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Goethe-Money and Finance\Course Carry\Semester IV\III. Topics in Banking and Macro\Data for the papers\Why bank capital matters\EDA\TBM\"/>
    </mc:Choice>
  </mc:AlternateContent>
  <xr:revisionPtr revIDLastSave="0" documentId="13_ncr:1_{8F91D2EE-7639-4AA9-878F-D42052D4A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0" r:id="rId1"/>
    <sheet name="Bank List" sheetId="3" r:id="rId2"/>
    <sheet name="bankInfo" sheetId="1" r:id="rId3"/>
    <sheet name="Raw" sheetId="4" r:id="rId4"/>
    <sheet name="UpdatedData" sheetId="9" r:id="rId5"/>
    <sheet name="Sheet1" sheetId="7" r:id="rId6"/>
    <sheet name="Redressed" sheetId="6" r:id="rId7"/>
    <sheet name="macroInfo" sheetId="2" r:id="rId8"/>
  </sheets>
  <definedNames>
    <definedName name="_xlnm._FilterDatabase" localSheetId="0" hidden="1">Final!$A$2:$AG$605</definedName>
    <definedName name="_xlnm._FilterDatabase" localSheetId="3" hidden="1">Raw!$B$2:$H$587</definedName>
    <definedName name="_xlnm._FilterDatabase" localSheetId="6" hidden="1">Redressed!$A$1:$V$586</definedName>
    <definedName name="_xlnm._FilterDatabase" localSheetId="4" hidden="1">UpdatedData!$A$1:$W$605</definedName>
    <definedName name="_IDVTrackerBlocked72_P" hidden="1">0</definedName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-100</definedName>
    <definedName name="_IDVTrackerMajorVersion72_P" hidden="1">1</definedName>
    <definedName name="_IDVTrackerMinorVersion72_P" hidden="1">0</definedName>
    <definedName name="_IDVTrackerVersion72_P" hidden="1">-1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60" i="10" l="1"/>
  <c r="S661" i="10"/>
  <c r="S662" i="10"/>
  <c r="S663" i="10"/>
  <c r="S664" i="10"/>
  <c r="S665" i="10"/>
  <c r="S666" i="10"/>
  <c r="S667" i="10"/>
  <c r="S668" i="10"/>
  <c r="S669" i="10"/>
  <c r="S670" i="10"/>
  <c r="S671" i="10"/>
  <c r="S672" i="10"/>
  <c r="S673" i="10"/>
  <c r="S674" i="10"/>
  <c r="S675" i="10"/>
  <c r="S676" i="10"/>
  <c r="S677" i="10"/>
  <c r="S678" i="10"/>
  <c r="S679" i="10"/>
  <c r="S680" i="10"/>
  <c r="S681" i="10"/>
  <c r="S682" i="10"/>
  <c r="S683" i="10"/>
  <c r="S686" i="10"/>
  <c r="S687" i="10"/>
  <c r="S688" i="10"/>
  <c r="S689" i="10"/>
  <c r="S690" i="10"/>
  <c r="S691" i="10"/>
  <c r="S692" i="10"/>
  <c r="S693" i="10"/>
  <c r="S694" i="10"/>
  <c r="S695" i="10"/>
  <c r="S696" i="10"/>
  <c r="S697" i="10"/>
  <c r="S698" i="10"/>
  <c r="S699" i="10"/>
  <c r="S700" i="10"/>
  <c r="S701" i="10"/>
  <c r="S702" i="10"/>
  <c r="S703" i="10"/>
  <c r="S704" i="10"/>
  <c r="S705" i="10"/>
  <c r="S706" i="10"/>
  <c r="S707" i="10"/>
  <c r="S708" i="10"/>
  <c r="S709" i="10"/>
  <c r="S712" i="10"/>
  <c r="S713" i="10"/>
  <c r="S714" i="10"/>
  <c r="S715" i="10"/>
  <c r="S716" i="10"/>
  <c r="S717" i="10"/>
  <c r="S718" i="10"/>
  <c r="S719" i="10"/>
  <c r="S720" i="10"/>
  <c r="S721" i="10"/>
  <c r="S722" i="10"/>
  <c r="S723" i="10"/>
  <c r="S724" i="10"/>
  <c r="S725" i="10"/>
  <c r="S726" i="10"/>
  <c r="S727" i="10"/>
  <c r="S728" i="10"/>
  <c r="S729" i="10"/>
  <c r="S730" i="10"/>
  <c r="S731" i="10"/>
  <c r="S732" i="10"/>
  <c r="S733" i="10"/>
  <c r="S734" i="10"/>
  <c r="S735" i="10"/>
  <c r="S738" i="10"/>
  <c r="S739" i="10"/>
  <c r="S740" i="10"/>
  <c r="S741" i="10"/>
  <c r="S742" i="10"/>
  <c r="S743" i="10"/>
  <c r="S744" i="10"/>
  <c r="S745" i="10"/>
  <c r="S746" i="10"/>
  <c r="S747" i="10"/>
  <c r="S748" i="10"/>
  <c r="S749" i="10"/>
  <c r="S750" i="10"/>
  <c r="S751" i="10"/>
  <c r="S752" i="10"/>
  <c r="S753" i="10"/>
  <c r="S754" i="10"/>
  <c r="S755" i="10"/>
  <c r="S756" i="10"/>
  <c r="S757" i="10"/>
  <c r="S758" i="10"/>
  <c r="S759" i="10"/>
  <c r="S760" i="10"/>
  <c r="S761" i="10"/>
  <c r="S36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3" i="10"/>
  <c r="S304" i="10"/>
  <c r="S305" i="10"/>
  <c r="S306" i="10"/>
  <c r="S307" i="10"/>
  <c r="S308" i="10"/>
  <c r="S309" i="10"/>
  <c r="S310" i="10"/>
  <c r="S311" i="10"/>
  <c r="S312" i="10"/>
  <c r="S313" i="10"/>
  <c r="S314" i="10"/>
  <c r="S315" i="10"/>
  <c r="S316" i="10"/>
  <c r="S317" i="10"/>
  <c r="S318" i="10"/>
  <c r="S319" i="10"/>
  <c r="S320" i="10"/>
  <c r="S321" i="10"/>
  <c r="S322" i="10"/>
  <c r="S323" i="10"/>
  <c r="S324" i="10"/>
  <c r="S325" i="10"/>
  <c r="S326" i="10"/>
  <c r="S327" i="10"/>
  <c r="S328" i="10"/>
  <c r="S329" i="10"/>
  <c r="S330" i="10"/>
  <c r="S331" i="10"/>
  <c r="S332" i="10"/>
  <c r="S333" i="10"/>
  <c r="S336" i="10"/>
  <c r="S337" i="10"/>
  <c r="S338" i="10"/>
  <c r="S339" i="10"/>
  <c r="S340" i="10"/>
  <c r="S341" i="10"/>
  <c r="S342" i="10"/>
  <c r="S343" i="10"/>
  <c r="S344" i="10"/>
  <c r="S345" i="10"/>
  <c r="S346" i="10"/>
  <c r="S347" i="10"/>
  <c r="S348" i="10"/>
  <c r="S349" i="10"/>
  <c r="S350" i="10"/>
  <c r="S351" i="10"/>
  <c r="S352" i="10"/>
  <c r="S353" i="10"/>
  <c r="S354" i="10"/>
  <c r="S355" i="10"/>
  <c r="S356" i="10"/>
  <c r="S357" i="10"/>
  <c r="S358" i="10"/>
  <c r="S359" i="10"/>
  <c r="S360" i="10"/>
  <c r="S361" i="10"/>
  <c r="S362" i="10"/>
  <c r="S363" i="10"/>
  <c r="S364" i="10"/>
  <c r="S365" i="10"/>
  <c r="S366" i="10"/>
  <c r="S367" i="10"/>
  <c r="S368" i="10"/>
  <c r="S371" i="10"/>
  <c r="S372" i="10"/>
  <c r="S373" i="10"/>
  <c r="S374" i="10"/>
  <c r="S375" i="10"/>
  <c r="S376" i="10"/>
  <c r="S377" i="10"/>
  <c r="S378" i="10"/>
  <c r="S379" i="10"/>
  <c r="S380" i="10"/>
  <c r="S381" i="10"/>
  <c r="S382" i="10"/>
  <c r="S383" i="10"/>
  <c r="S384" i="10"/>
  <c r="S385" i="10"/>
  <c r="S386" i="10"/>
  <c r="S387" i="10"/>
  <c r="S388" i="10"/>
  <c r="S389" i="10"/>
  <c r="S390" i="10"/>
  <c r="S391" i="10"/>
  <c r="S392" i="10"/>
  <c r="S393" i="10"/>
  <c r="S394" i="10"/>
  <c r="S395" i="10"/>
  <c r="S396" i="10"/>
  <c r="S397" i="10"/>
  <c r="S398" i="10"/>
  <c r="S399" i="10"/>
  <c r="S400" i="10"/>
  <c r="S401" i="10"/>
  <c r="S402" i="10"/>
  <c r="S405" i="10"/>
  <c r="S406" i="10"/>
  <c r="S407" i="10"/>
  <c r="S408" i="10"/>
  <c r="S409" i="10"/>
  <c r="S410" i="10"/>
  <c r="S411" i="10"/>
  <c r="S412" i="10"/>
  <c r="S413" i="10"/>
  <c r="S414" i="10"/>
  <c r="S415" i="10"/>
  <c r="S416" i="10"/>
  <c r="S417" i="10"/>
  <c r="S418" i="10"/>
  <c r="S419" i="10"/>
  <c r="S420" i="10"/>
  <c r="S421" i="10"/>
  <c r="S422" i="10"/>
  <c r="S423" i="10"/>
  <c r="S424" i="10"/>
  <c r="S425" i="10"/>
  <c r="S426" i="10"/>
  <c r="S427" i="10"/>
  <c r="S428" i="10"/>
  <c r="S431" i="10"/>
  <c r="S432" i="10"/>
  <c r="S433" i="10"/>
  <c r="S434" i="10"/>
  <c r="S435" i="10"/>
  <c r="S436" i="10"/>
  <c r="S437" i="10"/>
  <c r="S438" i="10"/>
  <c r="S439" i="10"/>
  <c r="S440" i="10"/>
  <c r="S441" i="10"/>
  <c r="S442" i="10"/>
  <c r="S443" i="10"/>
  <c r="S444" i="10"/>
  <c r="S445" i="10"/>
  <c r="S446" i="10"/>
  <c r="S447" i="10"/>
  <c r="S448" i="10"/>
  <c r="S449" i="10"/>
  <c r="S450" i="10"/>
  <c r="S451" i="10"/>
  <c r="S452" i="10"/>
  <c r="S453" i="10"/>
  <c r="S454" i="10"/>
  <c r="S457" i="10"/>
  <c r="S458" i="10"/>
  <c r="S459" i="10"/>
  <c r="S460" i="10"/>
  <c r="S461" i="10"/>
  <c r="S462" i="10"/>
  <c r="S463" i="10"/>
  <c r="S464" i="10"/>
  <c r="S465" i="10"/>
  <c r="S466" i="10"/>
  <c r="S467" i="10"/>
  <c r="S468" i="10"/>
  <c r="S469" i="10"/>
  <c r="S470" i="10"/>
  <c r="S471" i="10"/>
  <c r="S472" i="10"/>
  <c r="S473" i="10"/>
  <c r="S474" i="10"/>
  <c r="S475" i="10"/>
  <c r="S476" i="10"/>
  <c r="S477" i="10"/>
  <c r="S478" i="10"/>
  <c r="S479" i="10"/>
  <c r="S480" i="10"/>
  <c r="S483" i="10"/>
  <c r="S484" i="10"/>
  <c r="S485" i="10"/>
  <c r="S486" i="10"/>
  <c r="S487" i="10"/>
  <c r="S488" i="10"/>
  <c r="S489" i="10"/>
  <c r="S490" i="10"/>
  <c r="S491" i="10"/>
  <c r="S492" i="10"/>
  <c r="S493" i="10"/>
  <c r="S494" i="10"/>
  <c r="S495" i="10"/>
  <c r="S496" i="10"/>
  <c r="S497" i="10"/>
  <c r="S498" i="10"/>
  <c r="S499" i="10"/>
  <c r="S500" i="10"/>
  <c r="S501" i="10"/>
  <c r="S504" i="10"/>
  <c r="S505" i="10"/>
  <c r="S506" i="10"/>
  <c r="S507" i="10"/>
  <c r="S508" i="10"/>
  <c r="S509" i="10"/>
  <c r="S510" i="10"/>
  <c r="S511" i="10"/>
  <c r="S512" i="10"/>
  <c r="S513" i="10"/>
  <c r="S514" i="10"/>
  <c r="S515" i="10"/>
  <c r="S516" i="10"/>
  <c r="S517" i="10"/>
  <c r="S518" i="10"/>
  <c r="S519" i="10"/>
  <c r="S520" i="10"/>
  <c r="S521" i="10"/>
  <c r="S522" i="10"/>
  <c r="S523" i="10"/>
  <c r="S524" i="10"/>
  <c r="S525" i="10"/>
  <c r="S526" i="10"/>
  <c r="S527" i="10"/>
  <c r="S530" i="10"/>
  <c r="S531" i="10"/>
  <c r="S532" i="10"/>
  <c r="S533" i="10"/>
  <c r="S534" i="10"/>
  <c r="S535" i="10"/>
  <c r="S536" i="10"/>
  <c r="S537" i="10"/>
  <c r="S538" i="10"/>
  <c r="S539" i="10"/>
  <c r="S540" i="10"/>
  <c r="S541" i="10"/>
  <c r="S542" i="10"/>
  <c r="S543" i="10"/>
  <c r="S544" i="10"/>
  <c r="S545" i="10"/>
  <c r="S546" i="10"/>
  <c r="S547" i="10"/>
  <c r="S548" i="10"/>
  <c r="S549" i="10"/>
  <c r="S550" i="10"/>
  <c r="S551" i="10"/>
  <c r="S552" i="10"/>
  <c r="S553" i="10"/>
  <c r="S556" i="10"/>
  <c r="S557" i="10"/>
  <c r="S558" i="10"/>
  <c r="S559" i="10"/>
  <c r="S560" i="10"/>
  <c r="S561" i="10"/>
  <c r="S562" i="10"/>
  <c r="S563" i="10"/>
  <c r="S564" i="10"/>
  <c r="S565" i="10"/>
  <c r="S566" i="10"/>
  <c r="S567" i="10"/>
  <c r="S568" i="10"/>
  <c r="S569" i="10"/>
  <c r="S570" i="10"/>
  <c r="S571" i="10"/>
  <c r="S572" i="10"/>
  <c r="S573" i="10"/>
  <c r="S574" i="10"/>
  <c r="S575" i="10"/>
  <c r="S576" i="10"/>
  <c r="S577" i="10"/>
  <c r="S578" i="10"/>
  <c r="S579" i="10"/>
  <c r="S582" i="10"/>
  <c r="S583" i="10"/>
  <c r="S584" i="10"/>
  <c r="S585" i="10"/>
  <c r="S586" i="10"/>
  <c r="S587" i="10"/>
  <c r="S588" i="10"/>
  <c r="S589" i="10"/>
  <c r="S590" i="10"/>
  <c r="S591" i="10"/>
  <c r="S592" i="10"/>
  <c r="S593" i="10"/>
  <c r="S594" i="10"/>
  <c r="S595" i="10"/>
  <c r="S596" i="10"/>
  <c r="S597" i="10"/>
  <c r="S598" i="10"/>
  <c r="S599" i="10"/>
  <c r="S600" i="10"/>
  <c r="S601" i="10"/>
  <c r="S602" i="10"/>
  <c r="S603" i="10"/>
  <c r="S604" i="10"/>
  <c r="S605" i="10"/>
  <c r="S608" i="10"/>
  <c r="S609" i="10"/>
  <c r="S610" i="10"/>
  <c r="S611" i="10"/>
  <c r="S612" i="10"/>
  <c r="S613" i="10"/>
  <c r="S614" i="10"/>
  <c r="S615" i="10"/>
  <c r="S616" i="10"/>
  <c r="S617" i="10"/>
  <c r="S618" i="10"/>
  <c r="S619" i="10"/>
  <c r="S620" i="10"/>
  <c r="S621" i="10"/>
  <c r="S622" i="10"/>
  <c r="S623" i="10"/>
  <c r="S624" i="10"/>
  <c r="S625" i="10"/>
  <c r="S626" i="10"/>
  <c r="S627" i="10"/>
  <c r="S628" i="10"/>
  <c r="S629" i="10"/>
  <c r="S630" i="10"/>
  <c r="S631" i="10"/>
  <c r="S634" i="10"/>
  <c r="S635" i="10"/>
  <c r="S636" i="10"/>
  <c r="S637" i="10"/>
  <c r="S638" i="10"/>
  <c r="S639" i="10"/>
  <c r="S640" i="10"/>
  <c r="S641" i="10"/>
  <c r="S642" i="10"/>
  <c r="S643" i="10"/>
  <c r="S644" i="10"/>
  <c r="S645" i="10"/>
  <c r="S646" i="10"/>
  <c r="S647" i="10"/>
  <c r="S648" i="10"/>
  <c r="S649" i="10"/>
  <c r="S650" i="10"/>
  <c r="S651" i="10"/>
  <c r="S652" i="10"/>
  <c r="S653" i="10"/>
  <c r="S654" i="10"/>
  <c r="S655" i="10"/>
  <c r="S656" i="10"/>
  <c r="S657" i="10"/>
  <c r="S3" i="10"/>
  <c r="AH685" i="10"/>
  <c r="AI685" i="10"/>
  <c r="AJ685" i="10"/>
  <c r="AK685" i="10"/>
  <c r="AC686" i="10"/>
  <c r="AC687" i="10"/>
  <c r="AC688" i="10"/>
  <c r="AC689" i="10"/>
  <c r="AC690" i="10"/>
  <c r="AC691" i="10"/>
  <c r="AC692" i="10"/>
  <c r="AC693" i="10"/>
  <c r="AC694" i="10"/>
  <c r="AC695" i="10"/>
  <c r="AC696" i="10"/>
  <c r="AC697" i="10"/>
  <c r="AC698" i="10"/>
  <c r="AC699" i="10"/>
  <c r="AC700" i="10"/>
  <c r="AC701" i="10"/>
  <c r="AC702" i="10"/>
  <c r="AC703" i="10"/>
  <c r="AC704" i="10"/>
  <c r="AC705" i="10"/>
  <c r="AC706" i="10"/>
  <c r="AC707" i="10"/>
  <c r="AC708" i="10"/>
  <c r="AC709" i="10"/>
  <c r="W686" i="10"/>
  <c r="W687" i="10"/>
  <c r="X687" i="10" s="1"/>
  <c r="Y687" i="10" s="1"/>
  <c r="X688" i="10"/>
  <c r="Y688" i="10" s="1"/>
  <c r="AE688" i="10"/>
  <c r="AH688" i="10"/>
  <c r="AI688" i="10"/>
  <c r="AJ688" i="10"/>
  <c r="AK688" i="10"/>
  <c r="AH659" i="10"/>
  <c r="AI659" i="10"/>
  <c r="AJ659" i="10"/>
  <c r="AK659" i="10"/>
  <c r="AC661" i="10"/>
  <c r="AC662" i="10"/>
  <c r="AC663" i="10"/>
  <c r="AC664" i="10"/>
  <c r="AC665" i="10"/>
  <c r="AC666" i="10"/>
  <c r="AC667" i="10"/>
  <c r="AC668" i="10"/>
  <c r="AC669" i="10"/>
  <c r="AC670" i="10"/>
  <c r="AC671" i="10"/>
  <c r="AC672" i="10"/>
  <c r="AC673" i="10"/>
  <c r="AC674" i="10"/>
  <c r="AC675" i="10"/>
  <c r="AC676" i="10"/>
  <c r="AC677" i="10"/>
  <c r="AC678" i="10"/>
  <c r="AC679" i="10"/>
  <c r="AC680" i="10"/>
  <c r="AC681" i="10"/>
  <c r="AC682" i="10"/>
  <c r="AC683" i="10"/>
  <c r="AC660" i="10"/>
  <c r="W660" i="10"/>
  <c r="W659" i="10" s="1"/>
  <c r="X659" i="10" s="1"/>
  <c r="Y659" i="10" s="1"/>
  <c r="W661" i="10"/>
  <c r="X662" i="10"/>
  <c r="Y662" i="10" s="1"/>
  <c r="AE662" i="10"/>
  <c r="AH662" i="10"/>
  <c r="AI662" i="10"/>
  <c r="AJ662" i="10"/>
  <c r="AK662" i="10"/>
  <c r="AH737" i="10"/>
  <c r="AI737" i="10"/>
  <c r="AJ737" i="10"/>
  <c r="AK737" i="10"/>
  <c r="AH738" i="10"/>
  <c r="AI738" i="10"/>
  <c r="AJ738" i="10"/>
  <c r="AK738" i="10"/>
  <c r="AH739" i="10"/>
  <c r="AI739" i="10"/>
  <c r="AJ739" i="10"/>
  <c r="AK739" i="10"/>
  <c r="AH740" i="10"/>
  <c r="AI740" i="10"/>
  <c r="AJ740" i="10"/>
  <c r="AK740" i="10"/>
  <c r="AH741" i="10"/>
  <c r="AI741" i="10"/>
  <c r="AJ741" i="10"/>
  <c r="AK741" i="10"/>
  <c r="AH742" i="10"/>
  <c r="AI742" i="10"/>
  <c r="AJ742" i="10"/>
  <c r="AK742" i="10"/>
  <c r="AH743" i="10"/>
  <c r="AI743" i="10"/>
  <c r="AJ743" i="10"/>
  <c r="AK743" i="10"/>
  <c r="AH744" i="10"/>
  <c r="AI744" i="10"/>
  <c r="AJ744" i="10"/>
  <c r="AK744" i="10"/>
  <c r="AH745" i="10"/>
  <c r="AI745" i="10"/>
  <c r="AJ745" i="10"/>
  <c r="AK745" i="10"/>
  <c r="AH746" i="10"/>
  <c r="AI746" i="10"/>
  <c r="AJ746" i="10"/>
  <c r="AK746" i="10"/>
  <c r="AH747" i="10"/>
  <c r="AI747" i="10"/>
  <c r="AJ747" i="10"/>
  <c r="AK747" i="10"/>
  <c r="AH748" i="10"/>
  <c r="AI748" i="10"/>
  <c r="AJ748" i="10"/>
  <c r="AK748" i="10"/>
  <c r="AH749" i="10"/>
  <c r="AI749" i="10"/>
  <c r="AJ749" i="10"/>
  <c r="AK749" i="10"/>
  <c r="AH750" i="10"/>
  <c r="AI750" i="10"/>
  <c r="AJ750" i="10"/>
  <c r="AK750" i="10"/>
  <c r="AH751" i="10"/>
  <c r="AI751" i="10"/>
  <c r="AJ751" i="10"/>
  <c r="AK751" i="10"/>
  <c r="AH752" i="10"/>
  <c r="AI752" i="10"/>
  <c r="AJ752" i="10"/>
  <c r="AK752" i="10"/>
  <c r="AH753" i="10"/>
  <c r="AI753" i="10"/>
  <c r="AJ753" i="10"/>
  <c r="AK753" i="10"/>
  <c r="AH754" i="10"/>
  <c r="AI754" i="10"/>
  <c r="AJ754" i="10"/>
  <c r="AK754" i="10"/>
  <c r="AH755" i="10"/>
  <c r="AI755" i="10"/>
  <c r="AJ755" i="10"/>
  <c r="AK755" i="10"/>
  <c r="AH756" i="10"/>
  <c r="AI756" i="10"/>
  <c r="AJ756" i="10"/>
  <c r="AK756" i="10"/>
  <c r="AH757" i="10"/>
  <c r="AI757" i="10"/>
  <c r="AJ757" i="10"/>
  <c r="AK757" i="10"/>
  <c r="AH758" i="10"/>
  <c r="AI758" i="10"/>
  <c r="AJ758" i="10"/>
  <c r="AK758" i="10"/>
  <c r="AH759" i="10"/>
  <c r="AI759" i="10"/>
  <c r="AJ759" i="10"/>
  <c r="AK759" i="10"/>
  <c r="AH760" i="10"/>
  <c r="AI760" i="10"/>
  <c r="AJ760" i="10"/>
  <c r="AK760" i="10"/>
  <c r="AH761" i="10"/>
  <c r="AI761" i="10"/>
  <c r="AJ761" i="10"/>
  <c r="AK761" i="10"/>
  <c r="AF744" i="10"/>
  <c r="AF742" i="10" s="1"/>
  <c r="AF745" i="10"/>
  <c r="AF743" i="10" s="1"/>
  <c r="AF746" i="10"/>
  <c r="AE738" i="10"/>
  <c r="AE739" i="10"/>
  <c r="AE740" i="10"/>
  <c r="AE741" i="10"/>
  <c r="AE742" i="10"/>
  <c r="AE743" i="10"/>
  <c r="AE744" i="10"/>
  <c r="AE745" i="10"/>
  <c r="AE746" i="10"/>
  <c r="AE747" i="10"/>
  <c r="AE748" i="10"/>
  <c r="AE749" i="10"/>
  <c r="AE750" i="10"/>
  <c r="AE751" i="10"/>
  <c r="AE752" i="10"/>
  <c r="AE753" i="10"/>
  <c r="AE754" i="10"/>
  <c r="AE755" i="10"/>
  <c r="AE756" i="10"/>
  <c r="AE757" i="10"/>
  <c r="AE758" i="10"/>
  <c r="AE759" i="10"/>
  <c r="AE760" i="10"/>
  <c r="AE761" i="10"/>
  <c r="X737" i="10"/>
  <c r="Y737" i="10"/>
  <c r="X738" i="10"/>
  <c r="Y738" i="10" s="1"/>
  <c r="X739" i="10"/>
  <c r="Y739" i="10" s="1"/>
  <c r="X740" i="10"/>
  <c r="Y740" i="10" s="1"/>
  <c r="X741" i="10"/>
  <c r="Y741" i="10" s="1"/>
  <c r="X742" i="10"/>
  <c r="Y742" i="10" s="1"/>
  <c r="X743" i="10"/>
  <c r="Y743" i="10" s="1"/>
  <c r="X744" i="10"/>
  <c r="Y744" i="10" s="1"/>
  <c r="X745" i="10"/>
  <c r="Y745" i="10"/>
  <c r="X746" i="10"/>
  <c r="Y746" i="10" s="1"/>
  <c r="X747" i="10"/>
  <c r="Y747" i="10" s="1"/>
  <c r="X748" i="10"/>
  <c r="Y748" i="10" s="1"/>
  <c r="X749" i="10"/>
  <c r="Y749" i="10" s="1"/>
  <c r="X750" i="10"/>
  <c r="Y750" i="10" s="1"/>
  <c r="X751" i="10"/>
  <c r="Y751" i="10" s="1"/>
  <c r="X752" i="10"/>
  <c r="Y752" i="10" s="1"/>
  <c r="X753" i="10"/>
  <c r="Y753" i="10"/>
  <c r="X754" i="10"/>
  <c r="Y754" i="10" s="1"/>
  <c r="X755" i="10"/>
  <c r="Y755" i="10" s="1"/>
  <c r="X756" i="10"/>
  <c r="Y756" i="10" s="1"/>
  <c r="X757" i="10"/>
  <c r="Y757" i="10" s="1"/>
  <c r="X758" i="10"/>
  <c r="Y758" i="10" s="1"/>
  <c r="X759" i="10"/>
  <c r="Y759" i="10" s="1"/>
  <c r="X760" i="10"/>
  <c r="Y760" i="10" s="1"/>
  <c r="X761" i="10"/>
  <c r="Y761" i="10"/>
  <c r="U736" i="10"/>
  <c r="U737" i="10"/>
  <c r="U738" i="10"/>
  <c r="U739" i="10"/>
  <c r="V739" i="10" s="1"/>
  <c r="U740" i="10"/>
  <c r="U741" i="10"/>
  <c r="V741" i="10"/>
  <c r="U742" i="10"/>
  <c r="V742" i="10" s="1"/>
  <c r="U743" i="10"/>
  <c r="V743" i="10" s="1"/>
  <c r="U744" i="10"/>
  <c r="V744" i="10" s="1"/>
  <c r="U745" i="10"/>
  <c r="V745" i="10" s="1"/>
  <c r="U746" i="10"/>
  <c r="U747" i="10"/>
  <c r="V747" i="10" s="1"/>
  <c r="U748" i="10"/>
  <c r="U749" i="10"/>
  <c r="V749" i="10"/>
  <c r="U750" i="10"/>
  <c r="V750" i="10" s="1"/>
  <c r="U751" i="10"/>
  <c r="V751" i="10" s="1"/>
  <c r="U752" i="10"/>
  <c r="V752" i="10" s="1"/>
  <c r="U753" i="10"/>
  <c r="V753" i="10" s="1"/>
  <c r="U754" i="10"/>
  <c r="U755" i="10"/>
  <c r="V755" i="10" s="1"/>
  <c r="U756" i="10"/>
  <c r="U757" i="10"/>
  <c r="V757" i="10"/>
  <c r="U758" i="10"/>
  <c r="V758" i="10" s="1"/>
  <c r="U759" i="10"/>
  <c r="V759" i="10" s="1"/>
  <c r="U760" i="10"/>
  <c r="V760" i="10" s="1"/>
  <c r="U761" i="10"/>
  <c r="V761" i="10" s="1"/>
  <c r="Q738" i="10"/>
  <c r="Q739" i="10"/>
  <c r="Q740" i="10"/>
  <c r="Q741" i="10"/>
  <c r="Q742" i="10"/>
  <c r="Q743" i="10"/>
  <c r="Q744" i="10"/>
  <c r="Q745" i="10"/>
  <c r="Q746" i="10"/>
  <c r="Q747" i="10"/>
  <c r="Q748" i="10"/>
  <c r="Q749" i="10"/>
  <c r="Q750" i="10"/>
  <c r="Q751" i="10"/>
  <c r="Q752" i="10"/>
  <c r="Q753" i="10"/>
  <c r="Q754" i="10"/>
  <c r="Q755" i="10"/>
  <c r="Q756" i="10"/>
  <c r="Q757" i="10"/>
  <c r="Q758" i="10"/>
  <c r="Q759" i="10"/>
  <c r="Q760" i="10"/>
  <c r="Q761" i="10"/>
  <c r="P737" i="10"/>
  <c r="Q737" i="10" s="1"/>
  <c r="N737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F737" i="10"/>
  <c r="G737" i="10"/>
  <c r="H737" i="10"/>
  <c r="I737" i="10"/>
  <c r="F738" i="10"/>
  <c r="G738" i="10"/>
  <c r="H738" i="10"/>
  <c r="I738" i="10"/>
  <c r="F739" i="10"/>
  <c r="G739" i="10"/>
  <c r="H739" i="10"/>
  <c r="I739" i="10"/>
  <c r="F740" i="10"/>
  <c r="G740" i="10"/>
  <c r="H740" i="10"/>
  <c r="I740" i="10"/>
  <c r="F741" i="10"/>
  <c r="G741" i="10"/>
  <c r="H741" i="10"/>
  <c r="I741" i="10"/>
  <c r="F742" i="10"/>
  <c r="G742" i="10"/>
  <c r="H742" i="10"/>
  <c r="I742" i="10"/>
  <c r="F743" i="10"/>
  <c r="G743" i="10"/>
  <c r="H743" i="10"/>
  <c r="I743" i="10"/>
  <c r="F744" i="10"/>
  <c r="G744" i="10"/>
  <c r="H744" i="10"/>
  <c r="I744" i="10"/>
  <c r="F745" i="10"/>
  <c r="G745" i="10"/>
  <c r="H745" i="10"/>
  <c r="I745" i="10"/>
  <c r="F746" i="10"/>
  <c r="G746" i="10"/>
  <c r="H746" i="10"/>
  <c r="I746" i="10"/>
  <c r="F747" i="10"/>
  <c r="G747" i="10"/>
  <c r="H747" i="10"/>
  <c r="I747" i="10"/>
  <c r="F748" i="10"/>
  <c r="G748" i="10"/>
  <c r="H748" i="10"/>
  <c r="I748" i="10"/>
  <c r="F749" i="10"/>
  <c r="G749" i="10"/>
  <c r="H749" i="10"/>
  <c r="I749" i="10"/>
  <c r="F750" i="10"/>
  <c r="G750" i="10"/>
  <c r="H750" i="10"/>
  <c r="I750" i="10"/>
  <c r="F751" i="10"/>
  <c r="G751" i="10"/>
  <c r="H751" i="10"/>
  <c r="I751" i="10"/>
  <c r="F752" i="10"/>
  <c r="G752" i="10"/>
  <c r="H752" i="10"/>
  <c r="I752" i="10"/>
  <c r="F753" i="10"/>
  <c r="G753" i="10"/>
  <c r="H753" i="10"/>
  <c r="I753" i="10"/>
  <c r="F754" i="10"/>
  <c r="G754" i="10"/>
  <c r="H754" i="10"/>
  <c r="I754" i="10"/>
  <c r="F755" i="10"/>
  <c r="G755" i="10"/>
  <c r="H755" i="10"/>
  <c r="I755" i="10"/>
  <c r="F756" i="10"/>
  <c r="G756" i="10"/>
  <c r="H756" i="10"/>
  <c r="I756" i="10"/>
  <c r="F757" i="10"/>
  <c r="G757" i="10"/>
  <c r="H757" i="10"/>
  <c r="I757" i="10"/>
  <c r="F758" i="10"/>
  <c r="G758" i="10"/>
  <c r="H758" i="10"/>
  <c r="I758" i="10"/>
  <c r="F759" i="10"/>
  <c r="G759" i="10"/>
  <c r="H759" i="10"/>
  <c r="I759" i="10"/>
  <c r="F760" i="10"/>
  <c r="G760" i="10"/>
  <c r="H760" i="10"/>
  <c r="I760" i="10"/>
  <c r="F761" i="10"/>
  <c r="G761" i="10"/>
  <c r="H761" i="10"/>
  <c r="I761" i="10"/>
  <c r="AH711" i="10"/>
  <c r="AI711" i="10"/>
  <c r="AJ711" i="10"/>
  <c r="AK711" i="10"/>
  <c r="AH712" i="10"/>
  <c r="AI712" i="10"/>
  <c r="AJ712" i="10"/>
  <c r="AK712" i="10"/>
  <c r="AH713" i="10"/>
  <c r="AI713" i="10"/>
  <c r="AJ713" i="10"/>
  <c r="AK713" i="10"/>
  <c r="AH714" i="10"/>
  <c r="AI714" i="10"/>
  <c r="AJ714" i="10"/>
  <c r="AK714" i="10"/>
  <c r="AH715" i="10"/>
  <c r="AI715" i="10"/>
  <c r="AJ715" i="10"/>
  <c r="AK715" i="10"/>
  <c r="AH716" i="10"/>
  <c r="AI716" i="10"/>
  <c r="AJ716" i="10"/>
  <c r="AK716" i="10"/>
  <c r="AH717" i="10"/>
  <c r="AI717" i="10"/>
  <c r="AJ717" i="10"/>
  <c r="AK717" i="10"/>
  <c r="AH718" i="10"/>
  <c r="AI718" i="10"/>
  <c r="AJ718" i="10"/>
  <c r="AK718" i="10"/>
  <c r="AH719" i="10"/>
  <c r="AI719" i="10"/>
  <c r="AJ719" i="10"/>
  <c r="AK719" i="10"/>
  <c r="AH720" i="10"/>
  <c r="AI720" i="10"/>
  <c r="AJ720" i="10"/>
  <c r="AK720" i="10"/>
  <c r="AH721" i="10"/>
  <c r="AI721" i="10"/>
  <c r="AJ721" i="10"/>
  <c r="AK721" i="10"/>
  <c r="AH722" i="10"/>
  <c r="AI722" i="10"/>
  <c r="AJ722" i="10"/>
  <c r="AK722" i="10"/>
  <c r="AH723" i="10"/>
  <c r="AI723" i="10"/>
  <c r="AJ723" i="10"/>
  <c r="AK723" i="10"/>
  <c r="AH724" i="10"/>
  <c r="AI724" i="10"/>
  <c r="AJ724" i="10"/>
  <c r="AK724" i="10"/>
  <c r="AH725" i="10"/>
  <c r="AI725" i="10"/>
  <c r="AJ725" i="10"/>
  <c r="AK725" i="10"/>
  <c r="AH726" i="10"/>
  <c r="AI726" i="10"/>
  <c r="AJ726" i="10"/>
  <c r="AK726" i="10"/>
  <c r="AH727" i="10"/>
  <c r="AI727" i="10"/>
  <c r="AJ727" i="10"/>
  <c r="AK727" i="10"/>
  <c r="AH728" i="10"/>
  <c r="AI728" i="10"/>
  <c r="AJ728" i="10"/>
  <c r="AK728" i="10"/>
  <c r="AH729" i="10"/>
  <c r="AI729" i="10"/>
  <c r="AJ729" i="10"/>
  <c r="AK729" i="10"/>
  <c r="AH730" i="10"/>
  <c r="AI730" i="10"/>
  <c r="AJ730" i="10"/>
  <c r="AK730" i="10"/>
  <c r="AH731" i="10"/>
  <c r="AI731" i="10"/>
  <c r="AJ731" i="10"/>
  <c r="AK731" i="10"/>
  <c r="AH732" i="10"/>
  <c r="AI732" i="10"/>
  <c r="AJ732" i="10"/>
  <c r="AK732" i="10"/>
  <c r="AH733" i="10"/>
  <c r="AI733" i="10"/>
  <c r="AJ733" i="10"/>
  <c r="AK733" i="10"/>
  <c r="AH734" i="10"/>
  <c r="AI734" i="10"/>
  <c r="AJ734" i="10"/>
  <c r="AK734" i="10"/>
  <c r="AH735" i="10"/>
  <c r="AI735" i="10"/>
  <c r="AJ735" i="10"/>
  <c r="AK735" i="10"/>
  <c r="AG718" i="10"/>
  <c r="AF720" i="10"/>
  <c r="AF719" i="10" s="1"/>
  <c r="AF718" i="10" s="1"/>
  <c r="AF717" i="10" s="1"/>
  <c r="AF716" i="10" s="1"/>
  <c r="AF715" i="10" s="1"/>
  <c r="AF714" i="10" s="1"/>
  <c r="AF713" i="10" s="1"/>
  <c r="AF712" i="10" s="1"/>
  <c r="AF711" i="10" s="1"/>
  <c r="AE712" i="10"/>
  <c r="AE713" i="10"/>
  <c r="AE714" i="10"/>
  <c r="AE715" i="10"/>
  <c r="AE716" i="10"/>
  <c r="AE717" i="10"/>
  <c r="AE718" i="10"/>
  <c r="AE719" i="10"/>
  <c r="AE720" i="10"/>
  <c r="AE721" i="10"/>
  <c r="AE722" i="10"/>
  <c r="AE723" i="10"/>
  <c r="AE724" i="10"/>
  <c r="AE725" i="10"/>
  <c r="AE726" i="10"/>
  <c r="AE727" i="10"/>
  <c r="AE728" i="10"/>
  <c r="AE729" i="10"/>
  <c r="AE730" i="10"/>
  <c r="AE731" i="10"/>
  <c r="AE732" i="10"/>
  <c r="AE733" i="10"/>
  <c r="AE734" i="10"/>
  <c r="AE735" i="10"/>
  <c r="X711" i="10"/>
  <c r="Y711" i="10" s="1"/>
  <c r="X712" i="10"/>
  <c r="Y712" i="10" s="1"/>
  <c r="X713" i="10"/>
  <c r="Y713" i="10" s="1"/>
  <c r="X714" i="10"/>
  <c r="Y714" i="10" s="1"/>
  <c r="X715" i="10"/>
  <c r="Y715" i="10" s="1"/>
  <c r="X716" i="10"/>
  <c r="Y716" i="10" s="1"/>
  <c r="X717" i="10"/>
  <c r="Y717" i="10"/>
  <c r="X718" i="10"/>
  <c r="Y718" i="10" s="1"/>
  <c r="X719" i="10"/>
  <c r="Y719" i="10"/>
  <c r="X720" i="10"/>
  <c r="Y720" i="10" s="1"/>
  <c r="X721" i="10"/>
  <c r="Y721" i="10" s="1"/>
  <c r="X722" i="10"/>
  <c r="Y722" i="10" s="1"/>
  <c r="X723" i="10"/>
  <c r="Y723" i="10" s="1"/>
  <c r="X724" i="10"/>
  <c r="Y724" i="10" s="1"/>
  <c r="X725" i="10"/>
  <c r="Y725" i="10"/>
  <c r="X726" i="10"/>
  <c r="Y726" i="10" s="1"/>
  <c r="X727" i="10"/>
  <c r="Y727" i="10" s="1"/>
  <c r="X728" i="10"/>
  <c r="Y728" i="10" s="1"/>
  <c r="X729" i="10"/>
  <c r="Y729" i="10" s="1"/>
  <c r="X730" i="10"/>
  <c r="Y730" i="10" s="1"/>
  <c r="X731" i="10"/>
  <c r="Y731" i="10" s="1"/>
  <c r="X732" i="10"/>
  <c r="Y732" i="10" s="1"/>
  <c r="X733" i="10"/>
  <c r="Y733" i="10" s="1"/>
  <c r="X734" i="10"/>
  <c r="Y734" i="10" s="1"/>
  <c r="X735" i="10"/>
  <c r="Y735" i="10" s="1"/>
  <c r="U711" i="10"/>
  <c r="U712" i="10"/>
  <c r="U713" i="10"/>
  <c r="V713" i="10" s="1"/>
  <c r="U714" i="10"/>
  <c r="U715" i="10"/>
  <c r="V715" i="10" s="1"/>
  <c r="U716" i="10"/>
  <c r="V716" i="10" s="1"/>
  <c r="U717" i="10"/>
  <c r="U718" i="10"/>
  <c r="U719" i="10"/>
  <c r="V719" i="10"/>
  <c r="U720" i="10"/>
  <c r="U721" i="10"/>
  <c r="U722" i="10"/>
  <c r="V722" i="10" s="1"/>
  <c r="U723" i="10"/>
  <c r="V723" i="10" s="1"/>
  <c r="U724" i="10"/>
  <c r="U725" i="10"/>
  <c r="U726" i="10"/>
  <c r="U727" i="10"/>
  <c r="V727" i="10" s="1"/>
  <c r="U728" i="10"/>
  <c r="U729" i="10"/>
  <c r="V729" i="10"/>
  <c r="U730" i="10"/>
  <c r="V730" i="10" s="1"/>
  <c r="U731" i="10"/>
  <c r="U732" i="10"/>
  <c r="V732" i="10" s="1"/>
  <c r="U733" i="10"/>
  <c r="V733" i="10" s="1"/>
  <c r="U734" i="10"/>
  <c r="V735" i="10" s="1"/>
  <c r="U735" i="10"/>
  <c r="Q735" i="10"/>
  <c r="Q712" i="10"/>
  <c r="Q713" i="10"/>
  <c r="Q714" i="10"/>
  <c r="Q715" i="10"/>
  <c r="Q716" i="10"/>
  <c r="Q717" i="10"/>
  <c r="Q719" i="10"/>
  <c r="Q720" i="10"/>
  <c r="Q721" i="10"/>
  <c r="Q722" i="10"/>
  <c r="Q723" i="10"/>
  <c r="Q724" i="10"/>
  <c r="Q725" i="10"/>
  <c r="Q726" i="10"/>
  <c r="Q727" i="10"/>
  <c r="Q728" i="10"/>
  <c r="Q729" i="10"/>
  <c r="Q730" i="10"/>
  <c r="Q731" i="10"/>
  <c r="Q732" i="10"/>
  <c r="Q733" i="10"/>
  <c r="Q734" i="10"/>
  <c r="P718" i="10"/>
  <c r="Q718" i="10" s="1"/>
  <c r="N711" i="10"/>
  <c r="O713" i="10"/>
  <c r="O714" i="10"/>
  <c r="O715" i="10"/>
  <c r="O716" i="10"/>
  <c r="O717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N718" i="10"/>
  <c r="O718" i="10" s="1"/>
  <c r="F711" i="10"/>
  <c r="G711" i="10"/>
  <c r="H711" i="10"/>
  <c r="I711" i="10"/>
  <c r="F712" i="10"/>
  <c r="G712" i="10"/>
  <c r="H712" i="10"/>
  <c r="I712" i="10"/>
  <c r="F713" i="10"/>
  <c r="G713" i="10"/>
  <c r="H713" i="10"/>
  <c r="I713" i="10"/>
  <c r="F714" i="10"/>
  <c r="G714" i="10"/>
  <c r="H714" i="10"/>
  <c r="I714" i="10"/>
  <c r="F715" i="10"/>
  <c r="G715" i="10"/>
  <c r="H715" i="10"/>
  <c r="I715" i="10"/>
  <c r="F716" i="10"/>
  <c r="G716" i="10"/>
  <c r="H716" i="10"/>
  <c r="I716" i="10"/>
  <c r="F717" i="10"/>
  <c r="G717" i="10"/>
  <c r="H717" i="10"/>
  <c r="I717" i="10"/>
  <c r="F718" i="10"/>
  <c r="G718" i="10"/>
  <c r="H718" i="10"/>
  <c r="I718" i="10"/>
  <c r="F719" i="10"/>
  <c r="G719" i="10"/>
  <c r="H719" i="10"/>
  <c r="I719" i="10"/>
  <c r="F720" i="10"/>
  <c r="G720" i="10"/>
  <c r="H720" i="10"/>
  <c r="I720" i="10"/>
  <c r="F721" i="10"/>
  <c r="G721" i="10"/>
  <c r="H721" i="10"/>
  <c r="I721" i="10"/>
  <c r="F722" i="10"/>
  <c r="G722" i="10"/>
  <c r="H722" i="10"/>
  <c r="I722" i="10"/>
  <c r="F723" i="10"/>
  <c r="G723" i="10"/>
  <c r="H723" i="10"/>
  <c r="I723" i="10"/>
  <c r="F724" i="10"/>
  <c r="G724" i="10"/>
  <c r="H724" i="10"/>
  <c r="I724" i="10"/>
  <c r="F725" i="10"/>
  <c r="G725" i="10"/>
  <c r="H725" i="10"/>
  <c r="I725" i="10"/>
  <c r="F726" i="10"/>
  <c r="G726" i="10"/>
  <c r="H726" i="10"/>
  <c r="I726" i="10"/>
  <c r="F727" i="10"/>
  <c r="G727" i="10"/>
  <c r="H727" i="10"/>
  <c r="I727" i="10"/>
  <c r="F728" i="10"/>
  <c r="G728" i="10"/>
  <c r="H728" i="10"/>
  <c r="I728" i="10"/>
  <c r="F729" i="10"/>
  <c r="G729" i="10"/>
  <c r="H729" i="10"/>
  <c r="I729" i="10"/>
  <c r="F730" i="10"/>
  <c r="G730" i="10"/>
  <c r="H730" i="10"/>
  <c r="I730" i="10"/>
  <c r="F731" i="10"/>
  <c r="G731" i="10"/>
  <c r="H731" i="10"/>
  <c r="I731" i="10"/>
  <c r="F732" i="10"/>
  <c r="G732" i="10"/>
  <c r="H732" i="10"/>
  <c r="I732" i="10"/>
  <c r="F733" i="10"/>
  <c r="G733" i="10"/>
  <c r="H733" i="10"/>
  <c r="I733" i="10"/>
  <c r="F734" i="10"/>
  <c r="G734" i="10"/>
  <c r="H734" i="10"/>
  <c r="I734" i="10"/>
  <c r="F735" i="10"/>
  <c r="G735" i="10"/>
  <c r="H735" i="10"/>
  <c r="I735" i="10"/>
  <c r="AF706" i="10"/>
  <c r="AF707" i="10" s="1"/>
  <c r="AF708" i="10" s="1"/>
  <c r="AF694" i="10"/>
  <c r="AF693" i="10" s="1"/>
  <c r="AF692" i="10" s="1"/>
  <c r="AF691" i="10" s="1"/>
  <c r="AF690" i="10" s="1"/>
  <c r="AF689" i="10" s="1"/>
  <c r="AF688" i="10" s="1"/>
  <c r="AG695" i="10"/>
  <c r="AG694" i="10" s="1"/>
  <c r="AG693" i="10" s="1"/>
  <c r="AG692" i="10" s="1"/>
  <c r="AG691" i="10" s="1"/>
  <c r="AG690" i="10" s="1"/>
  <c r="AG689" i="10" s="1"/>
  <c r="AH686" i="10"/>
  <c r="AI686" i="10"/>
  <c r="AJ686" i="10"/>
  <c r="AK686" i="10"/>
  <c r="AH687" i="10"/>
  <c r="AI687" i="10"/>
  <c r="AJ687" i="10"/>
  <c r="AK687" i="10"/>
  <c r="AH689" i="10"/>
  <c r="AI689" i="10"/>
  <c r="AJ689" i="10"/>
  <c r="AK689" i="10"/>
  <c r="AH690" i="10"/>
  <c r="AI690" i="10"/>
  <c r="AJ690" i="10"/>
  <c r="AK690" i="10"/>
  <c r="AH691" i="10"/>
  <c r="AI691" i="10"/>
  <c r="AJ691" i="10"/>
  <c r="AK691" i="10"/>
  <c r="AH692" i="10"/>
  <c r="AI692" i="10"/>
  <c r="AJ692" i="10"/>
  <c r="AK692" i="10"/>
  <c r="AH693" i="10"/>
  <c r="AI693" i="10"/>
  <c r="AJ693" i="10"/>
  <c r="AK693" i="10"/>
  <c r="AH694" i="10"/>
  <c r="AI694" i="10"/>
  <c r="AJ694" i="10"/>
  <c r="AK694" i="10"/>
  <c r="AH695" i="10"/>
  <c r="AI695" i="10"/>
  <c r="AJ695" i="10"/>
  <c r="AK695" i="10"/>
  <c r="AH696" i="10"/>
  <c r="AI696" i="10"/>
  <c r="AJ696" i="10"/>
  <c r="AK696" i="10"/>
  <c r="AH697" i="10"/>
  <c r="AI697" i="10"/>
  <c r="AJ697" i="10"/>
  <c r="AK697" i="10"/>
  <c r="AH698" i="10"/>
  <c r="AI698" i="10"/>
  <c r="AJ698" i="10"/>
  <c r="AK698" i="10"/>
  <c r="AH699" i="10"/>
  <c r="AI699" i="10"/>
  <c r="AJ699" i="10"/>
  <c r="AK699" i="10"/>
  <c r="AH700" i="10"/>
  <c r="AI700" i="10"/>
  <c r="AJ700" i="10"/>
  <c r="AK700" i="10"/>
  <c r="AH701" i="10"/>
  <c r="AI701" i="10"/>
  <c r="AJ701" i="10"/>
  <c r="AK701" i="10"/>
  <c r="AH702" i="10"/>
  <c r="AI702" i="10"/>
  <c r="AJ702" i="10"/>
  <c r="AK702" i="10"/>
  <c r="AH703" i="10"/>
  <c r="AI703" i="10"/>
  <c r="AJ703" i="10"/>
  <c r="AK703" i="10"/>
  <c r="AH704" i="10"/>
  <c r="AI704" i="10"/>
  <c r="AJ704" i="10"/>
  <c r="AK704" i="10"/>
  <c r="AH705" i="10"/>
  <c r="AI705" i="10"/>
  <c r="AJ705" i="10"/>
  <c r="AK705" i="10"/>
  <c r="AH706" i="10"/>
  <c r="AI706" i="10"/>
  <c r="AJ706" i="10"/>
  <c r="AK706" i="10"/>
  <c r="AH707" i="10"/>
  <c r="AI707" i="10"/>
  <c r="AJ707" i="10"/>
  <c r="AK707" i="10"/>
  <c r="AH708" i="10"/>
  <c r="AI708" i="10"/>
  <c r="AJ708" i="10"/>
  <c r="AK708" i="10"/>
  <c r="AH709" i="10"/>
  <c r="AI709" i="10"/>
  <c r="AJ709" i="10"/>
  <c r="AK709" i="10"/>
  <c r="AE686" i="10"/>
  <c r="AE687" i="10"/>
  <c r="AE689" i="10"/>
  <c r="AE690" i="10"/>
  <c r="AE691" i="10"/>
  <c r="AE692" i="10"/>
  <c r="AE693" i="10"/>
  <c r="AE694" i="10"/>
  <c r="AE695" i="10"/>
  <c r="AE696" i="10"/>
  <c r="AE697" i="10"/>
  <c r="AE698" i="10"/>
  <c r="AE699" i="10"/>
  <c r="AE700" i="10"/>
  <c r="AE701" i="10"/>
  <c r="AE702" i="10"/>
  <c r="AE703" i="10"/>
  <c r="AE704" i="10"/>
  <c r="AE705" i="10"/>
  <c r="AE706" i="10"/>
  <c r="AE707" i="10"/>
  <c r="AE708" i="10"/>
  <c r="AE709" i="10"/>
  <c r="X686" i="10"/>
  <c r="Y686" i="10" s="1"/>
  <c r="X689" i="10"/>
  <c r="Y689" i="10" s="1"/>
  <c r="X690" i="10"/>
  <c r="Y690" i="10" s="1"/>
  <c r="X691" i="10"/>
  <c r="Y691" i="10" s="1"/>
  <c r="X692" i="10"/>
  <c r="Y692" i="10" s="1"/>
  <c r="X693" i="10"/>
  <c r="Y693" i="10" s="1"/>
  <c r="X694" i="10"/>
  <c r="Y694" i="10" s="1"/>
  <c r="X695" i="10"/>
  <c r="Y695" i="10" s="1"/>
  <c r="X696" i="10"/>
  <c r="Y696" i="10" s="1"/>
  <c r="X697" i="10"/>
  <c r="Y697" i="10" s="1"/>
  <c r="X698" i="10"/>
  <c r="Y698" i="10" s="1"/>
  <c r="X699" i="10"/>
  <c r="Y699" i="10" s="1"/>
  <c r="X700" i="10"/>
  <c r="Y700" i="10" s="1"/>
  <c r="X701" i="10"/>
  <c r="Y701" i="10" s="1"/>
  <c r="X702" i="10"/>
  <c r="Y702" i="10" s="1"/>
  <c r="X703" i="10"/>
  <c r="Y703" i="10" s="1"/>
  <c r="X704" i="10"/>
  <c r="Y704" i="10" s="1"/>
  <c r="X705" i="10"/>
  <c r="Y705" i="10" s="1"/>
  <c r="X706" i="10"/>
  <c r="Y706" i="10" s="1"/>
  <c r="X707" i="10"/>
  <c r="Y707" i="10" s="1"/>
  <c r="X708" i="10"/>
  <c r="Y708" i="10" s="1"/>
  <c r="X709" i="10"/>
  <c r="Y709" i="10" s="1"/>
  <c r="U685" i="10"/>
  <c r="U686" i="10"/>
  <c r="U687" i="10"/>
  <c r="U688" i="10"/>
  <c r="U689" i="10"/>
  <c r="U690" i="10"/>
  <c r="U691" i="10"/>
  <c r="U692" i="10"/>
  <c r="U693" i="10"/>
  <c r="U694" i="10"/>
  <c r="U695" i="10"/>
  <c r="U696" i="10"/>
  <c r="U697" i="10"/>
  <c r="U698" i="10"/>
  <c r="U699" i="10"/>
  <c r="U700" i="10"/>
  <c r="U701" i="10"/>
  <c r="U702" i="10"/>
  <c r="U703" i="10"/>
  <c r="U704" i="10"/>
  <c r="U705" i="10"/>
  <c r="U706" i="10"/>
  <c r="U707" i="10"/>
  <c r="U708" i="10"/>
  <c r="U709" i="10"/>
  <c r="Q696" i="10"/>
  <c r="Q697" i="10"/>
  <c r="Q698" i="10"/>
  <c r="Q699" i="10"/>
  <c r="Q700" i="10"/>
  <c r="Q701" i="10"/>
  <c r="Q702" i="10"/>
  <c r="Q703" i="10"/>
  <c r="Q704" i="10"/>
  <c r="Q705" i="10"/>
  <c r="Q706" i="10"/>
  <c r="Q707" i="10"/>
  <c r="Q708" i="10"/>
  <c r="Q709" i="10"/>
  <c r="P695" i="10"/>
  <c r="P694" i="10" s="1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N695" i="10"/>
  <c r="N694" i="10" s="1"/>
  <c r="N693" i="10" s="1"/>
  <c r="N692" i="10" s="1"/>
  <c r="N691" i="10" s="1"/>
  <c r="N690" i="10" s="1"/>
  <c r="N689" i="10" s="1"/>
  <c r="N688" i="10" s="1"/>
  <c r="N687" i="10" s="1"/>
  <c r="N686" i="10" s="1"/>
  <c r="N685" i="10" s="1"/>
  <c r="F684" i="10"/>
  <c r="G684" i="10"/>
  <c r="H684" i="10"/>
  <c r="I684" i="10"/>
  <c r="F685" i="10"/>
  <c r="G685" i="10"/>
  <c r="H685" i="10"/>
  <c r="I685" i="10"/>
  <c r="F686" i="10"/>
  <c r="G686" i="10"/>
  <c r="H686" i="10"/>
  <c r="I686" i="10"/>
  <c r="F687" i="10"/>
  <c r="G687" i="10"/>
  <c r="H687" i="10"/>
  <c r="I687" i="10"/>
  <c r="F688" i="10"/>
  <c r="G688" i="10"/>
  <c r="H688" i="10"/>
  <c r="I688" i="10"/>
  <c r="F689" i="10"/>
  <c r="G689" i="10"/>
  <c r="H689" i="10"/>
  <c r="I689" i="10"/>
  <c r="F690" i="10"/>
  <c r="G690" i="10"/>
  <c r="H690" i="10"/>
  <c r="I690" i="10"/>
  <c r="F691" i="10"/>
  <c r="G691" i="10"/>
  <c r="H691" i="10"/>
  <c r="I691" i="10"/>
  <c r="F692" i="10"/>
  <c r="G692" i="10"/>
  <c r="H692" i="10"/>
  <c r="I692" i="10"/>
  <c r="F693" i="10"/>
  <c r="G693" i="10"/>
  <c r="H693" i="10"/>
  <c r="I693" i="10"/>
  <c r="F694" i="10"/>
  <c r="G694" i="10"/>
  <c r="H694" i="10"/>
  <c r="I694" i="10"/>
  <c r="F695" i="10"/>
  <c r="G695" i="10"/>
  <c r="H695" i="10"/>
  <c r="I695" i="10"/>
  <c r="F696" i="10"/>
  <c r="G696" i="10"/>
  <c r="H696" i="10"/>
  <c r="I696" i="10"/>
  <c r="F697" i="10"/>
  <c r="G697" i="10"/>
  <c r="H697" i="10"/>
  <c r="I697" i="10"/>
  <c r="F698" i="10"/>
  <c r="G698" i="10"/>
  <c r="H698" i="10"/>
  <c r="I698" i="10"/>
  <c r="F699" i="10"/>
  <c r="G699" i="10"/>
  <c r="H699" i="10"/>
  <c r="I699" i="10"/>
  <c r="F700" i="10"/>
  <c r="G700" i="10"/>
  <c r="H700" i="10"/>
  <c r="I700" i="10"/>
  <c r="F701" i="10"/>
  <c r="G701" i="10"/>
  <c r="H701" i="10"/>
  <c r="I701" i="10"/>
  <c r="F702" i="10"/>
  <c r="G702" i="10"/>
  <c r="H702" i="10"/>
  <c r="I702" i="10"/>
  <c r="F703" i="10"/>
  <c r="G703" i="10"/>
  <c r="H703" i="10"/>
  <c r="I703" i="10"/>
  <c r="F704" i="10"/>
  <c r="G704" i="10"/>
  <c r="H704" i="10"/>
  <c r="I704" i="10"/>
  <c r="F705" i="10"/>
  <c r="G705" i="10"/>
  <c r="H705" i="10"/>
  <c r="I705" i="10"/>
  <c r="F706" i="10"/>
  <c r="G706" i="10"/>
  <c r="H706" i="10"/>
  <c r="I706" i="10"/>
  <c r="F707" i="10"/>
  <c r="G707" i="10"/>
  <c r="H707" i="10"/>
  <c r="I707" i="10"/>
  <c r="F708" i="10"/>
  <c r="G708" i="10"/>
  <c r="H708" i="10"/>
  <c r="I708" i="10"/>
  <c r="F709" i="10"/>
  <c r="G709" i="10"/>
  <c r="H709" i="10"/>
  <c r="I709" i="10"/>
  <c r="AH660" i="10"/>
  <c r="AI660" i="10"/>
  <c r="AJ660" i="10"/>
  <c r="AK660" i="10"/>
  <c r="AH661" i="10"/>
  <c r="AI661" i="10"/>
  <c r="AJ661" i="10"/>
  <c r="AK661" i="10"/>
  <c r="AH663" i="10"/>
  <c r="AI663" i="10"/>
  <c r="AJ663" i="10"/>
  <c r="AK663" i="10"/>
  <c r="AH664" i="10"/>
  <c r="AI664" i="10"/>
  <c r="AJ664" i="10"/>
  <c r="AK664" i="10"/>
  <c r="AH665" i="10"/>
  <c r="AI665" i="10"/>
  <c r="AJ665" i="10"/>
  <c r="AK665" i="10"/>
  <c r="AH666" i="10"/>
  <c r="AI666" i="10"/>
  <c r="AJ666" i="10"/>
  <c r="AK666" i="10"/>
  <c r="AH667" i="10"/>
  <c r="AI667" i="10"/>
  <c r="AJ667" i="10"/>
  <c r="AK667" i="10"/>
  <c r="AH668" i="10"/>
  <c r="AI668" i="10"/>
  <c r="AJ668" i="10"/>
  <c r="AK668" i="10"/>
  <c r="AH669" i="10"/>
  <c r="AI669" i="10"/>
  <c r="AJ669" i="10"/>
  <c r="AK669" i="10"/>
  <c r="AH670" i="10"/>
  <c r="AI670" i="10"/>
  <c r="AJ670" i="10"/>
  <c r="AK670" i="10"/>
  <c r="AH671" i="10"/>
  <c r="AI671" i="10"/>
  <c r="AJ671" i="10"/>
  <c r="AK671" i="10"/>
  <c r="AH672" i="10"/>
  <c r="AI672" i="10"/>
  <c r="AJ672" i="10"/>
  <c r="AK672" i="10"/>
  <c r="AH673" i="10"/>
  <c r="AI673" i="10"/>
  <c r="AJ673" i="10"/>
  <c r="AK673" i="10"/>
  <c r="AH674" i="10"/>
  <c r="AI674" i="10"/>
  <c r="AJ674" i="10"/>
  <c r="AK674" i="10"/>
  <c r="AH675" i="10"/>
  <c r="AI675" i="10"/>
  <c r="AJ675" i="10"/>
  <c r="AK675" i="10"/>
  <c r="AH676" i="10"/>
  <c r="AI676" i="10"/>
  <c r="AJ676" i="10"/>
  <c r="AK676" i="10"/>
  <c r="AH677" i="10"/>
  <c r="AI677" i="10"/>
  <c r="AJ677" i="10"/>
  <c r="AK677" i="10"/>
  <c r="AH678" i="10"/>
  <c r="AI678" i="10"/>
  <c r="AJ678" i="10"/>
  <c r="AK678" i="10"/>
  <c r="AH679" i="10"/>
  <c r="AI679" i="10"/>
  <c r="AJ679" i="10"/>
  <c r="AK679" i="10"/>
  <c r="AH680" i="10"/>
  <c r="AI680" i="10"/>
  <c r="AJ680" i="10"/>
  <c r="AK680" i="10"/>
  <c r="AH681" i="10"/>
  <c r="AI681" i="10"/>
  <c r="AJ681" i="10"/>
  <c r="AK681" i="10"/>
  <c r="AH682" i="10"/>
  <c r="AI682" i="10"/>
  <c r="AJ682" i="10"/>
  <c r="AK682" i="10"/>
  <c r="AH683" i="10"/>
  <c r="AI683" i="10"/>
  <c r="AJ683" i="10"/>
  <c r="AK683" i="10"/>
  <c r="AF666" i="10"/>
  <c r="AF667" i="10"/>
  <c r="AF665" i="10" s="1"/>
  <c r="AE660" i="10"/>
  <c r="AE661" i="10"/>
  <c r="AE663" i="10"/>
  <c r="AE664" i="10"/>
  <c r="AE665" i="10"/>
  <c r="AE666" i="10"/>
  <c r="AE667" i="10"/>
  <c r="AE668" i="10"/>
  <c r="AE669" i="10"/>
  <c r="AE670" i="10"/>
  <c r="AE671" i="10"/>
  <c r="AE672" i="10"/>
  <c r="AE673" i="10"/>
  <c r="AE674" i="10"/>
  <c r="AE675" i="10"/>
  <c r="AE676" i="10"/>
  <c r="AE677" i="10"/>
  <c r="AE678" i="10"/>
  <c r="AE679" i="10"/>
  <c r="AE680" i="10"/>
  <c r="AE681" i="10"/>
  <c r="AE682" i="10"/>
  <c r="AE683" i="10"/>
  <c r="X660" i="10"/>
  <c r="Y660" i="10" s="1"/>
  <c r="X661" i="10"/>
  <c r="Y661" i="10" s="1"/>
  <c r="X663" i="10"/>
  <c r="Y663" i="10" s="1"/>
  <c r="X664" i="10"/>
  <c r="Y664" i="10" s="1"/>
  <c r="X665" i="10"/>
  <c r="Y665" i="10" s="1"/>
  <c r="X666" i="10"/>
  <c r="Y666" i="10" s="1"/>
  <c r="X667" i="10"/>
  <c r="Y667" i="10" s="1"/>
  <c r="X668" i="10"/>
  <c r="Y668" i="10" s="1"/>
  <c r="X669" i="10"/>
  <c r="Y669" i="10" s="1"/>
  <c r="X670" i="10"/>
  <c r="Y670" i="10" s="1"/>
  <c r="X671" i="10"/>
  <c r="Y671" i="10" s="1"/>
  <c r="X672" i="10"/>
  <c r="Y672" i="10" s="1"/>
  <c r="X673" i="10"/>
  <c r="Y673" i="10" s="1"/>
  <c r="X674" i="10"/>
  <c r="Y674" i="10" s="1"/>
  <c r="X675" i="10"/>
  <c r="Y675" i="10" s="1"/>
  <c r="X676" i="10"/>
  <c r="Y676" i="10" s="1"/>
  <c r="X677" i="10"/>
  <c r="Y677" i="10" s="1"/>
  <c r="X678" i="10"/>
  <c r="Y678" i="10" s="1"/>
  <c r="X679" i="10"/>
  <c r="Y679" i="10" s="1"/>
  <c r="X680" i="10"/>
  <c r="Y680" i="10" s="1"/>
  <c r="X681" i="10"/>
  <c r="Y681" i="10" s="1"/>
  <c r="X682" i="10"/>
  <c r="Y682" i="10" s="1"/>
  <c r="X683" i="10"/>
  <c r="Y683" i="10" s="1"/>
  <c r="U659" i="10"/>
  <c r="V660" i="10" s="1"/>
  <c r="U660" i="10"/>
  <c r="U661" i="10"/>
  <c r="U662" i="10"/>
  <c r="V663" i="10" s="1"/>
  <c r="U663" i="10"/>
  <c r="U664" i="10"/>
  <c r="V665" i="10" s="1"/>
  <c r="U665" i="10"/>
  <c r="U666" i="10"/>
  <c r="V666" i="10"/>
  <c r="U667" i="10"/>
  <c r="V668" i="10" s="1"/>
  <c r="U668" i="10"/>
  <c r="U669" i="10"/>
  <c r="U670" i="10"/>
  <c r="V671" i="10" s="1"/>
  <c r="U671" i="10"/>
  <c r="U672" i="10"/>
  <c r="V673" i="10" s="1"/>
  <c r="U673" i="10"/>
  <c r="U674" i="10"/>
  <c r="V674" i="10"/>
  <c r="U675" i="10"/>
  <c r="V676" i="10" s="1"/>
  <c r="U676" i="10"/>
  <c r="U677" i="10"/>
  <c r="U678" i="10"/>
  <c r="V679" i="10" s="1"/>
  <c r="U679" i="10"/>
  <c r="U680" i="10"/>
  <c r="V681" i="10" s="1"/>
  <c r="U681" i="10"/>
  <c r="U682" i="10"/>
  <c r="V682" i="10"/>
  <c r="U683" i="10"/>
  <c r="Q659" i="10"/>
  <c r="Q660" i="10"/>
  <c r="Q661" i="10"/>
  <c r="Q662" i="10"/>
  <c r="Q663" i="10"/>
  <c r="Q664" i="10"/>
  <c r="Q665" i="10"/>
  <c r="Q666" i="10"/>
  <c r="Q667" i="10"/>
  <c r="Q668" i="10"/>
  <c r="Q669" i="10"/>
  <c r="Q670" i="10"/>
  <c r="Q671" i="10"/>
  <c r="Q672" i="10"/>
  <c r="Q673" i="10"/>
  <c r="Q674" i="10"/>
  <c r="Q675" i="10"/>
  <c r="Q676" i="10"/>
  <c r="Q677" i="10"/>
  <c r="Q678" i="10"/>
  <c r="Q679" i="10"/>
  <c r="Q680" i="10"/>
  <c r="Q681" i="10"/>
  <c r="Q682" i="10"/>
  <c r="Q683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F659" i="10"/>
  <c r="G659" i="10"/>
  <c r="H659" i="10"/>
  <c r="I659" i="10"/>
  <c r="F660" i="10"/>
  <c r="G660" i="10"/>
  <c r="H660" i="10"/>
  <c r="I660" i="10"/>
  <c r="F661" i="10"/>
  <c r="G661" i="10"/>
  <c r="H661" i="10"/>
  <c r="I661" i="10"/>
  <c r="F662" i="10"/>
  <c r="G662" i="10"/>
  <c r="H662" i="10"/>
  <c r="I662" i="10"/>
  <c r="F663" i="10"/>
  <c r="G663" i="10"/>
  <c r="H663" i="10"/>
  <c r="I663" i="10"/>
  <c r="F664" i="10"/>
  <c r="G664" i="10"/>
  <c r="H664" i="10"/>
  <c r="I664" i="10"/>
  <c r="F665" i="10"/>
  <c r="G665" i="10"/>
  <c r="H665" i="10"/>
  <c r="I665" i="10"/>
  <c r="F666" i="10"/>
  <c r="G666" i="10"/>
  <c r="H666" i="10"/>
  <c r="I666" i="10"/>
  <c r="F667" i="10"/>
  <c r="G667" i="10"/>
  <c r="H667" i="10"/>
  <c r="I667" i="10"/>
  <c r="F668" i="10"/>
  <c r="G668" i="10"/>
  <c r="H668" i="10"/>
  <c r="I668" i="10"/>
  <c r="F669" i="10"/>
  <c r="G669" i="10"/>
  <c r="H669" i="10"/>
  <c r="I669" i="10"/>
  <c r="F670" i="10"/>
  <c r="G670" i="10"/>
  <c r="H670" i="10"/>
  <c r="I670" i="10"/>
  <c r="F671" i="10"/>
  <c r="G671" i="10"/>
  <c r="H671" i="10"/>
  <c r="I671" i="10"/>
  <c r="F672" i="10"/>
  <c r="G672" i="10"/>
  <c r="H672" i="10"/>
  <c r="I672" i="10"/>
  <c r="F673" i="10"/>
  <c r="G673" i="10"/>
  <c r="H673" i="10"/>
  <c r="I673" i="10"/>
  <c r="F674" i="10"/>
  <c r="G674" i="10"/>
  <c r="H674" i="10"/>
  <c r="I674" i="10"/>
  <c r="F675" i="10"/>
  <c r="G675" i="10"/>
  <c r="H675" i="10"/>
  <c r="I675" i="10"/>
  <c r="F676" i="10"/>
  <c r="G676" i="10"/>
  <c r="H676" i="10"/>
  <c r="I676" i="10"/>
  <c r="F677" i="10"/>
  <c r="G677" i="10"/>
  <c r="H677" i="10"/>
  <c r="I677" i="10"/>
  <c r="F678" i="10"/>
  <c r="G678" i="10"/>
  <c r="H678" i="10"/>
  <c r="I678" i="10"/>
  <c r="F679" i="10"/>
  <c r="G679" i="10"/>
  <c r="H679" i="10"/>
  <c r="I679" i="10"/>
  <c r="F680" i="10"/>
  <c r="G680" i="10"/>
  <c r="H680" i="10"/>
  <c r="I680" i="10"/>
  <c r="F681" i="10"/>
  <c r="G681" i="10"/>
  <c r="H681" i="10"/>
  <c r="I681" i="10"/>
  <c r="F682" i="10"/>
  <c r="G682" i="10"/>
  <c r="H682" i="10"/>
  <c r="I682" i="10"/>
  <c r="F683" i="10"/>
  <c r="G683" i="10"/>
  <c r="H683" i="10"/>
  <c r="I683" i="10"/>
  <c r="AH633" i="10"/>
  <c r="AI633" i="10"/>
  <c r="AJ633" i="10"/>
  <c r="AK633" i="10"/>
  <c r="AH634" i="10"/>
  <c r="AI634" i="10"/>
  <c r="AJ634" i="10"/>
  <c r="AK634" i="10"/>
  <c r="AH635" i="10"/>
  <c r="AI635" i="10"/>
  <c r="AJ635" i="10"/>
  <c r="AK635" i="10"/>
  <c r="AH636" i="10"/>
  <c r="AI636" i="10"/>
  <c r="AJ636" i="10"/>
  <c r="AK636" i="10"/>
  <c r="AH637" i="10"/>
  <c r="AI637" i="10"/>
  <c r="AJ637" i="10"/>
  <c r="AK637" i="10"/>
  <c r="AH638" i="10"/>
  <c r="AI638" i="10"/>
  <c r="AJ638" i="10"/>
  <c r="AK638" i="10"/>
  <c r="AH639" i="10"/>
  <c r="AI639" i="10"/>
  <c r="AJ639" i="10"/>
  <c r="AK639" i="10"/>
  <c r="AH640" i="10"/>
  <c r="AI640" i="10"/>
  <c r="AJ640" i="10"/>
  <c r="AK640" i="10"/>
  <c r="AH641" i="10"/>
  <c r="AI641" i="10"/>
  <c r="AJ641" i="10"/>
  <c r="AK641" i="10"/>
  <c r="AH642" i="10"/>
  <c r="AI642" i="10"/>
  <c r="AJ642" i="10"/>
  <c r="AK642" i="10"/>
  <c r="AH643" i="10"/>
  <c r="AI643" i="10"/>
  <c r="AJ643" i="10"/>
  <c r="AK643" i="10"/>
  <c r="AH644" i="10"/>
  <c r="AI644" i="10"/>
  <c r="AJ644" i="10"/>
  <c r="AK644" i="10"/>
  <c r="AH645" i="10"/>
  <c r="AI645" i="10"/>
  <c r="AJ645" i="10"/>
  <c r="AK645" i="10"/>
  <c r="AH646" i="10"/>
  <c r="AI646" i="10"/>
  <c r="AJ646" i="10"/>
  <c r="AK646" i="10"/>
  <c r="AH647" i="10"/>
  <c r="AI647" i="10"/>
  <c r="AJ647" i="10"/>
  <c r="AK647" i="10"/>
  <c r="AH648" i="10"/>
  <c r="AI648" i="10"/>
  <c r="AJ648" i="10"/>
  <c r="AK648" i="10"/>
  <c r="AH649" i="10"/>
  <c r="AI649" i="10"/>
  <c r="AJ649" i="10"/>
  <c r="AK649" i="10"/>
  <c r="AH650" i="10"/>
  <c r="AI650" i="10"/>
  <c r="AJ650" i="10"/>
  <c r="AK650" i="10"/>
  <c r="AH651" i="10"/>
  <c r="AI651" i="10"/>
  <c r="AJ651" i="10"/>
  <c r="AK651" i="10"/>
  <c r="AH652" i="10"/>
  <c r="AI652" i="10"/>
  <c r="AJ652" i="10"/>
  <c r="AK652" i="10"/>
  <c r="AH653" i="10"/>
  <c r="AI653" i="10"/>
  <c r="AJ653" i="10"/>
  <c r="AK653" i="10"/>
  <c r="AH654" i="10"/>
  <c r="AI654" i="10"/>
  <c r="AJ654" i="10"/>
  <c r="AK654" i="10"/>
  <c r="AH655" i="10"/>
  <c r="AI655" i="10"/>
  <c r="AJ655" i="10"/>
  <c r="AK655" i="10"/>
  <c r="AH656" i="10"/>
  <c r="AI656" i="10"/>
  <c r="AJ656" i="10"/>
  <c r="AK656" i="10"/>
  <c r="AH657" i="10"/>
  <c r="AI657" i="10"/>
  <c r="AJ657" i="10"/>
  <c r="AK657" i="10"/>
  <c r="AF641" i="10"/>
  <c r="AF642" i="10"/>
  <c r="AF640" i="10" s="1"/>
  <c r="AF638" i="10" s="1"/>
  <c r="AE634" i="10"/>
  <c r="AE635" i="10"/>
  <c r="AE636" i="10"/>
  <c r="AE637" i="10"/>
  <c r="AE638" i="10"/>
  <c r="AE639" i="10"/>
  <c r="AE640" i="10"/>
  <c r="AE641" i="10"/>
  <c r="AE642" i="10"/>
  <c r="AE643" i="10"/>
  <c r="AE644" i="10"/>
  <c r="AE645" i="10"/>
  <c r="AE646" i="10"/>
  <c r="AE647" i="10"/>
  <c r="AE648" i="10"/>
  <c r="AE649" i="10"/>
  <c r="AE650" i="10"/>
  <c r="AE651" i="10"/>
  <c r="AE652" i="10"/>
  <c r="AE653" i="10"/>
  <c r="AE654" i="10"/>
  <c r="AE655" i="10"/>
  <c r="AE656" i="10"/>
  <c r="AE657" i="10"/>
  <c r="Y641" i="10"/>
  <c r="Y649" i="10"/>
  <c r="Y657" i="10"/>
  <c r="Y633" i="10"/>
  <c r="Y632" i="10"/>
  <c r="X633" i="10"/>
  <c r="X634" i="10"/>
  <c r="Y634" i="10" s="1"/>
  <c r="X635" i="10"/>
  <c r="Y635" i="10" s="1"/>
  <c r="X636" i="10"/>
  <c r="Y636" i="10" s="1"/>
  <c r="X637" i="10"/>
  <c r="Y637" i="10" s="1"/>
  <c r="X638" i="10"/>
  <c r="Y638" i="10" s="1"/>
  <c r="X639" i="10"/>
  <c r="Y639" i="10" s="1"/>
  <c r="X640" i="10"/>
  <c r="Y640" i="10" s="1"/>
  <c r="X641" i="10"/>
  <c r="X642" i="10"/>
  <c r="Y642" i="10" s="1"/>
  <c r="X643" i="10"/>
  <c r="Y643" i="10" s="1"/>
  <c r="X644" i="10"/>
  <c r="Y644" i="10" s="1"/>
  <c r="X645" i="10"/>
  <c r="Y645" i="10" s="1"/>
  <c r="X646" i="10"/>
  <c r="Y646" i="10" s="1"/>
  <c r="X647" i="10"/>
  <c r="Y647" i="10" s="1"/>
  <c r="X648" i="10"/>
  <c r="Y648" i="10" s="1"/>
  <c r="X649" i="10"/>
  <c r="X650" i="10"/>
  <c r="Y650" i="10" s="1"/>
  <c r="X651" i="10"/>
  <c r="Y651" i="10" s="1"/>
  <c r="X652" i="10"/>
  <c r="Y652" i="10" s="1"/>
  <c r="X653" i="10"/>
  <c r="Y653" i="10" s="1"/>
  <c r="X654" i="10"/>
  <c r="Y654" i="10" s="1"/>
  <c r="X655" i="10"/>
  <c r="Y655" i="10" s="1"/>
  <c r="X656" i="10"/>
  <c r="Y656" i="10" s="1"/>
  <c r="X657" i="10"/>
  <c r="U632" i="10"/>
  <c r="U633" i="10"/>
  <c r="U634" i="10"/>
  <c r="V634" i="10" s="1"/>
  <c r="U635" i="10"/>
  <c r="U636" i="10"/>
  <c r="U637" i="10"/>
  <c r="V637" i="10" s="1"/>
  <c r="U638" i="10"/>
  <c r="V638" i="10" s="1"/>
  <c r="U639" i="10"/>
  <c r="V639" i="10" s="1"/>
  <c r="U640" i="10"/>
  <c r="U641" i="10"/>
  <c r="V641" i="10" s="1"/>
  <c r="U642" i="10"/>
  <c r="V642" i="10" s="1"/>
  <c r="U643" i="10"/>
  <c r="V643" i="10" s="1"/>
  <c r="U644" i="10"/>
  <c r="U645" i="10"/>
  <c r="V645" i="10" s="1"/>
  <c r="U646" i="10"/>
  <c r="V646" i="10" s="1"/>
  <c r="U647" i="10"/>
  <c r="V647" i="10" s="1"/>
  <c r="U648" i="10"/>
  <c r="U649" i="10"/>
  <c r="V649" i="10" s="1"/>
  <c r="U650" i="10"/>
  <c r="V650" i="10" s="1"/>
  <c r="U651" i="10"/>
  <c r="U652" i="10"/>
  <c r="U653" i="10"/>
  <c r="V653" i="10" s="1"/>
  <c r="U654" i="10"/>
  <c r="V654" i="10" s="1"/>
  <c r="U655" i="10"/>
  <c r="V655" i="10" s="1"/>
  <c r="U656" i="10"/>
  <c r="U657" i="10"/>
  <c r="V657" i="10" s="1"/>
  <c r="Q636" i="10"/>
  <c r="Q637" i="10"/>
  <c r="Q638" i="10"/>
  <c r="Q639" i="10"/>
  <c r="Q640" i="10"/>
  <c r="Q641" i="10"/>
  <c r="Q642" i="10"/>
  <c r="Q643" i="10"/>
  <c r="Q644" i="10"/>
  <c r="Q645" i="10"/>
  <c r="Q646" i="10"/>
  <c r="Q647" i="10"/>
  <c r="Q648" i="10"/>
  <c r="Q649" i="10"/>
  <c r="Q650" i="10"/>
  <c r="Q651" i="10"/>
  <c r="Q652" i="10"/>
  <c r="Q653" i="10"/>
  <c r="Q654" i="10"/>
  <c r="Q655" i="10"/>
  <c r="Q656" i="10"/>
  <c r="Q657" i="10"/>
  <c r="N636" i="10"/>
  <c r="N635" i="10" s="1"/>
  <c r="N634" i="10" s="1"/>
  <c r="Q634" i="10" s="1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F632" i="10"/>
  <c r="G632" i="10"/>
  <c r="H632" i="10"/>
  <c r="I632" i="10"/>
  <c r="F633" i="10"/>
  <c r="G633" i="10"/>
  <c r="H633" i="10"/>
  <c r="I633" i="10"/>
  <c r="F634" i="10"/>
  <c r="G634" i="10"/>
  <c r="H634" i="10"/>
  <c r="I634" i="10"/>
  <c r="F635" i="10"/>
  <c r="G635" i="10"/>
  <c r="H635" i="10"/>
  <c r="I635" i="10"/>
  <c r="F636" i="10"/>
  <c r="G636" i="10"/>
  <c r="H636" i="10"/>
  <c r="I636" i="10"/>
  <c r="F637" i="10"/>
  <c r="G637" i="10"/>
  <c r="H637" i="10"/>
  <c r="I637" i="10"/>
  <c r="F638" i="10"/>
  <c r="G638" i="10"/>
  <c r="H638" i="10"/>
  <c r="I638" i="10"/>
  <c r="F639" i="10"/>
  <c r="G639" i="10"/>
  <c r="H639" i="10"/>
  <c r="I639" i="10"/>
  <c r="F640" i="10"/>
  <c r="G640" i="10"/>
  <c r="H640" i="10"/>
  <c r="I640" i="10"/>
  <c r="F641" i="10"/>
  <c r="G641" i="10"/>
  <c r="H641" i="10"/>
  <c r="I641" i="10"/>
  <c r="F642" i="10"/>
  <c r="G642" i="10"/>
  <c r="H642" i="10"/>
  <c r="I642" i="10"/>
  <c r="F643" i="10"/>
  <c r="G643" i="10"/>
  <c r="H643" i="10"/>
  <c r="I643" i="10"/>
  <c r="F644" i="10"/>
  <c r="G644" i="10"/>
  <c r="H644" i="10"/>
  <c r="I644" i="10"/>
  <c r="F645" i="10"/>
  <c r="G645" i="10"/>
  <c r="H645" i="10"/>
  <c r="I645" i="10"/>
  <c r="F646" i="10"/>
  <c r="G646" i="10"/>
  <c r="H646" i="10"/>
  <c r="I646" i="10"/>
  <c r="F647" i="10"/>
  <c r="G647" i="10"/>
  <c r="H647" i="10"/>
  <c r="I647" i="10"/>
  <c r="F648" i="10"/>
  <c r="G648" i="10"/>
  <c r="H648" i="10"/>
  <c r="I648" i="10"/>
  <c r="F649" i="10"/>
  <c r="G649" i="10"/>
  <c r="H649" i="10"/>
  <c r="I649" i="10"/>
  <c r="F650" i="10"/>
  <c r="G650" i="10"/>
  <c r="H650" i="10"/>
  <c r="I650" i="10"/>
  <c r="F651" i="10"/>
  <c r="G651" i="10"/>
  <c r="H651" i="10"/>
  <c r="I651" i="10"/>
  <c r="F652" i="10"/>
  <c r="G652" i="10"/>
  <c r="H652" i="10"/>
  <c r="I652" i="10"/>
  <c r="F653" i="10"/>
  <c r="G653" i="10"/>
  <c r="H653" i="10"/>
  <c r="I653" i="10"/>
  <c r="F654" i="10"/>
  <c r="G654" i="10"/>
  <c r="H654" i="10"/>
  <c r="I654" i="10"/>
  <c r="F655" i="10"/>
  <c r="G655" i="10"/>
  <c r="H655" i="10"/>
  <c r="I655" i="10"/>
  <c r="F656" i="10"/>
  <c r="G656" i="10"/>
  <c r="H656" i="10"/>
  <c r="I656" i="10"/>
  <c r="F657" i="10"/>
  <c r="G657" i="10"/>
  <c r="H657" i="10"/>
  <c r="I657" i="10"/>
  <c r="AH608" i="10"/>
  <c r="AH607" i="10"/>
  <c r="AI607" i="10"/>
  <c r="AJ607" i="10"/>
  <c r="AK607" i="10"/>
  <c r="AI608" i="10"/>
  <c r="AJ608" i="10"/>
  <c r="AK608" i="10"/>
  <c r="AH609" i="10"/>
  <c r="AI609" i="10"/>
  <c r="AJ609" i="10"/>
  <c r="AK609" i="10"/>
  <c r="AH610" i="10"/>
  <c r="AI610" i="10"/>
  <c r="AJ610" i="10"/>
  <c r="AK610" i="10"/>
  <c r="AH611" i="10"/>
  <c r="AI611" i="10"/>
  <c r="AJ611" i="10"/>
  <c r="AK611" i="10"/>
  <c r="AH612" i="10"/>
  <c r="AI612" i="10"/>
  <c r="AJ612" i="10"/>
  <c r="AK612" i="10"/>
  <c r="AH613" i="10"/>
  <c r="AI613" i="10"/>
  <c r="AJ613" i="10"/>
  <c r="AK613" i="10"/>
  <c r="AH614" i="10"/>
  <c r="AI614" i="10"/>
  <c r="AJ614" i="10"/>
  <c r="AK614" i="10"/>
  <c r="AH615" i="10"/>
  <c r="AI615" i="10"/>
  <c r="AJ615" i="10"/>
  <c r="AK615" i="10"/>
  <c r="AH616" i="10"/>
  <c r="AI616" i="10"/>
  <c r="AJ616" i="10"/>
  <c r="AK616" i="10"/>
  <c r="AH617" i="10"/>
  <c r="AI617" i="10"/>
  <c r="AJ617" i="10"/>
  <c r="AK617" i="10"/>
  <c r="AH618" i="10"/>
  <c r="AI618" i="10"/>
  <c r="AJ618" i="10"/>
  <c r="AK618" i="10"/>
  <c r="AH619" i="10"/>
  <c r="AI619" i="10"/>
  <c r="AJ619" i="10"/>
  <c r="AK619" i="10"/>
  <c r="AH620" i="10"/>
  <c r="AI620" i="10"/>
  <c r="AJ620" i="10"/>
  <c r="AK620" i="10"/>
  <c r="AH621" i="10"/>
  <c r="AI621" i="10"/>
  <c r="AJ621" i="10"/>
  <c r="AK621" i="10"/>
  <c r="AH622" i="10"/>
  <c r="AI622" i="10"/>
  <c r="AJ622" i="10"/>
  <c r="AK622" i="10"/>
  <c r="AH623" i="10"/>
  <c r="AI623" i="10"/>
  <c r="AJ623" i="10"/>
  <c r="AK623" i="10"/>
  <c r="AH624" i="10"/>
  <c r="AI624" i="10"/>
  <c r="AJ624" i="10"/>
  <c r="AK624" i="10"/>
  <c r="AH625" i="10"/>
  <c r="AI625" i="10"/>
  <c r="AJ625" i="10"/>
  <c r="AK625" i="10"/>
  <c r="AH626" i="10"/>
  <c r="AI626" i="10"/>
  <c r="AJ626" i="10"/>
  <c r="AK626" i="10"/>
  <c r="AH627" i="10"/>
  <c r="AI627" i="10"/>
  <c r="AJ627" i="10"/>
  <c r="AK627" i="10"/>
  <c r="AH628" i="10"/>
  <c r="AI628" i="10"/>
  <c r="AJ628" i="10"/>
  <c r="AK628" i="10"/>
  <c r="AH629" i="10"/>
  <c r="AI629" i="10"/>
  <c r="AJ629" i="10"/>
  <c r="AK629" i="10"/>
  <c r="AH630" i="10"/>
  <c r="AI630" i="10"/>
  <c r="AJ630" i="10"/>
  <c r="AK630" i="10"/>
  <c r="AH631" i="10"/>
  <c r="AI631" i="10"/>
  <c r="AJ631" i="10"/>
  <c r="AK631" i="10"/>
  <c r="AG613" i="10"/>
  <c r="AG614" i="10" s="1"/>
  <c r="AF616" i="10"/>
  <c r="AF615" i="10" s="1"/>
  <c r="AF614" i="10" s="1"/>
  <c r="AF613" i="10" s="1"/>
  <c r="AF612" i="10" s="1"/>
  <c r="AF611" i="10" s="1"/>
  <c r="AF610" i="10" s="1"/>
  <c r="AF609" i="10" s="1"/>
  <c r="AF608" i="10" s="1"/>
  <c r="AF607" i="10" s="1"/>
  <c r="AE608" i="10"/>
  <c r="AE609" i="10"/>
  <c r="AE610" i="10"/>
  <c r="AE611" i="10"/>
  <c r="AE612" i="10"/>
  <c r="AE613" i="10"/>
  <c r="AE614" i="10"/>
  <c r="AE615" i="10"/>
  <c r="AE616" i="10"/>
  <c r="AE617" i="10"/>
  <c r="AE618" i="10"/>
  <c r="AE619" i="10"/>
  <c r="AE620" i="10"/>
  <c r="AE621" i="10"/>
  <c r="AE622" i="10"/>
  <c r="AE623" i="10"/>
  <c r="AE624" i="10"/>
  <c r="AE625" i="10"/>
  <c r="AE626" i="10"/>
  <c r="AE627" i="10"/>
  <c r="AE628" i="10"/>
  <c r="AE629" i="10"/>
  <c r="AE630" i="10"/>
  <c r="AE631" i="10"/>
  <c r="Y606" i="10"/>
  <c r="Y610" i="10"/>
  <c r="Y618" i="10"/>
  <c r="Y626" i="10"/>
  <c r="X607" i="10"/>
  <c r="Y607" i="10" s="1"/>
  <c r="X608" i="10"/>
  <c r="Y608" i="10" s="1"/>
  <c r="X609" i="10"/>
  <c r="Y609" i="10" s="1"/>
  <c r="X610" i="10"/>
  <c r="X611" i="10"/>
  <c r="Y611" i="10" s="1"/>
  <c r="X612" i="10"/>
  <c r="Y612" i="10" s="1"/>
  <c r="X613" i="10"/>
  <c r="Y613" i="10" s="1"/>
  <c r="X614" i="10"/>
  <c r="Y614" i="10" s="1"/>
  <c r="X615" i="10"/>
  <c r="Y615" i="10" s="1"/>
  <c r="X616" i="10"/>
  <c r="Y616" i="10" s="1"/>
  <c r="X617" i="10"/>
  <c r="Y617" i="10" s="1"/>
  <c r="X618" i="10"/>
  <c r="X619" i="10"/>
  <c r="Y619" i="10" s="1"/>
  <c r="X620" i="10"/>
  <c r="Y620" i="10" s="1"/>
  <c r="X621" i="10"/>
  <c r="Y621" i="10" s="1"/>
  <c r="X622" i="10"/>
  <c r="Y622" i="10" s="1"/>
  <c r="X623" i="10"/>
  <c r="Y623" i="10" s="1"/>
  <c r="X624" i="10"/>
  <c r="Y624" i="10" s="1"/>
  <c r="X625" i="10"/>
  <c r="Y625" i="10" s="1"/>
  <c r="X626" i="10"/>
  <c r="X627" i="10"/>
  <c r="Y627" i="10" s="1"/>
  <c r="X628" i="10"/>
  <c r="Y628" i="10" s="1"/>
  <c r="X629" i="10"/>
  <c r="Y629" i="10" s="1"/>
  <c r="X630" i="10"/>
  <c r="Y630" i="10" s="1"/>
  <c r="X631" i="10"/>
  <c r="Y631" i="10" s="1"/>
  <c r="V621" i="10"/>
  <c r="U606" i="10"/>
  <c r="U607" i="10"/>
  <c r="V608" i="10" s="1"/>
  <c r="U608" i="10"/>
  <c r="V609" i="10" s="1"/>
  <c r="U609" i="10"/>
  <c r="U610" i="10"/>
  <c r="V610" i="10" s="1"/>
  <c r="U611" i="10"/>
  <c r="V611" i="10" s="1"/>
  <c r="U612" i="10"/>
  <c r="U613" i="10"/>
  <c r="V613" i="10" s="1"/>
  <c r="U614" i="10"/>
  <c r="V614" i="10" s="1"/>
  <c r="U615" i="10"/>
  <c r="V615" i="10" s="1"/>
  <c r="U616" i="10"/>
  <c r="V617" i="10" s="1"/>
  <c r="U617" i="10"/>
  <c r="U618" i="10"/>
  <c r="V618" i="10" s="1"/>
  <c r="U619" i="10"/>
  <c r="V619" i="10" s="1"/>
  <c r="U620" i="10"/>
  <c r="U621" i="10"/>
  <c r="U622" i="10"/>
  <c r="V622" i="10" s="1"/>
  <c r="U623" i="10"/>
  <c r="V623" i="10" s="1"/>
  <c r="U624" i="10"/>
  <c r="V625" i="10" s="1"/>
  <c r="U625" i="10"/>
  <c r="U626" i="10"/>
  <c r="V626" i="10" s="1"/>
  <c r="U627" i="10"/>
  <c r="V627" i="10" s="1"/>
  <c r="U628" i="10"/>
  <c r="U629" i="10"/>
  <c r="V629" i="10" s="1"/>
  <c r="U630" i="10"/>
  <c r="V630" i="10" s="1"/>
  <c r="U631" i="10"/>
  <c r="V631" i="10" s="1"/>
  <c r="Q608" i="10"/>
  <c r="Q609" i="10"/>
  <c r="Q610" i="10"/>
  <c r="Q611" i="10"/>
  <c r="Q612" i="10"/>
  <c r="Q615" i="10"/>
  <c r="Q616" i="10"/>
  <c r="Q617" i="10"/>
  <c r="Q618" i="10"/>
  <c r="Q619" i="10"/>
  <c r="Q620" i="10"/>
  <c r="Q621" i="10"/>
  <c r="Q622" i="10"/>
  <c r="Q623" i="10"/>
  <c r="Q624" i="10"/>
  <c r="Q625" i="10"/>
  <c r="Q626" i="10"/>
  <c r="Q627" i="10"/>
  <c r="Q628" i="10"/>
  <c r="Q629" i="10"/>
  <c r="Q630" i="10"/>
  <c r="Q631" i="10"/>
  <c r="P607" i="10"/>
  <c r="O608" i="10"/>
  <c r="O609" i="10"/>
  <c r="O610" i="10"/>
  <c r="O611" i="10"/>
  <c r="O612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N614" i="10"/>
  <c r="N607" i="10"/>
  <c r="G606" i="10"/>
  <c r="H606" i="10"/>
  <c r="I606" i="10"/>
  <c r="G607" i="10"/>
  <c r="H607" i="10"/>
  <c r="I607" i="10"/>
  <c r="G608" i="10"/>
  <c r="H608" i="10"/>
  <c r="I608" i="10"/>
  <c r="G609" i="10"/>
  <c r="H609" i="10"/>
  <c r="I609" i="10"/>
  <c r="G610" i="10"/>
  <c r="H610" i="10"/>
  <c r="I610" i="10"/>
  <c r="G611" i="10"/>
  <c r="H611" i="10"/>
  <c r="I611" i="10"/>
  <c r="G612" i="10"/>
  <c r="H612" i="10"/>
  <c r="I612" i="10"/>
  <c r="G613" i="10"/>
  <c r="H613" i="10"/>
  <c r="I613" i="10"/>
  <c r="G614" i="10"/>
  <c r="H614" i="10"/>
  <c r="I614" i="10"/>
  <c r="G615" i="10"/>
  <c r="H615" i="10"/>
  <c r="I615" i="10"/>
  <c r="G616" i="10"/>
  <c r="H616" i="10"/>
  <c r="I616" i="10"/>
  <c r="G617" i="10"/>
  <c r="H617" i="10"/>
  <c r="I617" i="10"/>
  <c r="G618" i="10"/>
  <c r="H618" i="10"/>
  <c r="I618" i="10"/>
  <c r="G619" i="10"/>
  <c r="H619" i="10"/>
  <c r="I619" i="10"/>
  <c r="G620" i="10"/>
  <c r="H620" i="10"/>
  <c r="I620" i="10"/>
  <c r="G621" i="10"/>
  <c r="H621" i="10"/>
  <c r="I621" i="10"/>
  <c r="G622" i="10"/>
  <c r="H622" i="10"/>
  <c r="I622" i="10"/>
  <c r="G623" i="10"/>
  <c r="H623" i="10"/>
  <c r="I623" i="10"/>
  <c r="G624" i="10"/>
  <c r="H624" i="10"/>
  <c r="I624" i="10"/>
  <c r="G625" i="10"/>
  <c r="H625" i="10"/>
  <c r="I625" i="10"/>
  <c r="G626" i="10"/>
  <c r="H626" i="10"/>
  <c r="I626" i="10"/>
  <c r="G627" i="10"/>
  <c r="H627" i="10"/>
  <c r="I627" i="10"/>
  <c r="G628" i="10"/>
  <c r="H628" i="10"/>
  <c r="I628" i="10"/>
  <c r="G629" i="10"/>
  <c r="H629" i="10"/>
  <c r="I629" i="10"/>
  <c r="G630" i="10"/>
  <c r="H630" i="10"/>
  <c r="I630" i="10"/>
  <c r="G631" i="10"/>
  <c r="H631" i="10"/>
  <c r="I631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AE3" i="10"/>
  <c r="X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2" i="10"/>
  <c r="Q165" i="10"/>
  <c r="AI3" i="10"/>
  <c r="AJ3" i="10"/>
  <c r="AK3" i="10"/>
  <c r="AI4" i="10"/>
  <c r="AJ4" i="10"/>
  <c r="AK4" i="10"/>
  <c r="AI5" i="10"/>
  <c r="AJ5" i="10"/>
  <c r="AK5" i="10"/>
  <c r="AI6" i="10"/>
  <c r="AJ6" i="10"/>
  <c r="AK6" i="10"/>
  <c r="AI7" i="10"/>
  <c r="AJ7" i="10"/>
  <c r="AK7" i="10"/>
  <c r="AI8" i="10"/>
  <c r="AJ8" i="10"/>
  <c r="AK8" i="10"/>
  <c r="AI9" i="10"/>
  <c r="AJ9" i="10"/>
  <c r="AK9" i="10"/>
  <c r="AI10" i="10"/>
  <c r="AJ10" i="10"/>
  <c r="AK10" i="10"/>
  <c r="AI11" i="10"/>
  <c r="AJ11" i="10"/>
  <c r="AK11" i="10"/>
  <c r="AI12" i="10"/>
  <c r="AJ12" i="10"/>
  <c r="AK12" i="10"/>
  <c r="AI13" i="10"/>
  <c r="AJ13" i="10"/>
  <c r="AK13" i="10"/>
  <c r="AI14" i="10"/>
  <c r="AJ14" i="10"/>
  <c r="AK14" i="10"/>
  <c r="AI15" i="10"/>
  <c r="AJ15" i="10"/>
  <c r="AK15" i="10"/>
  <c r="AI16" i="10"/>
  <c r="AJ16" i="10"/>
  <c r="AK16" i="10"/>
  <c r="AI17" i="10"/>
  <c r="AJ17" i="10"/>
  <c r="AK17" i="10"/>
  <c r="AI18" i="10"/>
  <c r="AJ18" i="10"/>
  <c r="AK18" i="10"/>
  <c r="AI19" i="10"/>
  <c r="AJ19" i="10"/>
  <c r="AK19" i="10"/>
  <c r="AI20" i="10"/>
  <c r="AJ20" i="10"/>
  <c r="AK20" i="10"/>
  <c r="AI21" i="10"/>
  <c r="AJ21" i="10"/>
  <c r="AK21" i="10"/>
  <c r="AI22" i="10"/>
  <c r="AJ22" i="10"/>
  <c r="AK22" i="10"/>
  <c r="AI23" i="10"/>
  <c r="AJ23" i="10"/>
  <c r="AK23" i="10"/>
  <c r="AI24" i="10"/>
  <c r="AJ24" i="10"/>
  <c r="AK24" i="10"/>
  <c r="AI25" i="10"/>
  <c r="AJ25" i="10"/>
  <c r="AK25" i="10"/>
  <c r="AI26" i="10"/>
  <c r="AJ26" i="10"/>
  <c r="AK26" i="10"/>
  <c r="AI27" i="10"/>
  <c r="AJ27" i="10"/>
  <c r="AK27" i="10"/>
  <c r="AI28" i="10"/>
  <c r="AJ28" i="10"/>
  <c r="AK28" i="10"/>
  <c r="AI29" i="10"/>
  <c r="AJ29" i="10"/>
  <c r="AK29" i="10"/>
  <c r="AI30" i="10"/>
  <c r="AJ30" i="10"/>
  <c r="AK30" i="10"/>
  <c r="AI31" i="10"/>
  <c r="AJ31" i="10"/>
  <c r="AK31" i="10"/>
  <c r="AI32" i="10"/>
  <c r="AJ32" i="10"/>
  <c r="AK32" i="10"/>
  <c r="AI33" i="10"/>
  <c r="AJ33" i="10"/>
  <c r="AK33" i="10"/>
  <c r="AI35" i="10"/>
  <c r="AJ35" i="10"/>
  <c r="AK35" i="10"/>
  <c r="AI36" i="10"/>
  <c r="AJ36" i="10"/>
  <c r="AK36" i="10"/>
  <c r="AI37" i="10"/>
  <c r="AJ37" i="10"/>
  <c r="AK37" i="10"/>
  <c r="AI38" i="10"/>
  <c r="AJ38" i="10"/>
  <c r="AK38" i="10"/>
  <c r="AI39" i="10"/>
  <c r="AJ39" i="10"/>
  <c r="AK39" i="10"/>
  <c r="AI40" i="10"/>
  <c r="AJ40" i="10"/>
  <c r="AK40" i="10"/>
  <c r="AI41" i="10"/>
  <c r="AJ41" i="10"/>
  <c r="AK41" i="10"/>
  <c r="AI42" i="10"/>
  <c r="AJ42" i="10"/>
  <c r="AK42" i="10"/>
  <c r="AI43" i="10"/>
  <c r="AJ43" i="10"/>
  <c r="AK43" i="10"/>
  <c r="AI44" i="10"/>
  <c r="AJ44" i="10"/>
  <c r="AK44" i="10"/>
  <c r="AI45" i="10"/>
  <c r="AJ45" i="10"/>
  <c r="AK45" i="10"/>
  <c r="AI46" i="10"/>
  <c r="AJ46" i="10"/>
  <c r="AK46" i="10"/>
  <c r="AI47" i="10"/>
  <c r="AJ47" i="10"/>
  <c r="AK47" i="10"/>
  <c r="AI48" i="10"/>
  <c r="AJ48" i="10"/>
  <c r="AK48" i="10"/>
  <c r="AI49" i="10"/>
  <c r="AJ49" i="10"/>
  <c r="AK49" i="10"/>
  <c r="AI50" i="10"/>
  <c r="AJ50" i="10"/>
  <c r="AK50" i="10"/>
  <c r="AI51" i="10"/>
  <c r="AJ51" i="10"/>
  <c r="AK51" i="10"/>
  <c r="AI52" i="10"/>
  <c r="AJ52" i="10"/>
  <c r="AK52" i="10"/>
  <c r="AI53" i="10"/>
  <c r="AJ53" i="10"/>
  <c r="AK53" i="10"/>
  <c r="AI54" i="10"/>
  <c r="AJ54" i="10"/>
  <c r="AK54" i="10"/>
  <c r="AI55" i="10"/>
  <c r="AJ55" i="10"/>
  <c r="AK55" i="10"/>
  <c r="AI56" i="10"/>
  <c r="AJ56" i="10"/>
  <c r="AK56" i="10"/>
  <c r="AI57" i="10"/>
  <c r="AJ57" i="10"/>
  <c r="AK57" i="10"/>
  <c r="AI58" i="10"/>
  <c r="AJ58" i="10"/>
  <c r="AK58" i="10"/>
  <c r="AI59" i="10"/>
  <c r="AJ59" i="10"/>
  <c r="AK59" i="10"/>
  <c r="AI60" i="10"/>
  <c r="AJ60" i="10"/>
  <c r="AK60" i="10"/>
  <c r="AI61" i="10"/>
  <c r="AJ61" i="10"/>
  <c r="AK61" i="10"/>
  <c r="AI62" i="10"/>
  <c r="AJ62" i="10"/>
  <c r="AK62" i="10"/>
  <c r="AI63" i="10"/>
  <c r="AJ63" i="10"/>
  <c r="AK63" i="10"/>
  <c r="AI64" i="10"/>
  <c r="AJ64" i="10"/>
  <c r="AK64" i="10"/>
  <c r="AI65" i="10"/>
  <c r="AJ65" i="10"/>
  <c r="AK65" i="10"/>
  <c r="AI66" i="10"/>
  <c r="AJ66" i="10"/>
  <c r="AK66" i="10"/>
  <c r="AI67" i="10"/>
  <c r="AJ67" i="10"/>
  <c r="AK67" i="10"/>
  <c r="AI68" i="10"/>
  <c r="AJ68" i="10"/>
  <c r="AK68" i="10"/>
  <c r="AI69" i="10"/>
  <c r="AJ69" i="10"/>
  <c r="AK69" i="10"/>
  <c r="AI71" i="10"/>
  <c r="AJ71" i="10"/>
  <c r="AK71" i="10"/>
  <c r="AI72" i="10"/>
  <c r="AJ72" i="10"/>
  <c r="AK72" i="10"/>
  <c r="AI73" i="10"/>
  <c r="AJ73" i="10"/>
  <c r="AK73" i="10"/>
  <c r="AI74" i="10"/>
  <c r="AJ74" i="10"/>
  <c r="AK74" i="10"/>
  <c r="AI75" i="10"/>
  <c r="AJ75" i="10"/>
  <c r="AK75" i="10"/>
  <c r="AI76" i="10"/>
  <c r="AJ76" i="10"/>
  <c r="AK76" i="10"/>
  <c r="AI77" i="10"/>
  <c r="AJ77" i="10"/>
  <c r="AK77" i="10"/>
  <c r="AI78" i="10"/>
  <c r="AJ78" i="10"/>
  <c r="AK78" i="10"/>
  <c r="AI79" i="10"/>
  <c r="AJ79" i="10"/>
  <c r="AK79" i="10"/>
  <c r="AI80" i="10"/>
  <c r="AJ80" i="10"/>
  <c r="AK80" i="10"/>
  <c r="AI81" i="10"/>
  <c r="AJ81" i="10"/>
  <c r="AK81" i="10"/>
  <c r="AI82" i="10"/>
  <c r="AJ82" i="10"/>
  <c r="AK82" i="10"/>
  <c r="AI83" i="10"/>
  <c r="AJ83" i="10"/>
  <c r="AK83" i="10"/>
  <c r="AI84" i="10"/>
  <c r="AJ84" i="10"/>
  <c r="AK84" i="10"/>
  <c r="AI85" i="10"/>
  <c r="AJ85" i="10"/>
  <c r="AK85" i="10"/>
  <c r="AI86" i="10"/>
  <c r="AJ86" i="10"/>
  <c r="AK86" i="10"/>
  <c r="AI87" i="10"/>
  <c r="AJ87" i="10"/>
  <c r="AK87" i="10"/>
  <c r="AI88" i="10"/>
  <c r="AJ88" i="10"/>
  <c r="AK88" i="10"/>
  <c r="AI89" i="10"/>
  <c r="AJ89" i="10"/>
  <c r="AK89" i="10"/>
  <c r="AI90" i="10"/>
  <c r="AJ90" i="10"/>
  <c r="AK90" i="10"/>
  <c r="AI91" i="10"/>
  <c r="AJ91" i="10"/>
  <c r="AK91" i="10"/>
  <c r="AI92" i="10"/>
  <c r="AJ92" i="10"/>
  <c r="AK92" i="10"/>
  <c r="AI93" i="10"/>
  <c r="AJ93" i="10"/>
  <c r="AK93" i="10"/>
  <c r="AI94" i="10"/>
  <c r="AJ94" i="10"/>
  <c r="AK94" i="10"/>
  <c r="AI95" i="10"/>
  <c r="AJ95" i="10"/>
  <c r="AK95" i="10"/>
  <c r="AI96" i="10"/>
  <c r="AJ96" i="10"/>
  <c r="AK96" i="10"/>
  <c r="AI97" i="10"/>
  <c r="AJ97" i="10"/>
  <c r="AK97" i="10"/>
  <c r="AI98" i="10"/>
  <c r="AJ98" i="10"/>
  <c r="AK98" i="10"/>
  <c r="AI99" i="10"/>
  <c r="AJ99" i="10"/>
  <c r="AK99" i="10"/>
  <c r="AI100" i="10"/>
  <c r="AJ100" i="10"/>
  <c r="AK100" i="10"/>
  <c r="AI101" i="10"/>
  <c r="AJ101" i="10"/>
  <c r="AK101" i="10"/>
  <c r="AI102" i="10"/>
  <c r="AJ102" i="10"/>
  <c r="AK102" i="10"/>
  <c r="AI103" i="10"/>
  <c r="AJ103" i="10"/>
  <c r="AK103" i="10"/>
  <c r="AI104" i="10"/>
  <c r="AJ104" i="10"/>
  <c r="AK104" i="10"/>
  <c r="AI105" i="10"/>
  <c r="AJ105" i="10"/>
  <c r="AK105" i="10"/>
  <c r="AI107" i="10"/>
  <c r="AJ107" i="10"/>
  <c r="AK107" i="10"/>
  <c r="AI108" i="10"/>
  <c r="AJ108" i="10"/>
  <c r="AK108" i="10"/>
  <c r="AI109" i="10"/>
  <c r="AJ109" i="10"/>
  <c r="AK109" i="10"/>
  <c r="AI110" i="10"/>
  <c r="AJ110" i="10"/>
  <c r="AK110" i="10"/>
  <c r="AI111" i="10"/>
  <c r="AJ111" i="10"/>
  <c r="AK111" i="10"/>
  <c r="AI112" i="10"/>
  <c r="AJ112" i="10"/>
  <c r="AK112" i="10"/>
  <c r="AI113" i="10"/>
  <c r="AJ113" i="10"/>
  <c r="AK113" i="10"/>
  <c r="AI114" i="10"/>
  <c r="AJ114" i="10"/>
  <c r="AK114" i="10"/>
  <c r="AI115" i="10"/>
  <c r="AJ115" i="10"/>
  <c r="AK115" i="10"/>
  <c r="AI116" i="10"/>
  <c r="AJ116" i="10"/>
  <c r="AK116" i="10"/>
  <c r="AI117" i="10"/>
  <c r="AJ117" i="10"/>
  <c r="AK117" i="10"/>
  <c r="AI118" i="10"/>
  <c r="AJ118" i="10"/>
  <c r="AK118" i="10"/>
  <c r="AI119" i="10"/>
  <c r="AJ119" i="10"/>
  <c r="AK119" i="10"/>
  <c r="AI120" i="10"/>
  <c r="AJ120" i="10"/>
  <c r="AK120" i="10"/>
  <c r="AI121" i="10"/>
  <c r="AJ121" i="10"/>
  <c r="AK121" i="10"/>
  <c r="AI122" i="10"/>
  <c r="AJ122" i="10"/>
  <c r="AK122" i="10"/>
  <c r="AI123" i="10"/>
  <c r="AJ123" i="10"/>
  <c r="AK123" i="10"/>
  <c r="AI124" i="10"/>
  <c r="AJ124" i="10"/>
  <c r="AK124" i="10"/>
  <c r="AI125" i="10"/>
  <c r="AJ125" i="10"/>
  <c r="AK125" i="10"/>
  <c r="AI126" i="10"/>
  <c r="AJ126" i="10"/>
  <c r="AK126" i="10"/>
  <c r="AI127" i="10"/>
  <c r="AJ127" i="10"/>
  <c r="AK127" i="10"/>
  <c r="AI128" i="10"/>
  <c r="AJ128" i="10"/>
  <c r="AK128" i="10"/>
  <c r="AI129" i="10"/>
  <c r="AJ129" i="10"/>
  <c r="AK129" i="10"/>
  <c r="AI130" i="10"/>
  <c r="AJ130" i="10"/>
  <c r="AK130" i="10"/>
  <c r="AI131" i="10"/>
  <c r="AJ131" i="10"/>
  <c r="AK131" i="10"/>
  <c r="AI132" i="10"/>
  <c r="AJ132" i="10"/>
  <c r="AK132" i="10"/>
  <c r="AI133" i="10"/>
  <c r="AJ133" i="10"/>
  <c r="AK133" i="10"/>
  <c r="AI134" i="10"/>
  <c r="AJ134" i="10"/>
  <c r="AK134" i="10"/>
  <c r="AI135" i="10"/>
  <c r="AJ135" i="10"/>
  <c r="AK135" i="10"/>
  <c r="AI136" i="10"/>
  <c r="AJ136" i="10"/>
  <c r="AK136" i="10"/>
  <c r="AI137" i="10"/>
  <c r="AJ137" i="10"/>
  <c r="AK137" i="10"/>
  <c r="AI138" i="10"/>
  <c r="AJ138" i="10"/>
  <c r="AK138" i="10"/>
  <c r="AI139" i="10"/>
  <c r="AJ139" i="10"/>
  <c r="AK139" i="10"/>
  <c r="AI140" i="10"/>
  <c r="AJ140" i="10"/>
  <c r="AK140" i="10"/>
  <c r="AI142" i="10"/>
  <c r="AJ142" i="10"/>
  <c r="AK142" i="10"/>
  <c r="AI143" i="10"/>
  <c r="AJ143" i="10"/>
  <c r="AK143" i="10"/>
  <c r="AI144" i="10"/>
  <c r="AJ144" i="10"/>
  <c r="AK144" i="10"/>
  <c r="AI145" i="10"/>
  <c r="AJ145" i="10"/>
  <c r="AK145" i="10"/>
  <c r="AI146" i="10"/>
  <c r="AJ146" i="10"/>
  <c r="AK146" i="10"/>
  <c r="AI147" i="10"/>
  <c r="AJ147" i="10"/>
  <c r="AK147" i="10"/>
  <c r="AI148" i="10"/>
  <c r="AJ148" i="10"/>
  <c r="AK148" i="10"/>
  <c r="AI149" i="10"/>
  <c r="AJ149" i="10"/>
  <c r="AK149" i="10"/>
  <c r="AI150" i="10"/>
  <c r="AJ150" i="10"/>
  <c r="AK150" i="10"/>
  <c r="AI151" i="10"/>
  <c r="AJ151" i="10"/>
  <c r="AK151" i="10"/>
  <c r="AI152" i="10"/>
  <c r="AJ152" i="10"/>
  <c r="AK152" i="10"/>
  <c r="AI153" i="10"/>
  <c r="AJ153" i="10"/>
  <c r="AK153" i="10"/>
  <c r="AI154" i="10"/>
  <c r="AJ154" i="10"/>
  <c r="AK154" i="10"/>
  <c r="AI155" i="10"/>
  <c r="AJ155" i="10"/>
  <c r="AK155" i="10"/>
  <c r="AI156" i="10"/>
  <c r="AJ156" i="10"/>
  <c r="AK156" i="10"/>
  <c r="AI157" i="10"/>
  <c r="AJ157" i="10"/>
  <c r="AK157" i="10"/>
  <c r="AI158" i="10"/>
  <c r="AJ158" i="10"/>
  <c r="AK158" i="10"/>
  <c r="AI159" i="10"/>
  <c r="AJ159" i="10"/>
  <c r="AK159" i="10"/>
  <c r="AI160" i="10"/>
  <c r="AJ160" i="10"/>
  <c r="AK160" i="10"/>
  <c r="AI161" i="10"/>
  <c r="AJ161" i="10"/>
  <c r="AK161" i="10"/>
  <c r="AI162" i="10"/>
  <c r="AJ162" i="10"/>
  <c r="AK162" i="10"/>
  <c r="AI163" i="10"/>
  <c r="AJ163" i="10"/>
  <c r="AK163" i="10"/>
  <c r="AI164" i="10"/>
  <c r="AJ164" i="10"/>
  <c r="AK164" i="10"/>
  <c r="AI165" i="10"/>
  <c r="AJ165" i="10"/>
  <c r="AK165" i="10"/>
  <c r="AI166" i="10"/>
  <c r="AJ166" i="10"/>
  <c r="AK166" i="10"/>
  <c r="AI167" i="10"/>
  <c r="AJ167" i="10"/>
  <c r="AK167" i="10"/>
  <c r="AI168" i="10"/>
  <c r="AJ168" i="10"/>
  <c r="AK168" i="10"/>
  <c r="AI169" i="10"/>
  <c r="AJ169" i="10"/>
  <c r="AK169" i="10"/>
  <c r="AI170" i="10"/>
  <c r="AJ170" i="10"/>
  <c r="AK170" i="10"/>
  <c r="AI171" i="10"/>
  <c r="AJ171" i="10"/>
  <c r="AK171" i="10"/>
  <c r="AI172" i="10"/>
  <c r="AJ172" i="10"/>
  <c r="AK172" i="10"/>
  <c r="AI173" i="10"/>
  <c r="AJ173" i="10"/>
  <c r="AK173" i="10"/>
  <c r="AI175" i="10"/>
  <c r="AJ175" i="10"/>
  <c r="AK175" i="10"/>
  <c r="AI176" i="10"/>
  <c r="AJ176" i="10"/>
  <c r="AK176" i="10"/>
  <c r="AI177" i="10"/>
  <c r="AJ177" i="10"/>
  <c r="AK177" i="10"/>
  <c r="AI178" i="10"/>
  <c r="AJ178" i="10"/>
  <c r="AK178" i="10"/>
  <c r="AI179" i="10"/>
  <c r="AJ179" i="10"/>
  <c r="AK179" i="10"/>
  <c r="AI180" i="10"/>
  <c r="AJ180" i="10"/>
  <c r="AK180" i="10"/>
  <c r="AI181" i="10"/>
  <c r="AJ181" i="10"/>
  <c r="AK181" i="10"/>
  <c r="AI182" i="10"/>
  <c r="AJ182" i="10"/>
  <c r="AK182" i="10"/>
  <c r="AI183" i="10"/>
  <c r="AJ183" i="10"/>
  <c r="AK183" i="10"/>
  <c r="AI184" i="10"/>
  <c r="AJ184" i="10"/>
  <c r="AK184" i="10"/>
  <c r="AI185" i="10"/>
  <c r="AJ185" i="10"/>
  <c r="AK185" i="10"/>
  <c r="AI186" i="10"/>
  <c r="AJ186" i="10"/>
  <c r="AK186" i="10"/>
  <c r="AI187" i="10"/>
  <c r="AJ187" i="10"/>
  <c r="AK187" i="10"/>
  <c r="AI188" i="10"/>
  <c r="AJ188" i="10"/>
  <c r="AK188" i="10"/>
  <c r="AI189" i="10"/>
  <c r="AJ189" i="10"/>
  <c r="AK189" i="10"/>
  <c r="AI190" i="10"/>
  <c r="AJ190" i="10"/>
  <c r="AK190" i="10"/>
  <c r="AI191" i="10"/>
  <c r="AJ191" i="10"/>
  <c r="AK191" i="10"/>
  <c r="AI192" i="10"/>
  <c r="AJ192" i="10"/>
  <c r="AK192" i="10"/>
  <c r="AI193" i="10"/>
  <c r="AJ193" i="10"/>
  <c r="AK193" i="10"/>
  <c r="AI194" i="10"/>
  <c r="AJ194" i="10"/>
  <c r="AK194" i="10"/>
  <c r="AI195" i="10"/>
  <c r="AJ195" i="10"/>
  <c r="AK195" i="10"/>
  <c r="AI196" i="10"/>
  <c r="AJ196" i="10"/>
  <c r="AK196" i="10"/>
  <c r="AI197" i="10"/>
  <c r="AJ197" i="10"/>
  <c r="AK197" i="10"/>
  <c r="AI198" i="10"/>
  <c r="AJ198" i="10"/>
  <c r="AK198" i="10"/>
  <c r="AI199" i="10"/>
  <c r="AJ199" i="10"/>
  <c r="AK199" i="10"/>
  <c r="AI200" i="10"/>
  <c r="AJ200" i="10"/>
  <c r="AK200" i="10"/>
  <c r="AI201" i="10"/>
  <c r="AJ201" i="10"/>
  <c r="AK201" i="10"/>
  <c r="AI202" i="10"/>
  <c r="AJ202" i="10"/>
  <c r="AK202" i="10"/>
  <c r="AI204" i="10"/>
  <c r="AJ204" i="10"/>
  <c r="AK204" i="10"/>
  <c r="AI205" i="10"/>
  <c r="AJ205" i="10"/>
  <c r="AK205" i="10"/>
  <c r="AI206" i="10"/>
  <c r="AJ206" i="10"/>
  <c r="AK206" i="10"/>
  <c r="AI207" i="10"/>
  <c r="AJ207" i="10"/>
  <c r="AK207" i="10"/>
  <c r="AI208" i="10"/>
  <c r="AJ208" i="10"/>
  <c r="AK208" i="10"/>
  <c r="AI209" i="10"/>
  <c r="AJ209" i="10"/>
  <c r="AK209" i="10"/>
  <c r="AI210" i="10"/>
  <c r="AJ210" i="10"/>
  <c r="AK210" i="10"/>
  <c r="AI211" i="10"/>
  <c r="AJ211" i="10"/>
  <c r="AK211" i="10"/>
  <c r="AI212" i="10"/>
  <c r="AJ212" i="10"/>
  <c r="AK212" i="10"/>
  <c r="AI213" i="10"/>
  <c r="AJ213" i="10"/>
  <c r="AK213" i="10"/>
  <c r="AI214" i="10"/>
  <c r="AJ214" i="10"/>
  <c r="AK214" i="10"/>
  <c r="AI215" i="10"/>
  <c r="AJ215" i="10"/>
  <c r="AK215" i="10"/>
  <c r="AI216" i="10"/>
  <c r="AJ216" i="10"/>
  <c r="AK216" i="10"/>
  <c r="AI217" i="10"/>
  <c r="AJ217" i="10"/>
  <c r="AK217" i="10"/>
  <c r="AI218" i="10"/>
  <c r="AJ218" i="10"/>
  <c r="AK218" i="10"/>
  <c r="AI219" i="10"/>
  <c r="AJ219" i="10"/>
  <c r="AK219" i="10"/>
  <c r="AI220" i="10"/>
  <c r="AJ220" i="10"/>
  <c r="AK220" i="10"/>
  <c r="AI221" i="10"/>
  <c r="AJ221" i="10"/>
  <c r="AK221" i="10"/>
  <c r="AI222" i="10"/>
  <c r="AJ222" i="10"/>
  <c r="AK222" i="10"/>
  <c r="AI223" i="10"/>
  <c r="AJ223" i="10"/>
  <c r="AK223" i="10"/>
  <c r="AI224" i="10"/>
  <c r="AJ224" i="10"/>
  <c r="AK224" i="10"/>
  <c r="AI225" i="10"/>
  <c r="AJ225" i="10"/>
  <c r="AK225" i="10"/>
  <c r="AI226" i="10"/>
  <c r="AJ226" i="10"/>
  <c r="AK226" i="10"/>
  <c r="AI227" i="10"/>
  <c r="AJ227" i="10"/>
  <c r="AK227" i="10"/>
  <c r="AI228" i="10"/>
  <c r="AJ228" i="10"/>
  <c r="AK228" i="10"/>
  <c r="AI229" i="10"/>
  <c r="AJ229" i="10"/>
  <c r="AK229" i="10"/>
  <c r="AI230" i="10"/>
  <c r="AJ230" i="10"/>
  <c r="AK230" i="10"/>
  <c r="AI231" i="10"/>
  <c r="AJ231" i="10"/>
  <c r="AK231" i="10"/>
  <c r="AI232" i="10"/>
  <c r="AJ232" i="10"/>
  <c r="AK232" i="10"/>
  <c r="AI233" i="10"/>
  <c r="AJ233" i="10"/>
  <c r="AK233" i="10"/>
  <c r="AI234" i="10"/>
  <c r="AJ234" i="10"/>
  <c r="AK234" i="10"/>
  <c r="AI235" i="10"/>
  <c r="AJ235" i="10"/>
  <c r="AK235" i="10"/>
  <c r="AI236" i="10"/>
  <c r="AJ236" i="10"/>
  <c r="AK236" i="10"/>
  <c r="AI238" i="10"/>
  <c r="AJ238" i="10"/>
  <c r="AK238" i="10"/>
  <c r="AI239" i="10"/>
  <c r="AJ239" i="10"/>
  <c r="AK239" i="10"/>
  <c r="AI240" i="10"/>
  <c r="AJ240" i="10"/>
  <c r="AK240" i="10"/>
  <c r="AI241" i="10"/>
  <c r="AJ241" i="10"/>
  <c r="AK241" i="10"/>
  <c r="AI242" i="10"/>
  <c r="AJ242" i="10"/>
  <c r="AK242" i="10"/>
  <c r="AI243" i="10"/>
  <c r="AJ243" i="10"/>
  <c r="AK243" i="10"/>
  <c r="AI244" i="10"/>
  <c r="AJ244" i="10"/>
  <c r="AK244" i="10"/>
  <c r="AI245" i="10"/>
  <c r="AJ245" i="10"/>
  <c r="AK245" i="10"/>
  <c r="AI246" i="10"/>
  <c r="AJ246" i="10"/>
  <c r="AK246" i="10"/>
  <c r="AI247" i="10"/>
  <c r="AJ247" i="10"/>
  <c r="AK247" i="10"/>
  <c r="AI248" i="10"/>
  <c r="AJ248" i="10"/>
  <c r="AK248" i="10"/>
  <c r="AI249" i="10"/>
  <c r="AJ249" i="10"/>
  <c r="AK249" i="10"/>
  <c r="AI250" i="10"/>
  <c r="AJ250" i="10"/>
  <c r="AK250" i="10"/>
  <c r="AI251" i="10"/>
  <c r="AJ251" i="10"/>
  <c r="AK251" i="10"/>
  <c r="AI252" i="10"/>
  <c r="AJ252" i="10"/>
  <c r="AK252" i="10"/>
  <c r="AI253" i="10"/>
  <c r="AJ253" i="10"/>
  <c r="AK253" i="10"/>
  <c r="AI254" i="10"/>
  <c r="AJ254" i="10"/>
  <c r="AK254" i="10"/>
  <c r="AI255" i="10"/>
  <c r="AJ255" i="10"/>
  <c r="AK255" i="10"/>
  <c r="AI256" i="10"/>
  <c r="AJ256" i="10"/>
  <c r="AK256" i="10"/>
  <c r="AI257" i="10"/>
  <c r="AJ257" i="10"/>
  <c r="AK257" i="10"/>
  <c r="AI258" i="10"/>
  <c r="AJ258" i="10"/>
  <c r="AK258" i="10"/>
  <c r="AI259" i="10"/>
  <c r="AJ259" i="10"/>
  <c r="AK259" i="10"/>
  <c r="AI260" i="10"/>
  <c r="AJ260" i="10"/>
  <c r="AK260" i="10"/>
  <c r="AI261" i="10"/>
  <c r="AJ261" i="10"/>
  <c r="AK261" i="10"/>
  <c r="AI262" i="10"/>
  <c r="AJ262" i="10"/>
  <c r="AK262" i="10"/>
  <c r="AI263" i="10"/>
  <c r="AJ263" i="10"/>
  <c r="AK263" i="10"/>
  <c r="AI264" i="10"/>
  <c r="AJ264" i="10"/>
  <c r="AK264" i="10"/>
  <c r="AI265" i="10"/>
  <c r="AJ265" i="10"/>
  <c r="AK265" i="10"/>
  <c r="AI266" i="10"/>
  <c r="AJ266" i="10"/>
  <c r="AK266" i="10"/>
  <c r="AI268" i="10"/>
  <c r="AJ268" i="10"/>
  <c r="AK268" i="10"/>
  <c r="AI269" i="10"/>
  <c r="AJ269" i="10"/>
  <c r="AK269" i="10"/>
  <c r="AI270" i="10"/>
  <c r="AJ270" i="10"/>
  <c r="AK270" i="10"/>
  <c r="AI271" i="10"/>
  <c r="AJ271" i="10"/>
  <c r="AK271" i="10"/>
  <c r="AI272" i="10"/>
  <c r="AJ272" i="10"/>
  <c r="AK272" i="10"/>
  <c r="AI273" i="10"/>
  <c r="AJ273" i="10"/>
  <c r="AK273" i="10"/>
  <c r="AI274" i="10"/>
  <c r="AJ274" i="10"/>
  <c r="AK274" i="10"/>
  <c r="AI275" i="10"/>
  <c r="AJ275" i="10"/>
  <c r="AK275" i="10"/>
  <c r="AI276" i="10"/>
  <c r="AJ276" i="10"/>
  <c r="AK276" i="10"/>
  <c r="AI277" i="10"/>
  <c r="AJ277" i="10"/>
  <c r="AK277" i="10"/>
  <c r="AI278" i="10"/>
  <c r="AJ278" i="10"/>
  <c r="AK278" i="10"/>
  <c r="AI279" i="10"/>
  <c r="AJ279" i="10"/>
  <c r="AK279" i="10"/>
  <c r="AI280" i="10"/>
  <c r="AJ280" i="10"/>
  <c r="AK280" i="10"/>
  <c r="AI281" i="10"/>
  <c r="AJ281" i="10"/>
  <c r="AK281" i="10"/>
  <c r="AI282" i="10"/>
  <c r="AJ282" i="10"/>
  <c r="AK282" i="10"/>
  <c r="AI283" i="10"/>
  <c r="AJ283" i="10"/>
  <c r="AK283" i="10"/>
  <c r="AI284" i="10"/>
  <c r="AJ284" i="10"/>
  <c r="AK284" i="10"/>
  <c r="AI285" i="10"/>
  <c r="AJ285" i="10"/>
  <c r="AK285" i="10"/>
  <c r="AI286" i="10"/>
  <c r="AJ286" i="10"/>
  <c r="AK286" i="10"/>
  <c r="AI287" i="10"/>
  <c r="AJ287" i="10"/>
  <c r="AK287" i="10"/>
  <c r="AI288" i="10"/>
  <c r="AJ288" i="10"/>
  <c r="AK288" i="10"/>
  <c r="AI289" i="10"/>
  <c r="AJ289" i="10"/>
  <c r="AK289" i="10"/>
  <c r="AI290" i="10"/>
  <c r="AJ290" i="10"/>
  <c r="AK290" i="10"/>
  <c r="AI291" i="10"/>
  <c r="AJ291" i="10"/>
  <c r="AK291" i="10"/>
  <c r="AI292" i="10"/>
  <c r="AJ292" i="10"/>
  <c r="AK292" i="10"/>
  <c r="AI293" i="10"/>
  <c r="AJ293" i="10"/>
  <c r="AK293" i="10"/>
  <c r="AI294" i="10"/>
  <c r="AJ294" i="10"/>
  <c r="AK294" i="10"/>
  <c r="AI295" i="10"/>
  <c r="AJ295" i="10"/>
  <c r="AK295" i="10"/>
  <c r="AI296" i="10"/>
  <c r="AJ296" i="10"/>
  <c r="AK296" i="10"/>
  <c r="AI297" i="10"/>
  <c r="AJ297" i="10"/>
  <c r="AK297" i="10"/>
  <c r="AI298" i="10"/>
  <c r="AJ298" i="10"/>
  <c r="AK298" i="10"/>
  <c r="AI299" i="10"/>
  <c r="AJ299" i="10"/>
  <c r="AK299" i="10"/>
  <c r="AI300" i="10"/>
  <c r="AJ300" i="10"/>
  <c r="AK300" i="10"/>
  <c r="AI302" i="10"/>
  <c r="AJ302" i="10"/>
  <c r="AK302" i="10"/>
  <c r="AI303" i="10"/>
  <c r="AJ303" i="10"/>
  <c r="AK303" i="10"/>
  <c r="AI304" i="10"/>
  <c r="AJ304" i="10"/>
  <c r="AK304" i="10"/>
  <c r="AI305" i="10"/>
  <c r="AJ305" i="10"/>
  <c r="AK305" i="10"/>
  <c r="AI306" i="10"/>
  <c r="AJ306" i="10"/>
  <c r="AK306" i="10"/>
  <c r="AI307" i="10"/>
  <c r="AJ307" i="10"/>
  <c r="AK307" i="10"/>
  <c r="AI308" i="10"/>
  <c r="AJ308" i="10"/>
  <c r="AK308" i="10"/>
  <c r="AI309" i="10"/>
  <c r="AJ309" i="10"/>
  <c r="AK309" i="10"/>
  <c r="AI310" i="10"/>
  <c r="AJ310" i="10"/>
  <c r="AK310" i="10"/>
  <c r="AI311" i="10"/>
  <c r="AJ311" i="10"/>
  <c r="AK311" i="10"/>
  <c r="AI312" i="10"/>
  <c r="AJ312" i="10"/>
  <c r="AK312" i="10"/>
  <c r="AI313" i="10"/>
  <c r="AJ313" i="10"/>
  <c r="AK313" i="10"/>
  <c r="AI314" i="10"/>
  <c r="AJ314" i="10"/>
  <c r="AK314" i="10"/>
  <c r="AI315" i="10"/>
  <c r="AJ315" i="10"/>
  <c r="AK315" i="10"/>
  <c r="AI316" i="10"/>
  <c r="AJ316" i="10"/>
  <c r="AK316" i="10"/>
  <c r="AI317" i="10"/>
  <c r="AJ317" i="10"/>
  <c r="AK317" i="10"/>
  <c r="AI318" i="10"/>
  <c r="AJ318" i="10"/>
  <c r="AK318" i="10"/>
  <c r="AI319" i="10"/>
  <c r="AJ319" i="10"/>
  <c r="AK319" i="10"/>
  <c r="AI320" i="10"/>
  <c r="AJ320" i="10"/>
  <c r="AK320" i="10"/>
  <c r="AI321" i="10"/>
  <c r="AJ321" i="10"/>
  <c r="AK321" i="10"/>
  <c r="AI322" i="10"/>
  <c r="AJ322" i="10"/>
  <c r="AK322" i="10"/>
  <c r="AI323" i="10"/>
  <c r="AJ323" i="10"/>
  <c r="AK323" i="10"/>
  <c r="AI324" i="10"/>
  <c r="AJ324" i="10"/>
  <c r="AK324" i="10"/>
  <c r="AI325" i="10"/>
  <c r="AJ325" i="10"/>
  <c r="AK325" i="10"/>
  <c r="AI326" i="10"/>
  <c r="AJ326" i="10"/>
  <c r="AK326" i="10"/>
  <c r="AI327" i="10"/>
  <c r="AJ327" i="10"/>
  <c r="AK327" i="10"/>
  <c r="AI328" i="10"/>
  <c r="AJ328" i="10"/>
  <c r="AK328" i="10"/>
  <c r="AI329" i="10"/>
  <c r="AJ329" i="10"/>
  <c r="AK329" i="10"/>
  <c r="AI330" i="10"/>
  <c r="AJ330" i="10"/>
  <c r="AK330" i="10"/>
  <c r="AI331" i="10"/>
  <c r="AJ331" i="10"/>
  <c r="AK331" i="10"/>
  <c r="AI332" i="10"/>
  <c r="AJ332" i="10"/>
  <c r="AK332" i="10"/>
  <c r="AI333" i="10"/>
  <c r="AJ333" i="10"/>
  <c r="AK333" i="10"/>
  <c r="AI335" i="10"/>
  <c r="AJ335" i="10"/>
  <c r="AK335" i="10"/>
  <c r="AI336" i="10"/>
  <c r="AJ336" i="10"/>
  <c r="AK336" i="10"/>
  <c r="AI337" i="10"/>
  <c r="AJ337" i="10"/>
  <c r="AK337" i="10"/>
  <c r="AI338" i="10"/>
  <c r="AJ338" i="10"/>
  <c r="AK338" i="10"/>
  <c r="AI339" i="10"/>
  <c r="AJ339" i="10"/>
  <c r="AK339" i="10"/>
  <c r="AI340" i="10"/>
  <c r="AJ340" i="10"/>
  <c r="AK340" i="10"/>
  <c r="AI341" i="10"/>
  <c r="AJ341" i="10"/>
  <c r="AK341" i="10"/>
  <c r="AI342" i="10"/>
  <c r="AJ342" i="10"/>
  <c r="AK342" i="10"/>
  <c r="AI343" i="10"/>
  <c r="AJ343" i="10"/>
  <c r="AK343" i="10"/>
  <c r="AI344" i="10"/>
  <c r="AJ344" i="10"/>
  <c r="AK344" i="10"/>
  <c r="AI345" i="10"/>
  <c r="AJ345" i="10"/>
  <c r="AK345" i="10"/>
  <c r="AI346" i="10"/>
  <c r="AJ346" i="10"/>
  <c r="AK346" i="10"/>
  <c r="AI347" i="10"/>
  <c r="AJ347" i="10"/>
  <c r="AK347" i="10"/>
  <c r="AI348" i="10"/>
  <c r="AJ348" i="10"/>
  <c r="AK348" i="10"/>
  <c r="AI349" i="10"/>
  <c r="AJ349" i="10"/>
  <c r="AK349" i="10"/>
  <c r="AI350" i="10"/>
  <c r="AJ350" i="10"/>
  <c r="AK350" i="10"/>
  <c r="AI351" i="10"/>
  <c r="AJ351" i="10"/>
  <c r="AK351" i="10"/>
  <c r="AI352" i="10"/>
  <c r="AJ352" i="10"/>
  <c r="AK352" i="10"/>
  <c r="AI353" i="10"/>
  <c r="AJ353" i="10"/>
  <c r="AK353" i="10"/>
  <c r="AI354" i="10"/>
  <c r="AJ354" i="10"/>
  <c r="AK354" i="10"/>
  <c r="AI355" i="10"/>
  <c r="AJ355" i="10"/>
  <c r="AK355" i="10"/>
  <c r="AI356" i="10"/>
  <c r="AJ356" i="10"/>
  <c r="AK356" i="10"/>
  <c r="AI357" i="10"/>
  <c r="AJ357" i="10"/>
  <c r="AK357" i="10"/>
  <c r="AI358" i="10"/>
  <c r="AJ358" i="10"/>
  <c r="AK358" i="10"/>
  <c r="AI359" i="10"/>
  <c r="AJ359" i="10"/>
  <c r="AK359" i="10"/>
  <c r="AI360" i="10"/>
  <c r="AJ360" i="10"/>
  <c r="AK360" i="10"/>
  <c r="AI361" i="10"/>
  <c r="AJ361" i="10"/>
  <c r="AK361" i="10"/>
  <c r="AI362" i="10"/>
  <c r="AJ362" i="10"/>
  <c r="AK362" i="10"/>
  <c r="AI363" i="10"/>
  <c r="AJ363" i="10"/>
  <c r="AK363" i="10"/>
  <c r="AI364" i="10"/>
  <c r="AJ364" i="10"/>
  <c r="AK364" i="10"/>
  <c r="AI365" i="10"/>
  <c r="AJ365" i="10"/>
  <c r="AK365" i="10"/>
  <c r="AI366" i="10"/>
  <c r="AJ366" i="10"/>
  <c r="AK366" i="10"/>
  <c r="AI367" i="10"/>
  <c r="AJ367" i="10"/>
  <c r="AK367" i="10"/>
  <c r="AI368" i="10"/>
  <c r="AJ368" i="10"/>
  <c r="AK368" i="10"/>
  <c r="AI370" i="10"/>
  <c r="AJ370" i="10"/>
  <c r="AK370" i="10"/>
  <c r="AI371" i="10"/>
  <c r="AJ371" i="10"/>
  <c r="AK371" i="10"/>
  <c r="AI372" i="10"/>
  <c r="AJ372" i="10"/>
  <c r="AK372" i="10"/>
  <c r="AI373" i="10"/>
  <c r="AJ373" i="10"/>
  <c r="AK373" i="10"/>
  <c r="AI374" i="10"/>
  <c r="AJ374" i="10"/>
  <c r="AK374" i="10"/>
  <c r="AI375" i="10"/>
  <c r="AJ375" i="10"/>
  <c r="AK375" i="10"/>
  <c r="AI376" i="10"/>
  <c r="AJ376" i="10"/>
  <c r="AK376" i="10"/>
  <c r="AI377" i="10"/>
  <c r="AJ377" i="10"/>
  <c r="AK377" i="10"/>
  <c r="AI378" i="10"/>
  <c r="AJ378" i="10"/>
  <c r="AK378" i="10"/>
  <c r="AI379" i="10"/>
  <c r="AJ379" i="10"/>
  <c r="AK379" i="10"/>
  <c r="AI380" i="10"/>
  <c r="AJ380" i="10"/>
  <c r="AK380" i="10"/>
  <c r="AI381" i="10"/>
  <c r="AJ381" i="10"/>
  <c r="AK381" i="10"/>
  <c r="AI382" i="10"/>
  <c r="AJ382" i="10"/>
  <c r="AK382" i="10"/>
  <c r="AI383" i="10"/>
  <c r="AJ383" i="10"/>
  <c r="AK383" i="10"/>
  <c r="AI384" i="10"/>
  <c r="AJ384" i="10"/>
  <c r="AK384" i="10"/>
  <c r="AI385" i="10"/>
  <c r="AJ385" i="10"/>
  <c r="AK385" i="10"/>
  <c r="AI386" i="10"/>
  <c r="AJ386" i="10"/>
  <c r="AK386" i="10"/>
  <c r="AI387" i="10"/>
  <c r="AJ387" i="10"/>
  <c r="AK387" i="10"/>
  <c r="AI388" i="10"/>
  <c r="AJ388" i="10"/>
  <c r="AK388" i="10"/>
  <c r="AI389" i="10"/>
  <c r="AJ389" i="10"/>
  <c r="AK389" i="10"/>
  <c r="AI390" i="10"/>
  <c r="AJ390" i="10"/>
  <c r="AK390" i="10"/>
  <c r="AI391" i="10"/>
  <c r="AJ391" i="10"/>
  <c r="AK391" i="10"/>
  <c r="AI392" i="10"/>
  <c r="AJ392" i="10"/>
  <c r="AK392" i="10"/>
  <c r="AI393" i="10"/>
  <c r="AJ393" i="10"/>
  <c r="AK393" i="10"/>
  <c r="AI394" i="10"/>
  <c r="AJ394" i="10"/>
  <c r="AK394" i="10"/>
  <c r="AI395" i="10"/>
  <c r="AJ395" i="10"/>
  <c r="AK395" i="10"/>
  <c r="AI396" i="10"/>
  <c r="AJ396" i="10"/>
  <c r="AK396" i="10"/>
  <c r="AI397" i="10"/>
  <c r="AJ397" i="10"/>
  <c r="AK397" i="10"/>
  <c r="AI398" i="10"/>
  <c r="AJ398" i="10"/>
  <c r="AK398" i="10"/>
  <c r="AI399" i="10"/>
  <c r="AJ399" i="10"/>
  <c r="AK399" i="10"/>
  <c r="AI400" i="10"/>
  <c r="AJ400" i="10"/>
  <c r="AK400" i="10"/>
  <c r="AI401" i="10"/>
  <c r="AJ401" i="10"/>
  <c r="AK401" i="10"/>
  <c r="AI402" i="10"/>
  <c r="AJ402" i="10"/>
  <c r="AK402" i="10"/>
  <c r="AI404" i="10"/>
  <c r="AJ404" i="10"/>
  <c r="AK404" i="10"/>
  <c r="AI405" i="10"/>
  <c r="AJ405" i="10"/>
  <c r="AK405" i="10"/>
  <c r="AI406" i="10"/>
  <c r="AJ406" i="10"/>
  <c r="AK406" i="10"/>
  <c r="AI407" i="10"/>
  <c r="AJ407" i="10"/>
  <c r="AK407" i="10"/>
  <c r="AI408" i="10"/>
  <c r="AJ408" i="10"/>
  <c r="AK408" i="10"/>
  <c r="AI409" i="10"/>
  <c r="AJ409" i="10"/>
  <c r="AK409" i="10"/>
  <c r="AI410" i="10"/>
  <c r="AJ410" i="10"/>
  <c r="AK410" i="10"/>
  <c r="AI411" i="10"/>
  <c r="AJ411" i="10"/>
  <c r="AK411" i="10"/>
  <c r="AI412" i="10"/>
  <c r="AJ412" i="10"/>
  <c r="AK412" i="10"/>
  <c r="AI413" i="10"/>
  <c r="AJ413" i="10"/>
  <c r="AK413" i="10"/>
  <c r="AI414" i="10"/>
  <c r="AJ414" i="10"/>
  <c r="AK414" i="10"/>
  <c r="AI415" i="10"/>
  <c r="AJ415" i="10"/>
  <c r="AK415" i="10"/>
  <c r="AI416" i="10"/>
  <c r="AJ416" i="10"/>
  <c r="AK416" i="10"/>
  <c r="AI417" i="10"/>
  <c r="AJ417" i="10"/>
  <c r="AK417" i="10"/>
  <c r="AI418" i="10"/>
  <c r="AJ418" i="10"/>
  <c r="AK418" i="10"/>
  <c r="AI419" i="10"/>
  <c r="AJ419" i="10"/>
  <c r="AK419" i="10"/>
  <c r="AI420" i="10"/>
  <c r="AJ420" i="10"/>
  <c r="AK420" i="10"/>
  <c r="AI421" i="10"/>
  <c r="AJ421" i="10"/>
  <c r="AK421" i="10"/>
  <c r="AI422" i="10"/>
  <c r="AJ422" i="10"/>
  <c r="AK422" i="10"/>
  <c r="AI423" i="10"/>
  <c r="AJ423" i="10"/>
  <c r="AK423" i="10"/>
  <c r="AI424" i="10"/>
  <c r="AJ424" i="10"/>
  <c r="AK424" i="10"/>
  <c r="AI425" i="10"/>
  <c r="AJ425" i="10"/>
  <c r="AK425" i="10"/>
  <c r="AI426" i="10"/>
  <c r="AJ426" i="10"/>
  <c r="AK426" i="10"/>
  <c r="AI427" i="10"/>
  <c r="AJ427" i="10"/>
  <c r="AK427" i="10"/>
  <c r="AI428" i="10"/>
  <c r="AJ428" i="10"/>
  <c r="AK428" i="10"/>
  <c r="AI430" i="10"/>
  <c r="AJ430" i="10"/>
  <c r="AK430" i="10"/>
  <c r="AI431" i="10"/>
  <c r="AJ431" i="10"/>
  <c r="AK431" i="10"/>
  <c r="AI432" i="10"/>
  <c r="AJ432" i="10"/>
  <c r="AK432" i="10"/>
  <c r="AI433" i="10"/>
  <c r="AJ433" i="10"/>
  <c r="AK433" i="10"/>
  <c r="AI434" i="10"/>
  <c r="AJ434" i="10"/>
  <c r="AK434" i="10"/>
  <c r="AI435" i="10"/>
  <c r="AJ435" i="10"/>
  <c r="AK435" i="10"/>
  <c r="AI436" i="10"/>
  <c r="AJ436" i="10"/>
  <c r="AK436" i="10"/>
  <c r="AI437" i="10"/>
  <c r="AJ437" i="10"/>
  <c r="AK437" i="10"/>
  <c r="AI438" i="10"/>
  <c r="AJ438" i="10"/>
  <c r="AK438" i="10"/>
  <c r="AI439" i="10"/>
  <c r="AJ439" i="10"/>
  <c r="AK439" i="10"/>
  <c r="AI440" i="10"/>
  <c r="AJ440" i="10"/>
  <c r="AK440" i="10"/>
  <c r="AI441" i="10"/>
  <c r="AJ441" i="10"/>
  <c r="AK441" i="10"/>
  <c r="AI442" i="10"/>
  <c r="AJ442" i="10"/>
  <c r="AK442" i="10"/>
  <c r="AI443" i="10"/>
  <c r="AJ443" i="10"/>
  <c r="AK443" i="10"/>
  <c r="AI444" i="10"/>
  <c r="AJ444" i="10"/>
  <c r="AK444" i="10"/>
  <c r="AI445" i="10"/>
  <c r="AJ445" i="10"/>
  <c r="AK445" i="10"/>
  <c r="AI446" i="10"/>
  <c r="AJ446" i="10"/>
  <c r="AK446" i="10"/>
  <c r="AI447" i="10"/>
  <c r="AJ447" i="10"/>
  <c r="AK447" i="10"/>
  <c r="AI448" i="10"/>
  <c r="AJ448" i="10"/>
  <c r="AK448" i="10"/>
  <c r="AI449" i="10"/>
  <c r="AJ449" i="10"/>
  <c r="AK449" i="10"/>
  <c r="AI450" i="10"/>
  <c r="AJ450" i="10"/>
  <c r="AK450" i="10"/>
  <c r="AI451" i="10"/>
  <c r="AJ451" i="10"/>
  <c r="AK451" i="10"/>
  <c r="AI452" i="10"/>
  <c r="AJ452" i="10"/>
  <c r="AK452" i="10"/>
  <c r="AI453" i="10"/>
  <c r="AJ453" i="10"/>
  <c r="AK453" i="10"/>
  <c r="AI454" i="10"/>
  <c r="AJ454" i="10"/>
  <c r="AK454" i="10"/>
  <c r="AI456" i="10"/>
  <c r="AJ456" i="10"/>
  <c r="AK456" i="10"/>
  <c r="AI457" i="10"/>
  <c r="AJ457" i="10"/>
  <c r="AK457" i="10"/>
  <c r="AI458" i="10"/>
  <c r="AJ458" i="10"/>
  <c r="AK458" i="10"/>
  <c r="AI459" i="10"/>
  <c r="AJ459" i="10"/>
  <c r="AK459" i="10"/>
  <c r="AI460" i="10"/>
  <c r="AJ460" i="10"/>
  <c r="AK460" i="10"/>
  <c r="AI461" i="10"/>
  <c r="AJ461" i="10"/>
  <c r="AK461" i="10"/>
  <c r="AI462" i="10"/>
  <c r="AJ462" i="10"/>
  <c r="AK462" i="10"/>
  <c r="AI463" i="10"/>
  <c r="AJ463" i="10"/>
  <c r="AK463" i="10"/>
  <c r="AI464" i="10"/>
  <c r="AJ464" i="10"/>
  <c r="AK464" i="10"/>
  <c r="AI465" i="10"/>
  <c r="AJ465" i="10"/>
  <c r="AK465" i="10"/>
  <c r="AI466" i="10"/>
  <c r="AJ466" i="10"/>
  <c r="AK466" i="10"/>
  <c r="AI467" i="10"/>
  <c r="AJ467" i="10"/>
  <c r="AK467" i="10"/>
  <c r="AI468" i="10"/>
  <c r="AJ468" i="10"/>
  <c r="AK468" i="10"/>
  <c r="AI469" i="10"/>
  <c r="AJ469" i="10"/>
  <c r="AK469" i="10"/>
  <c r="AI470" i="10"/>
  <c r="AJ470" i="10"/>
  <c r="AK470" i="10"/>
  <c r="AI471" i="10"/>
  <c r="AJ471" i="10"/>
  <c r="AK471" i="10"/>
  <c r="AI472" i="10"/>
  <c r="AJ472" i="10"/>
  <c r="AK472" i="10"/>
  <c r="AI473" i="10"/>
  <c r="AJ473" i="10"/>
  <c r="AK473" i="10"/>
  <c r="AI474" i="10"/>
  <c r="AJ474" i="10"/>
  <c r="AK474" i="10"/>
  <c r="AI475" i="10"/>
  <c r="AJ475" i="10"/>
  <c r="AK475" i="10"/>
  <c r="AI476" i="10"/>
  <c r="AJ476" i="10"/>
  <c r="AK476" i="10"/>
  <c r="AI477" i="10"/>
  <c r="AJ477" i="10"/>
  <c r="AK477" i="10"/>
  <c r="AI478" i="10"/>
  <c r="AJ478" i="10"/>
  <c r="AK478" i="10"/>
  <c r="AI479" i="10"/>
  <c r="AJ479" i="10"/>
  <c r="AK479" i="10"/>
  <c r="AI480" i="10"/>
  <c r="AJ480" i="10"/>
  <c r="AK480" i="10"/>
  <c r="AI482" i="10"/>
  <c r="AJ482" i="10"/>
  <c r="AK482" i="10"/>
  <c r="AI483" i="10"/>
  <c r="AJ483" i="10"/>
  <c r="AK483" i="10"/>
  <c r="AI484" i="10"/>
  <c r="AJ484" i="10"/>
  <c r="AK484" i="10"/>
  <c r="AI485" i="10"/>
  <c r="AJ485" i="10"/>
  <c r="AK485" i="10"/>
  <c r="AI486" i="10"/>
  <c r="AJ486" i="10"/>
  <c r="AK486" i="10"/>
  <c r="AI487" i="10"/>
  <c r="AJ487" i="10"/>
  <c r="AK487" i="10"/>
  <c r="AI488" i="10"/>
  <c r="AJ488" i="10"/>
  <c r="AK488" i="10"/>
  <c r="AI489" i="10"/>
  <c r="AJ489" i="10"/>
  <c r="AK489" i="10"/>
  <c r="AI490" i="10"/>
  <c r="AJ490" i="10"/>
  <c r="AK490" i="10"/>
  <c r="AI491" i="10"/>
  <c r="AJ491" i="10"/>
  <c r="AK491" i="10"/>
  <c r="AI492" i="10"/>
  <c r="AJ492" i="10"/>
  <c r="AK492" i="10"/>
  <c r="AI493" i="10"/>
  <c r="AJ493" i="10"/>
  <c r="AK493" i="10"/>
  <c r="AI494" i="10"/>
  <c r="AJ494" i="10"/>
  <c r="AK494" i="10"/>
  <c r="AI495" i="10"/>
  <c r="AJ495" i="10"/>
  <c r="AK495" i="10"/>
  <c r="AI496" i="10"/>
  <c r="AJ496" i="10"/>
  <c r="AK496" i="10"/>
  <c r="AI497" i="10"/>
  <c r="AJ497" i="10"/>
  <c r="AK497" i="10"/>
  <c r="AI498" i="10"/>
  <c r="AJ498" i="10"/>
  <c r="AK498" i="10"/>
  <c r="AI499" i="10"/>
  <c r="AJ499" i="10"/>
  <c r="AK499" i="10"/>
  <c r="AI500" i="10"/>
  <c r="AJ500" i="10"/>
  <c r="AK500" i="10"/>
  <c r="AI501" i="10"/>
  <c r="AJ501" i="10"/>
  <c r="AK501" i="10"/>
  <c r="AI503" i="10"/>
  <c r="AJ503" i="10"/>
  <c r="AK503" i="10"/>
  <c r="AI504" i="10"/>
  <c r="AJ504" i="10"/>
  <c r="AK504" i="10"/>
  <c r="AI505" i="10"/>
  <c r="AJ505" i="10"/>
  <c r="AK505" i="10"/>
  <c r="AI506" i="10"/>
  <c r="AJ506" i="10"/>
  <c r="AK506" i="10"/>
  <c r="AI507" i="10"/>
  <c r="AJ507" i="10"/>
  <c r="AK507" i="10"/>
  <c r="AI508" i="10"/>
  <c r="AJ508" i="10"/>
  <c r="AK508" i="10"/>
  <c r="AI509" i="10"/>
  <c r="AJ509" i="10"/>
  <c r="AK509" i="10"/>
  <c r="AI510" i="10"/>
  <c r="AJ510" i="10"/>
  <c r="AK510" i="10"/>
  <c r="AI511" i="10"/>
  <c r="AJ511" i="10"/>
  <c r="AK511" i="10"/>
  <c r="AI512" i="10"/>
  <c r="AJ512" i="10"/>
  <c r="AK512" i="10"/>
  <c r="AI513" i="10"/>
  <c r="AJ513" i="10"/>
  <c r="AK513" i="10"/>
  <c r="AI514" i="10"/>
  <c r="AJ514" i="10"/>
  <c r="AK514" i="10"/>
  <c r="AI515" i="10"/>
  <c r="AJ515" i="10"/>
  <c r="AK515" i="10"/>
  <c r="AI516" i="10"/>
  <c r="AJ516" i="10"/>
  <c r="AK516" i="10"/>
  <c r="AI517" i="10"/>
  <c r="AJ517" i="10"/>
  <c r="AK517" i="10"/>
  <c r="AI518" i="10"/>
  <c r="AJ518" i="10"/>
  <c r="AK518" i="10"/>
  <c r="AI519" i="10"/>
  <c r="AJ519" i="10"/>
  <c r="AK519" i="10"/>
  <c r="AI520" i="10"/>
  <c r="AJ520" i="10"/>
  <c r="AK520" i="10"/>
  <c r="AI521" i="10"/>
  <c r="AJ521" i="10"/>
  <c r="AK521" i="10"/>
  <c r="AI522" i="10"/>
  <c r="AJ522" i="10"/>
  <c r="AK522" i="10"/>
  <c r="AI523" i="10"/>
  <c r="AJ523" i="10"/>
  <c r="AK523" i="10"/>
  <c r="AI524" i="10"/>
  <c r="AJ524" i="10"/>
  <c r="AK524" i="10"/>
  <c r="AI525" i="10"/>
  <c r="AJ525" i="10"/>
  <c r="AK525" i="10"/>
  <c r="AI526" i="10"/>
  <c r="AJ526" i="10"/>
  <c r="AK526" i="10"/>
  <c r="AI527" i="10"/>
  <c r="AJ527" i="10"/>
  <c r="AK527" i="10"/>
  <c r="AI529" i="10"/>
  <c r="AJ529" i="10"/>
  <c r="AK529" i="10"/>
  <c r="AI530" i="10"/>
  <c r="AJ530" i="10"/>
  <c r="AK530" i="10"/>
  <c r="AI531" i="10"/>
  <c r="AJ531" i="10"/>
  <c r="AK531" i="10"/>
  <c r="AI532" i="10"/>
  <c r="AJ532" i="10"/>
  <c r="AK532" i="10"/>
  <c r="AI533" i="10"/>
  <c r="AJ533" i="10"/>
  <c r="AK533" i="10"/>
  <c r="AI534" i="10"/>
  <c r="AJ534" i="10"/>
  <c r="AK534" i="10"/>
  <c r="AI535" i="10"/>
  <c r="AJ535" i="10"/>
  <c r="AK535" i="10"/>
  <c r="AI536" i="10"/>
  <c r="AJ536" i="10"/>
  <c r="AK536" i="10"/>
  <c r="AI537" i="10"/>
  <c r="AJ537" i="10"/>
  <c r="AK537" i="10"/>
  <c r="AI538" i="10"/>
  <c r="AJ538" i="10"/>
  <c r="AK538" i="10"/>
  <c r="AI539" i="10"/>
  <c r="AJ539" i="10"/>
  <c r="AK539" i="10"/>
  <c r="AI540" i="10"/>
  <c r="AJ540" i="10"/>
  <c r="AK540" i="10"/>
  <c r="AI541" i="10"/>
  <c r="AJ541" i="10"/>
  <c r="AK541" i="10"/>
  <c r="AI542" i="10"/>
  <c r="AJ542" i="10"/>
  <c r="AK542" i="10"/>
  <c r="AI543" i="10"/>
  <c r="AJ543" i="10"/>
  <c r="AK543" i="10"/>
  <c r="AI544" i="10"/>
  <c r="AJ544" i="10"/>
  <c r="AK544" i="10"/>
  <c r="AI545" i="10"/>
  <c r="AJ545" i="10"/>
  <c r="AK545" i="10"/>
  <c r="AI546" i="10"/>
  <c r="AJ546" i="10"/>
  <c r="AK546" i="10"/>
  <c r="AI547" i="10"/>
  <c r="AJ547" i="10"/>
  <c r="AK547" i="10"/>
  <c r="AI548" i="10"/>
  <c r="AJ548" i="10"/>
  <c r="AK548" i="10"/>
  <c r="AI549" i="10"/>
  <c r="AJ549" i="10"/>
  <c r="AK549" i="10"/>
  <c r="AI550" i="10"/>
  <c r="AJ550" i="10"/>
  <c r="AK550" i="10"/>
  <c r="AI551" i="10"/>
  <c r="AJ551" i="10"/>
  <c r="AK551" i="10"/>
  <c r="AI552" i="10"/>
  <c r="AJ552" i="10"/>
  <c r="AK552" i="10"/>
  <c r="AI553" i="10"/>
  <c r="AJ553" i="10"/>
  <c r="AK553" i="10"/>
  <c r="AI555" i="10"/>
  <c r="AJ555" i="10"/>
  <c r="AK555" i="10"/>
  <c r="AI556" i="10"/>
  <c r="AJ556" i="10"/>
  <c r="AK556" i="10"/>
  <c r="AI557" i="10"/>
  <c r="AJ557" i="10"/>
  <c r="AK557" i="10"/>
  <c r="AI558" i="10"/>
  <c r="AJ558" i="10"/>
  <c r="AK558" i="10"/>
  <c r="AI559" i="10"/>
  <c r="AJ559" i="10"/>
  <c r="AK559" i="10"/>
  <c r="AI560" i="10"/>
  <c r="AJ560" i="10"/>
  <c r="AK560" i="10"/>
  <c r="AI561" i="10"/>
  <c r="AJ561" i="10"/>
  <c r="AK561" i="10"/>
  <c r="AI562" i="10"/>
  <c r="AJ562" i="10"/>
  <c r="AK562" i="10"/>
  <c r="AI563" i="10"/>
  <c r="AJ563" i="10"/>
  <c r="AK563" i="10"/>
  <c r="AI564" i="10"/>
  <c r="AJ564" i="10"/>
  <c r="AK564" i="10"/>
  <c r="AI565" i="10"/>
  <c r="AJ565" i="10"/>
  <c r="AK565" i="10"/>
  <c r="AI566" i="10"/>
  <c r="AJ566" i="10"/>
  <c r="AK566" i="10"/>
  <c r="AI567" i="10"/>
  <c r="AJ567" i="10"/>
  <c r="AK567" i="10"/>
  <c r="AI568" i="10"/>
  <c r="AJ568" i="10"/>
  <c r="AK568" i="10"/>
  <c r="AI569" i="10"/>
  <c r="AJ569" i="10"/>
  <c r="AK569" i="10"/>
  <c r="AI570" i="10"/>
  <c r="AJ570" i="10"/>
  <c r="AK570" i="10"/>
  <c r="AI571" i="10"/>
  <c r="AJ571" i="10"/>
  <c r="AK571" i="10"/>
  <c r="AI572" i="10"/>
  <c r="AJ572" i="10"/>
  <c r="AK572" i="10"/>
  <c r="AI573" i="10"/>
  <c r="AJ573" i="10"/>
  <c r="AK573" i="10"/>
  <c r="AI574" i="10"/>
  <c r="AJ574" i="10"/>
  <c r="AK574" i="10"/>
  <c r="AI575" i="10"/>
  <c r="AJ575" i="10"/>
  <c r="AK575" i="10"/>
  <c r="AI576" i="10"/>
  <c r="AJ576" i="10"/>
  <c r="AK576" i="10"/>
  <c r="AI577" i="10"/>
  <c r="AJ577" i="10"/>
  <c r="AK577" i="10"/>
  <c r="AI578" i="10"/>
  <c r="AJ578" i="10"/>
  <c r="AK578" i="10"/>
  <c r="AI579" i="10"/>
  <c r="AJ579" i="10"/>
  <c r="AK579" i="10"/>
  <c r="AI581" i="10"/>
  <c r="AJ581" i="10"/>
  <c r="AK581" i="10"/>
  <c r="AI582" i="10"/>
  <c r="AJ582" i="10"/>
  <c r="AK582" i="10"/>
  <c r="AI583" i="10"/>
  <c r="AJ583" i="10"/>
  <c r="AK583" i="10"/>
  <c r="AI584" i="10"/>
  <c r="AJ584" i="10"/>
  <c r="AK584" i="10"/>
  <c r="AI585" i="10"/>
  <c r="AJ585" i="10"/>
  <c r="AK585" i="10"/>
  <c r="AI586" i="10"/>
  <c r="AJ586" i="10"/>
  <c r="AK586" i="10"/>
  <c r="AI587" i="10"/>
  <c r="AJ587" i="10"/>
  <c r="AK587" i="10"/>
  <c r="AI588" i="10"/>
  <c r="AJ588" i="10"/>
  <c r="AK588" i="10"/>
  <c r="AI589" i="10"/>
  <c r="AJ589" i="10"/>
  <c r="AK589" i="10"/>
  <c r="AI590" i="10"/>
  <c r="AJ590" i="10"/>
  <c r="AK590" i="10"/>
  <c r="AI591" i="10"/>
  <c r="AJ591" i="10"/>
  <c r="AK591" i="10"/>
  <c r="AI592" i="10"/>
  <c r="AJ592" i="10"/>
  <c r="AK592" i="10"/>
  <c r="AI593" i="10"/>
  <c r="AJ593" i="10"/>
  <c r="AK593" i="10"/>
  <c r="AI594" i="10"/>
  <c r="AJ594" i="10"/>
  <c r="AK594" i="10"/>
  <c r="AI595" i="10"/>
  <c r="AJ595" i="10"/>
  <c r="AK595" i="10"/>
  <c r="AI596" i="10"/>
  <c r="AJ596" i="10"/>
  <c r="AK596" i="10"/>
  <c r="AI597" i="10"/>
  <c r="AJ597" i="10"/>
  <c r="AK597" i="10"/>
  <c r="AI598" i="10"/>
  <c r="AJ598" i="10"/>
  <c r="AK598" i="10"/>
  <c r="AI599" i="10"/>
  <c r="AJ599" i="10"/>
  <c r="AK599" i="10"/>
  <c r="AI600" i="10"/>
  <c r="AJ600" i="10"/>
  <c r="AK600" i="10"/>
  <c r="AI601" i="10"/>
  <c r="AJ601" i="10"/>
  <c r="AK601" i="10"/>
  <c r="AI602" i="10"/>
  <c r="AJ602" i="10"/>
  <c r="AK602" i="10"/>
  <c r="AI603" i="10"/>
  <c r="AJ603" i="10"/>
  <c r="AK603" i="10"/>
  <c r="AI604" i="10"/>
  <c r="AJ604" i="10"/>
  <c r="AK604" i="10"/>
  <c r="AI605" i="10"/>
  <c r="AJ605" i="10"/>
  <c r="AK605" i="10"/>
  <c r="AK2" i="10"/>
  <c r="AJ2" i="10"/>
  <c r="AI2" i="10"/>
  <c r="AH3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1" i="10"/>
  <c r="AH122" i="10"/>
  <c r="AH123" i="10"/>
  <c r="AH124" i="10"/>
  <c r="AH125" i="10"/>
  <c r="AH126" i="10"/>
  <c r="AH127" i="10"/>
  <c r="AH128" i="10"/>
  <c r="AH129" i="10"/>
  <c r="AH130" i="10"/>
  <c r="AH131" i="10"/>
  <c r="AH132" i="10"/>
  <c r="AH133" i="10"/>
  <c r="AH134" i="10"/>
  <c r="AH135" i="10"/>
  <c r="AH136" i="10"/>
  <c r="AH137" i="10"/>
  <c r="AH138" i="10"/>
  <c r="AH139" i="10"/>
  <c r="AH140" i="10"/>
  <c r="AH142" i="10"/>
  <c r="AH143" i="10"/>
  <c r="AH144" i="10"/>
  <c r="AH145" i="10"/>
  <c r="AH146" i="10"/>
  <c r="AH147" i="10"/>
  <c r="AH148" i="10"/>
  <c r="AH149" i="10"/>
  <c r="AH150" i="10"/>
  <c r="AH151" i="10"/>
  <c r="AH152" i="10"/>
  <c r="AH153" i="10"/>
  <c r="AH154" i="10"/>
  <c r="AH155" i="10"/>
  <c r="AH156" i="10"/>
  <c r="AH157" i="10"/>
  <c r="AH158" i="10"/>
  <c r="AH159" i="10"/>
  <c r="AH160" i="10"/>
  <c r="AH161" i="10"/>
  <c r="AH162" i="10"/>
  <c r="AH163" i="10"/>
  <c r="AH164" i="10"/>
  <c r="AH165" i="10"/>
  <c r="AH166" i="10"/>
  <c r="AH167" i="10"/>
  <c r="AH168" i="10"/>
  <c r="AH169" i="10"/>
  <c r="AH170" i="10"/>
  <c r="AH171" i="10"/>
  <c r="AH172" i="10"/>
  <c r="AH173" i="10"/>
  <c r="AH175" i="10"/>
  <c r="AH176" i="10"/>
  <c r="AH177" i="10"/>
  <c r="AH178" i="10"/>
  <c r="AH179" i="10"/>
  <c r="AH180" i="10"/>
  <c r="AH181" i="10"/>
  <c r="AH182" i="10"/>
  <c r="AH183" i="10"/>
  <c r="AH184" i="10"/>
  <c r="AH185" i="10"/>
  <c r="AH186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1" i="10"/>
  <c r="AH202" i="10"/>
  <c r="AH204" i="10"/>
  <c r="AH205" i="10"/>
  <c r="AH206" i="10"/>
  <c r="AH207" i="10"/>
  <c r="AH208" i="10"/>
  <c r="AH209" i="10"/>
  <c r="AH210" i="10"/>
  <c r="AH211" i="10"/>
  <c r="AH212" i="10"/>
  <c r="AH213" i="10"/>
  <c r="AH214" i="10"/>
  <c r="AH215" i="10"/>
  <c r="AH216" i="10"/>
  <c r="AH217" i="10"/>
  <c r="AH218" i="10"/>
  <c r="AH219" i="10"/>
  <c r="AH220" i="10"/>
  <c r="AH221" i="10"/>
  <c r="AH222" i="10"/>
  <c r="AH223" i="10"/>
  <c r="AH224" i="10"/>
  <c r="AH225" i="10"/>
  <c r="AH226" i="10"/>
  <c r="AH227" i="10"/>
  <c r="AH228" i="10"/>
  <c r="AH229" i="10"/>
  <c r="AH230" i="10"/>
  <c r="AH231" i="10"/>
  <c r="AH232" i="10"/>
  <c r="AH233" i="10"/>
  <c r="AH234" i="10"/>
  <c r="AH235" i="10"/>
  <c r="AH236" i="10"/>
  <c r="AH238" i="10"/>
  <c r="AH239" i="10"/>
  <c r="AH240" i="10"/>
  <c r="AH241" i="10"/>
  <c r="AH242" i="10"/>
  <c r="AH243" i="10"/>
  <c r="AH244" i="10"/>
  <c r="AH245" i="10"/>
  <c r="AH246" i="10"/>
  <c r="AH247" i="10"/>
  <c r="AH248" i="10"/>
  <c r="AH249" i="10"/>
  <c r="AH250" i="10"/>
  <c r="AH251" i="10"/>
  <c r="AH252" i="10"/>
  <c r="AH253" i="10"/>
  <c r="AH254" i="10"/>
  <c r="AH255" i="10"/>
  <c r="AH256" i="10"/>
  <c r="AH257" i="10"/>
  <c r="AH258" i="10"/>
  <c r="AH259" i="10"/>
  <c r="AH260" i="10"/>
  <c r="AH261" i="10"/>
  <c r="AH262" i="10"/>
  <c r="AH263" i="10"/>
  <c r="AH264" i="10"/>
  <c r="AH265" i="10"/>
  <c r="AH266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H302" i="10"/>
  <c r="AH303" i="10"/>
  <c r="AH304" i="10"/>
  <c r="AH305" i="10"/>
  <c r="AH306" i="10"/>
  <c r="AH307" i="10"/>
  <c r="AH308" i="10"/>
  <c r="AH309" i="10"/>
  <c r="AH310" i="10"/>
  <c r="AH311" i="10"/>
  <c r="AH312" i="10"/>
  <c r="AH313" i="10"/>
  <c r="AH314" i="10"/>
  <c r="AH315" i="10"/>
  <c r="AH316" i="10"/>
  <c r="AH317" i="10"/>
  <c r="AH318" i="10"/>
  <c r="AH319" i="10"/>
  <c r="AH320" i="10"/>
  <c r="AH321" i="10"/>
  <c r="AH322" i="10"/>
  <c r="AH323" i="10"/>
  <c r="AH324" i="10"/>
  <c r="AH325" i="10"/>
  <c r="AH326" i="10"/>
  <c r="AH327" i="10"/>
  <c r="AH328" i="10"/>
  <c r="AH329" i="10"/>
  <c r="AH330" i="10"/>
  <c r="AH331" i="10"/>
  <c r="AH332" i="10"/>
  <c r="AH333" i="10"/>
  <c r="AH335" i="10"/>
  <c r="AH336" i="10"/>
  <c r="AH337" i="10"/>
  <c r="AH338" i="10"/>
  <c r="AH339" i="10"/>
  <c r="AH340" i="10"/>
  <c r="AH341" i="10"/>
  <c r="AH342" i="10"/>
  <c r="AH343" i="10"/>
  <c r="AH344" i="10"/>
  <c r="AH345" i="10"/>
  <c r="AH346" i="10"/>
  <c r="AH347" i="10"/>
  <c r="AH348" i="10"/>
  <c r="AH349" i="10"/>
  <c r="AH350" i="10"/>
  <c r="AH351" i="10"/>
  <c r="AH352" i="10"/>
  <c r="AH353" i="10"/>
  <c r="AH354" i="10"/>
  <c r="AH355" i="10"/>
  <c r="AH356" i="10"/>
  <c r="AH357" i="10"/>
  <c r="AH358" i="10"/>
  <c r="AH359" i="10"/>
  <c r="AH360" i="10"/>
  <c r="AH361" i="10"/>
  <c r="AH362" i="10"/>
  <c r="AH363" i="10"/>
  <c r="AH364" i="10"/>
  <c r="AH365" i="10"/>
  <c r="AH366" i="10"/>
  <c r="AH367" i="10"/>
  <c r="AH368" i="10"/>
  <c r="AH370" i="10"/>
  <c r="AH371" i="10"/>
  <c r="AH372" i="10"/>
  <c r="AH373" i="10"/>
  <c r="AH374" i="10"/>
  <c r="AH375" i="10"/>
  <c r="AH376" i="10"/>
  <c r="AH377" i="10"/>
  <c r="AH378" i="10"/>
  <c r="AH379" i="10"/>
  <c r="AH380" i="10"/>
  <c r="AH381" i="10"/>
  <c r="AH382" i="10"/>
  <c r="AH383" i="10"/>
  <c r="AH384" i="10"/>
  <c r="AH385" i="10"/>
  <c r="AH386" i="10"/>
  <c r="AH387" i="10"/>
  <c r="AH388" i="10"/>
  <c r="AH389" i="10"/>
  <c r="AH390" i="10"/>
  <c r="AH391" i="10"/>
  <c r="AH392" i="10"/>
  <c r="AH393" i="10"/>
  <c r="AH394" i="10"/>
  <c r="AH395" i="10"/>
  <c r="AH396" i="10"/>
  <c r="AH397" i="10"/>
  <c r="AH398" i="10"/>
  <c r="AH399" i="10"/>
  <c r="AH400" i="10"/>
  <c r="AH401" i="10"/>
  <c r="AH402" i="10"/>
  <c r="AH404" i="10"/>
  <c r="AH405" i="10"/>
  <c r="AH406" i="10"/>
  <c r="AH407" i="10"/>
  <c r="AH408" i="10"/>
  <c r="AH409" i="10"/>
  <c r="AH410" i="10"/>
  <c r="AH411" i="10"/>
  <c r="AH412" i="10"/>
  <c r="AH413" i="10"/>
  <c r="AH414" i="10"/>
  <c r="AH415" i="10"/>
  <c r="AH416" i="10"/>
  <c r="AH417" i="10"/>
  <c r="AH418" i="10"/>
  <c r="AH419" i="10"/>
  <c r="AH420" i="10"/>
  <c r="AH421" i="10"/>
  <c r="AH422" i="10"/>
  <c r="AH423" i="10"/>
  <c r="AH424" i="10"/>
  <c r="AH425" i="10"/>
  <c r="AH426" i="10"/>
  <c r="AH427" i="10"/>
  <c r="AH428" i="10"/>
  <c r="AH430" i="10"/>
  <c r="AH431" i="10"/>
  <c r="AH432" i="10"/>
  <c r="AH433" i="10"/>
  <c r="AH434" i="10"/>
  <c r="AH435" i="10"/>
  <c r="AH436" i="10"/>
  <c r="AH437" i="10"/>
  <c r="AH438" i="10"/>
  <c r="AH439" i="10"/>
  <c r="AH440" i="10"/>
  <c r="AH441" i="10"/>
  <c r="AH442" i="10"/>
  <c r="AH443" i="10"/>
  <c r="AH444" i="10"/>
  <c r="AH445" i="10"/>
  <c r="AH446" i="10"/>
  <c r="AH447" i="10"/>
  <c r="AH448" i="10"/>
  <c r="AH449" i="10"/>
  <c r="AH450" i="10"/>
  <c r="AH451" i="10"/>
  <c r="AH452" i="10"/>
  <c r="AH453" i="10"/>
  <c r="AH454" i="10"/>
  <c r="AH456" i="10"/>
  <c r="AH457" i="10"/>
  <c r="AH458" i="10"/>
  <c r="AH459" i="10"/>
  <c r="AH460" i="10"/>
  <c r="AH461" i="10"/>
  <c r="AH462" i="10"/>
  <c r="AH463" i="10"/>
  <c r="AH464" i="10"/>
  <c r="AH465" i="10"/>
  <c r="AH466" i="10"/>
  <c r="AH467" i="10"/>
  <c r="AH468" i="10"/>
  <c r="AH469" i="10"/>
  <c r="AH470" i="10"/>
  <c r="AH471" i="10"/>
  <c r="AH472" i="10"/>
  <c r="AH473" i="10"/>
  <c r="AH474" i="10"/>
  <c r="AH475" i="10"/>
  <c r="AH476" i="10"/>
  <c r="AH477" i="10"/>
  <c r="AH478" i="10"/>
  <c r="AH479" i="10"/>
  <c r="AH480" i="10"/>
  <c r="AH482" i="10"/>
  <c r="AH483" i="10"/>
  <c r="AH484" i="10"/>
  <c r="AH485" i="10"/>
  <c r="AH486" i="10"/>
  <c r="AH487" i="10"/>
  <c r="AH488" i="10"/>
  <c r="AH489" i="10"/>
  <c r="AH490" i="10"/>
  <c r="AH491" i="10"/>
  <c r="AH492" i="10"/>
  <c r="AH493" i="10"/>
  <c r="AH494" i="10"/>
  <c r="AH495" i="10"/>
  <c r="AH496" i="10"/>
  <c r="AH497" i="10"/>
  <c r="AH498" i="10"/>
  <c r="AH499" i="10"/>
  <c r="AH500" i="10"/>
  <c r="AH501" i="10"/>
  <c r="AH503" i="10"/>
  <c r="AH504" i="10"/>
  <c r="AH505" i="10"/>
  <c r="AH506" i="10"/>
  <c r="AH507" i="10"/>
  <c r="AH508" i="10"/>
  <c r="AH509" i="10"/>
  <c r="AH510" i="10"/>
  <c r="AH511" i="10"/>
  <c r="AH512" i="10"/>
  <c r="AH513" i="10"/>
  <c r="AH514" i="10"/>
  <c r="AH515" i="10"/>
  <c r="AH516" i="10"/>
  <c r="AH517" i="10"/>
  <c r="AH518" i="10"/>
  <c r="AH519" i="10"/>
  <c r="AH520" i="10"/>
  <c r="AH521" i="10"/>
  <c r="AH522" i="10"/>
  <c r="AH523" i="10"/>
  <c r="AH524" i="10"/>
  <c r="AH525" i="10"/>
  <c r="AH526" i="10"/>
  <c r="AH527" i="10"/>
  <c r="AH529" i="10"/>
  <c r="AH530" i="10"/>
  <c r="AH531" i="10"/>
  <c r="AH532" i="10"/>
  <c r="AH533" i="10"/>
  <c r="AH534" i="10"/>
  <c r="AH535" i="10"/>
  <c r="AH536" i="10"/>
  <c r="AH537" i="10"/>
  <c r="AH538" i="10"/>
  <c r="AH539" i="10"/>
  <c r="AH540" i="10"/>
  <c r="AH541" i="10"/>
  <c r="AH542" i="10"/>
  <c r="AH543" i="10"/>
  <c r="AH544" i="10"/>
  <c r="AH545" i="10"/>
  <c r="AH546" i="10"/>
  <c r="AH547" i="10"/>
  <c r="AH548" i="10"/>
  <c r="AH549" i="10"/>
  <c r="AH550" i="10"/>
  <c r="AH551" i="10"/>
  <c r="AH552" i="10"/>
  <c r="AH553" i="10"/>
  <c r="AH555" i="10"/>
  <c r="AH556" i="10"/>
  <c r="AH557" i="10"/>
  <c r="AH558" i="10"/>
  <c r="AH559" i="10"/>
  <c r="AH560" i="10"/>
  <c r="AH561" i="10"/>
  <c r="AH562" i="10"/>
  <c r="AH563" i="10"/>
  <c r="AH564" i="10"/>
  <c r="AH565" i="10"/>
  <c r="AH566" i="10"/>
  <c r="AH567" i="10"/>
  <c r="AH568" i="10"/>
  <c r="AH569" i="10"/>
  <c r="AH570" i="10"/>
  <c r="AH571" i="10"/>
  <c r="AH572" i="10"/>
  <c r="AH573" i="10"/>
  <c r="AH574" i="10"/>
  <c r="AH575" i="10"/>
  <c r="AH576" i="10"/>
  <c r="AH577" i="10"/>
  <c r="AH578" i="10"/>
  <c r="AH579" i="10"/>
  <c r="AH581" i="10"/>
  <c r="AH582" i="10"/>
  <c r="AH583" i="10"/>
  <c r="AH584" i="10"/>
  <c r="AH585" i="10"/>
  <c r="AH586" i="10"/>
  <c r="AH587" i="10"/>
  <c r="AH588" i="10"/>
  <c r="AH589" i="10"/>
  <c r="AH590" i="10"/>
  <c r="AH591" i="10"/>
  <c r="AH592" i="10"/>
  <c r="AH593" i="10"/>
  <c r="AH594" i="10"/>
  <c r="AH595" i="10"/>
  <c r="AH596" i="10"/>
  <c r="AH597" i="10"/>
  <c r="AH598" i="10"/>
  <c r="AH599" i="10"/>
  <c r="AH600" i="10"/>
  <c r="AH601" i="10"/>
  <c r="AH602" i="10"/>
  <c r="AH603" i="10"/>
  <c r="AH604" i="10"/>
  <c r="AH605" i="10"/>
  <c r="AH2" i="10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23" i="2"/>
  <c r="F22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6" i="2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86" i="10"/>
  <c r="Q88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56" i="10"/>
  <c r="Q157" i="10"/>
  <c r="Q158" i="10"/>
  <c r="Q159" i="10"/>
  <c r="Q160" i="10"/>
  <c r="Q161" i="10"/>
  <c r="Q162" i="10"/>
  <c r="Q163" i="10"/>
  <c r="Q164" i="10"/>
  <c r="Q166" i="10"/>
  <c r="Q167" i="10"/>
  <c r="Q168" i="10"/>
  <c r="Q169" i="10"/>
  <c r="Q170" i="10"/>
  <c r="Q171" i="10"/>
  <c r="Q172" i="10"/>
  <c r="Q17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50" i="10"/>
  <c r="Q251" i="10"/>
  <c r="Q252" i="10"/>
  <c r="Q253" i="10"/>
  <c r="Q254" i="10"/>
  <c r="Q255" i="10"/>
  <c r="Q257" i="10"/>
  <c r="Q258" i="10"/>
  <c r="Q259" i="10"/>
  <c r="Q260" i="10"/>
  <c r="Q261" i="10"/>
  <c r="Q262" i="10"/>
  <c r="Q263" i="10"/>
  <c r="Q264" i="10"/>
  <c r="Q265" i="10"/>
  <c r="Q266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44" i="10"/>
  <c r="Q345" i="10"/>
  <c r="Q348" i="10"/>
  <c r="Q350" i="10"/>
  <c r="Q351" i="10"/>
  <c r="Q352" i="10"/>
  <c r="Q353" i="10"/>
  <c r="Q354" i="10"/>
  <c r="Q355" i="10"/>
  <c r="Q356" i="10"/>
  <c r="Q358" i="10"/>
  <c r="Q359" i="10"/>
  <c r="Q360" i="10"/>
  <c r="Q361" i="10"/>
  <c r="Q362" i="10"/>
  <c r="Q363" i="10"/>
  <c r="Q364" i="10"/>
  <c r="Q365" i="10"/>
  <c r="Q366" i="10"/>
  <c r="Q367" i="10"/>
  <c r="Q368" i="10"/>
  <c r="Q385" i="10"/>
  <c r="Q386" i="10"/>
  <c r="Q387" i="10"/>
  <c r="Q388" i="10"/>
  <c r="Q389" i="10"/>
  <c r="Q390" i="10"/>
  <c r="Q391" i="10"/>
  <c r="Q392" i="10"/>
  <c r="Q393" i="10"/>
  <c r="Q394" i="10"/>
  <c r="Q395" i="10"/>
  <c r="Q396" i="10"/>
  <c r="Q397" i="10"/>
  <c r="Q398" i="10"/>
  <c r="Q399" i="10"/>
  <c r="Q400" i="10"/>
  <c r="Q401" i="10"/>
  <c r="Q402" i="10"/>
  <c r="Q405" i="10"/>
  <c r="Q406" i="10"/>
  <c r="Q407" i="10"/>
  <c r="Q408" i="10"/>
  <c r="Q409" i="10"/>
  <c r="Q410" i="10"/>
  <c r="Q411" i="10"/>
  <c r="Q412" i="10"/>
  <c r="Q413" i="10"/>
  <c r="Q414" i="10"/>
  <c r="Q415" i="10"/>
  <c r="Q416" i="10"/>
  <c r="Q417" i="10"/>
  <c r="Q418" i="10"/>
  <c r="Q419" i="10"/>
  <c r="Q420" i="10"/>
  <c r="Q421" i="10"/>
  <c r="Q422" i="10"/>
  <c r="Q423" i="10"/>
  <c r="Q424" i="10"/>
  <c r="Q425" i="10"/>
  <c r="Q426" i="10"/>
  <c r="Q427" i="10"/>
  <c r="Q428" i="10"/>
  <c r="Q436" i="10"/>
  <c r="Q437" i="10"/>
  <c r="Q438" i="10"/>
  <c r="Q439" i="10"/>
  <c r="Q440" i="10"/>
  <c r="Q441" i="10"/>
  <c r="Q442" i="10"/>
  <c r="Q443" i="10"/>
  <c r="Q444" i="10"/>
  <c r="Q445" i="10"/>
  <c r="Q446" i="10"/>
  <c r="Q447" i="10"/>
  <c r="Q448" i="10"/>
  <c r="Q449" i="10"/>
  <c r="Q450" i="10"/>
  <c r="Q451" i="10"/>
  <c r="Q452" i="10"/>
  <c r="Q453" i="10"/>
  <c r="Q454" i="10"/>
  <c r="Q457" i="10"/>
  <c r="Q458" i="10"/>
  <c r="Q459" i="10"/>
  <c r="Q461" i="10"/>
  <c r="Q462" i="10"/>
  <c r="Q463" i="10"/>
  <c r="Q464" i="10"/>
  <c r="Q465" i="10"/>
  <c r="Q466" i="10"/>
  <c r="Q467" i="10"/>
  <c r="Q468" i="10"/>
  <c r="Q469" i="10"/>
  <c r="Q470" i="10"/>
  <c r="Q471" i="10"/>
  <c r="Q472" i="10"/>
  <c r="Q473" i="10"/>
  <c r="Q474" i="10"/>
  <c r="Q475" i="10"/>
  <c r="Q476" i="10"/>
  <c r="Q477" i="10"/>
  <c r="Q478" i="10"/>
  <c r="Q479" i="10"/>
  <c r="Q480" i="10"/>
  <c r="Q482" i="10"/>
  <c r="Q483" i="10"/>
  <c r="Q484" i="10"/>
  <c r="Q485" i="10"/>
  <c r="Q486" i="10"/>
  <c r="Q487" i="10"/>
  <c r="Q488" i="10"/>
  <c r="Q489" i="10"/>
  <c r="Q490" i="10"/>
  <c r="Q491" i="10"/>
  <c r="Q492" i="10"/>
  <c r="Q493" i="10"/>
  <c r="Q494" i="10"/>
  <c r="Q495" i="10"/>
  <c r="Q496" i="10"/>
  <c r="Q497" i="10"/>
  <c r="Q498" i="10"/>
  <c r="Q499" i="10"/>
  <c r="Q500" i="10"/>
  <c r="Q501" i="10"/>
  <c r="Q504" i="10"/>
  <c r="Q505" i="10"/>
  <c r="Q506" i="10"/>
  <c r="Q507" i="10"/>
  <c r="Q508" i="10"/>
  <c r="Q511" i="10"/>
  <c r="Q512" i="10"/>
  <c r="Q513" i="10"/>
  <c r="Q514" i="10"/>
  <c r="Q515" i="10"/>
  <c r="Q516" i="10"/>
  <c r="Q517" i="10"/>
  <c r="Q518" i="10"/>
  <c r="Q519" i="10"/>
  <c r="Q520" i="10"/>
  <c r="Q521" i="10"/>
  <c r="Q522" i="10"/>
  <c r="Q523" i="10"/>
  <c r="Q524" i="10"/>
  <c r="Q526" i="10"/>
  <c r="Q527" i="10"/>
  <c r="Q529" i="10"/>
  <c r="Q530" i="10"/>
  <c r="Q531" i="10"/>
  <c r="Q532" i="10"/>
  <c r="Q533" i="10"/>
  <c r="Q534" i="10"/>
  <c r="Q535" i="10"/>
  <c r="Q536" i="10"/>
  <c r="Q537" i="10"/>
  <c r="Q538" i="10"/>
  <c r="Q539" i="10"/>
  <c r="Q540" i="10"/>
  <c r="Q541" i="10"/>
  <c r="Q542" i="10"/>
  <c r="Q543" i="10"/>
  <c r="Q544" i="10"/>
  <c r="Q545" i="10"/>
  <c r="Q546" i="10"/>
  <c r="Q547" i="10"/>
  <c r="Q548" i="10"/>
  <c r="Q549" i="10"/>
  <c r="Q550" i="10"/>
  <c r="Q551" i="10"/>
  <c r="Q552" i="10"/>
  <c r="Q553" i="10"/>
  <c r="Q555" i="10"/>
  <c r="Q557" i="10"/>
  <c r="Q558" i="10"/>
  <c r="Q559" i="10"/>
  <c r="Q560" i="10"/>
  <c r="Q561" i="10"/>
  <c r="Q563" i="10"/>
  <c r="Q564" i="10"/>
  <c r="Q565" i="10"/>
  <c r="Q566" i="10"/>
  <c r="Q567" i="10"/>
  <c r="Q568" i="10"/>
  <c r="Q569" i="10"/>
  <c r="Q570" i="10"/>
  <c r="Q571" i="10"/>
  <c r="Q572" i="10"/>
  <c r="Q573" i="10"/>
  <c r="Q574" i="10"/>
  <c r="Q575" i="10"/>
  <c r="Q576" i="10"/>
  <c r="Q577" i="10"/>
  <c r="Q578" i="10"/>
  <c r="Q579" i="10"/>
  <c r="Q583" i="10"/>
  <c r="Q584" i="10"/>
  <c r="Q585" i="10"/>
  <c r="Q586" i="10"/>
  <c r="Q587" i="10"/>
  <c r="Q588" i="10"/>
  <c r="Q589" i="10"/>
  <c r="Q590" i="10"/>
  <c r="Q591" i="10"/>
  <c r="Q592" i="10"/>
  <c r="Q593" i="10"/>
  <c r="Q594" i="10"/>
  <c r="Q595" i="10"/>
  <c r="Q596" i="10"/>
  <c r="Q597" i="10"/>
  <c r="Q598" i="10"/>
  <c r="Q599" i="10"/>
  <c r="Q600" i="10"/>
  <c r="Q601" i="10"/>
  <c r="Q602" i="10"/>
  <c r="Q603" i="10"/>
  <c r="Q604" i="10"/>
  <c r="Q605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51" i="10"/>
  <c r="O252" i="10"/>
  <c r="O253" i="10"/>
  <c r="O254" i="10"/>
  <c r="O255" i="10"/>
  <c r="O258" i="10"/>
  <c r="O259" i="10"/>
  <c r="O260" i="10"/>
  <c r="O261" i="10"/>
  <c r="O262" i="10"/>
  <c r="O263" i="10"/>
  <c r="O264" i="10"/>
  <c r="O265" i="10"/>
  <c r="O266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45" i="10"/>
  <c r="O351" i="10"/>
  <c r="O352" i="10"/>
  <c r="O353" i="10"/>
  <c r="O354" i="10"/>
  <c r="O355" i="10"/>
  <c r="O356" i="10"/>
  <c r="O359" i="10"/>
  <c r="O360" i="10"/>
  <c r="O361" i="10"/>
  <c r="O362" i="10"/>
  <c r="O363" i="10"/>
  <c r="O364" i="10"/>
  <c r="O365" i="10"/>
  <c r="O366" i="10"/>
  <c r="O367" i="10"/>
  <c r="O368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8" i="10"/>
  <c r="O459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5" i="10"/>
  <c r="O506" i="10"/>
  <c r="O507" i="10"/>
  <c r="O508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7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8" i="10"/>
  <c r="O559" i="10"/>
  <c r="O560" i="10"/>
  <c r="O561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AE583" i="10"/>
  <c r="AE584" i="10"/>
  <c r="AE585" i="10"/>
  <c r="AE586" i="10"/>
  <c r="AE587" i="10"/>
  <c r="AE588" i="10"/>
  <c r="AE589" i="10"/>
  <c r="AE590" i="10"/>
  <c r="AE591" i="10"/>
  <c r="AE592" i="10"/>
  <c r="AE593" i="10"/>
  <c r="AE594" i="10"/>
  <c r="AE595" i="10"/>
  <c r="AE596" i="10"/>
  <c r="AE597" i="10"/>
  <c r="AE598" i="10"/>
  <c r="AE599" i="10"/>
  <c r="AE600" i="10"/>
  <c r="AE601" i="10"/>
  <c r="AE602" i="10"/>
  <c r="AE603" i="10"/>
  <c r="AE604" i="10"/>
  <c r="AE605" i="10"/>
  <c r="AE582" i="10"/>
  <c r="AE557" i="10"/>
  <c r="AE558" i="10"/>
  <c r="AE559" i="10"/>
  <c r="AE560" i="10"/>
  <c r="AE561" i="10"/>
  <c r="AE562" i="10"/>
  <c r="AE563" i="10"/>
  <c r="AE564" i="10"/>
  <c r="AE565" i="10"/>
  <c r="AE566" i="10"/>
  <c r="AE567" i="10"/>
  <c r="AE568" i="10"/>
  <c r="AE569" i="10"/>
  <c r="AE570" i="10"/>
  <c r="AE571" i="10"/>
  <c r="AE572" i="10"/>
  <c r="AE573" i="10"/>
  <c r="AE574" i="10"/>
  <c r="AE575" i="10"/>
  <c r="AE576" i="10"/>
  <c r="AE577" i="10"/>
  <c r="AE578" i="10"/>
  <c r="AE579" i="10"/>
  <c r="AE556" i="10"/>
  <c r="AE531" i="10"/>
  <c r="AE532" i="10"/>
  <c r="AE533" i="10"/>
  <c r="AE534" i="10"/>
  <c r="AE535" i="10"/>
  <c r="AE536" i="10"/>
  <c r="AE537" i="10"/>
  <c r="AE538" i="10"/>
  <c r="AE539" i="10"/>
  <c r="AE540" i="10"/>
  <c r="AE541" i="10"/>
  <c r="AE542" i="10"/>
  <c r="AE543" i="10"/>
  <c r="AE544" i="10"/>
  <c r="AE545" i="10"/>
  <c r="AE546" i="10"/>
  <c r="AE547" i="10"/>
  <c r="AE548" i="10"/>
  <c r="AE549" i="10"/>
  <c r="AE550" i="10"/>
  <c r="AE551" i="10"/>
  <c r="AE552" i="10"/>
  <c r="AE553" i="10"/>
  <c r="AE530" i="10"/>
  <c r="AE505" i="10"/>
  <c r="AE506" i="10"/>
  <c r="AE507" i="10"/>
  <c r="AE508" i="10"/>
  <c r="AE509" i="10"/>
  <c r="AE510" i="10"/>
  <c r="AE511" i="10"/>
  <c r="AE512" i="10"/>
  <c r="AE513" i="10"/>
  <c r="AE514" i="10"/>
  <c r="AE515" i="10"/>
  <c r="AE516" i="10"/>
  <c r="AE517" i="10"/>
  <c r="AE518" i="10"/>
  <c r="AE519" i="10"/>
  <c r="AE520" i="10"/>
  <c r="AE521" i="10"/>
  <c r="AE522" i="10"/>
  <c r="AE523" i="10"/>
  <c r="AE524" i="10"/>
  <c r="AE525" i="10"/>
  <c r="AE526" i="10"/>
  <c r="AE527" i="10"/>
  <c r="AE504" i="10"/>
  <c r="AE484" i="10"/>
  <c r="AE485" i="10"/>
  <c r="AE486" i="10"/>
  <c r="AE487" i="10"/>
  <c r="AE488" i="10"/>
  <c r="AE489" i="10"/>
  <c r="AE490" i="10"/>
  <c r="AE491" i="10"/>
  <c r="AE492" i="10"/>
  <c r="AE493" i="10"/>
  <c r="AE494" i="10"/>
  <c r="AE495" i="10"/>
  <c r="AE496" i="10"/>
  <c r="AE497" i="10"/>
  <c r="AE498" i="10"/>
  <c r="AE499" i="10"/>
  <c r="AE500" i="10"/>
  <c r="AE501" i="10"/>
  <c r="AE483" i="10"/>
  <c r="AE458" i="10"/>
  <c r="AE459" i="10"/>
  <c r="AE460" i="10"/>
  <c r="AE461" i="10"/>
  <c r="AE462" i="10"/>
  <c r="AE463" i="10"/>
  <c r="AE464" i="10"/>
  <c r="AE465" i="10"/>
  <c r="AE466" i="10"/>
  <c r="AE467" i="10"/>
  <c r="AE468" i="10"/>
  <c r="AE469" i="10"/>
  <c r="AE470" i="10"/>
  <c r="AE471" i="10"/>
  <c r="AE472" i="10"/>
  <c r="AE473" i="10"/>
  <c r="AE474" i="10"/>
  <c r="AE475" i="10"/>
  <c r="AE476" i="10"/>
  <c r="AE477" i="10"/>
  <c r="AE478" i="10"/>
  <c r="AE479" i="10"/>
  <c r="AE480" i="10"/>
  <c r="AE457" i="10"/>
  <c r="AE432" i="10"/>
  <c r="AE433" i="10"/>
  <c r="AE434" i="10"/>
  <c r="AE435" i="10"/>
  <c r="AE436" i="10"/>
  <c r="AE437" i="10"/>
  <c r="AE438" i="10"/>
  <c r="AE439" i="10"/>
  <c r="AE440" i="10"/>
  <c r="AE441" i="10"/>
  <c r="AE442" i="10"/>
  <c r="AE443" i="10"/>
  <c r="AE444" i="10"/>
  <c r="AE445" i="10"/>
  <c r="AE446" i="10"/>
  <c r="AE447" i="10"/>
  <c r="AE448" i="10"/>
  <c r="AE449" i="10"/>
  <c r="AE450" i="10"/>
  <c r="AE451" i="10"/>
  <c r="AE452" i="10"/>
  <c r="AE453" i="10"/>
  <c r="AE454" i="10"/>
  <c r="AE431" i="10"/>
  <c r="AE406" i="10"/>
  <c r="AE407" i="10"/>
  <c r="AE408" i="10"/>
  <c r="AE409" i="10"/>
  <c r="AE410" i="10"/>
  <c r="AE411" i="10"/>
  <c r="AE412" i="10"/>
  <c r="AE413" i="10"/>
  <c r="AE414" i="10"/>
  <c r="AE415" i="10"/>
  <c r="AE416" i="10"/>
  <c r="AE417" i="10"/>
  <c r="AE418" i="10"/>
  <c r="AE419" i="10"/>
  <c r="AE420" i="10"/>
  <c r="AE421" i="10"/>
  <c r="AE422" i="10"/>
  <c r="AE423" i="10"/>
  <c r="AE424" i="10"/>
  <c r="AE425" i="10"/>
  <c r="AE426" i="10"/>
  <c r="AE427" i="10"/>
  <c r="AE428" i="10"/>
  <c r="AE405" i="10"/>
  <c r="AE372" i="10"/>
  <c r="AE373" i="10"/>
  <c r="AE374" i="10"/>
  <c r="AE375" i="10"/>
  <c r="AE376" i="10"/>
  <c r="AE377" i="10"/>
  <c r="AE378" i="10"/>
  <c r="AE379" i="10"/>
  <c r="AE380" i="10"/>
  <c r="AE381" i="10"/>
  <c r="AE382" i="10"/>
  <c r="AE383" i="10"/>
  <c r="AE384" i="10"/>
  <c r="AE385" i="10"/>
  <c r="AE386" i="10"/>
  <c r="AE387" i="10"/>
  <c r="AE388" i="10"/>
  <c r="AE389" i="10"/>
  <c r="AE390" i="10"/>
  <c r="AE391" i="10"/>
  <c r="AE392" i="10"/>
  <c r="AE393" i="10"/>
  <c r="AE394" i="10"/>
  <c r="AE395" i="10"/>
  <c r="AE396" i="10"/>
  <c r="AE397" i="10"/>
  <c r="AE398" i="10"/>
  <c r="AE399" i="10"/>
  <c r="AE400" i="10"/>
  <c r="AE401" i="10"/>
  <c r="AE402" i="10"/>
  <c r="AE371" i="10"/>
  <c r="AE336" i="10"/>
  <c r="AE337" i="10"/>
  <c r="AE338" i="10"/>
  <c r="AE339" i="10"/>
  <c r="AE340" i="10"/>
  <c r="AE341" i="10"/>
  <c r="AE342" i="10"/>
  <c r="AE343" i="10"/>
  <c r="AE344" i="10"/>
  <c r="AE345" i="10"/>
  <c r="AE346" i="10"/>
  <c r="AE347" i="10"/>
  <c r="AE348" i="10"/>
  <c r="AE349" i="10"/>
  <c r="AE350" i="10"/>
  <c r="AE351" i="10"/>
  <c r="AE352" i="10"/>
  <c r="AE353" i="10"/>
  <c r="AE354" i="10"/>
  <c r="AE355" i="10"/>
  <c r="AE356" i="10"/>
  <c r="AE357" i="10"/>
  <c r="AE358" i="10"/>
  <c r="AE359" i="10"/>
  <c r="AE360" i="10"/>
  <c r="AE361" i="10"/>
  <c r="AE362" i="10"/>
  <c r="AE363" i="10"/>
  <c r="AE364" i="10"/>
  <c r="AE365" i="10"/>
  <c r="AE366" i="10"/>
  <c r="AE367" i="10"/>
  <c r="AE368" i="10"/>
  <c r="AE304" i="10"/>
  <c r="AE305" i="10"/>
  <c r="AE306" i="10"/>
  <c r="AE307" i="10"/>
  <c r="AE308" i="10"/>
  <c r="AE309" i="10"/>
  <c r="AE310" i="10"/>
  <c r="AE311" i="10"/>
  <c r="AE312" i="10"/>
  <c r="AE313" i="10"/>
  <c r="AE314" i="10"/>
  <c r="AE315" i="10"/>
  <c r="AE316" i="10"/>
  <c r="AE317" i="10"/>
  <c r="AE318" i="10"/>
  <c r="AE319" i="10"/>
  <c r="AE320" i="10"/>
  <c r="AE321" i="10"/>
  <c r="AE322" i="10"/>
  <c r="AE323" i="10"/>
  <c r="AE324" i="10"/>
  <c r="AE325" i="10"/>
  <c r="AE326" i="10"/>
  <c r="AE327" i="10"/>
  <c r="AE328" i="10"/>
  <c r="AE329" i="10"/>
  <c r="AE330" i="10"/>
  <c r="AE331" i="10"/>
  <c r="AE332" i="10"/>
  <c r="AE333" i="10"/>
  <c r="AE303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E26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39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05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176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43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72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36" i="10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52" i="10"/>
  <c r="U553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576" i="10"/>
  <c r="U577" i="10"/>
  <c r="U578" i="10"/>
  <c r="U579" i="10"/>
  <c r="U581" i="10"/>
  <c r="U582" i="10"/>
  <c r="U583" i="10"/>
  <c r="U584" i="10"/>
  <c r="U585" i="10"/>
  <c r="U586" i="10"/>
  <c r="U587" i="10"/>
  <c r="U588" i="10"/>
  <c r="U589" i="10"/>
  <c r="U590" i="10"/>
  <c r="U591" i="10"/>
  <c r="U592" i="10"/>
  <c r="U593" i="10"/>
  <c r="U594" i="10"/>
  <c r="U595" i="10"/>
  <c r="U596" i="10"/>
  <c r="U597" i="10"/>
  <c r="U598" i="10"/>
  <c r="U599" i="10"/>
  <c r="U600" i="10"/>
  <c r="U601" i="10"/>
  <c r="U602" i="10"/>
  <c r="U603" i="10"/>
  <c r="U604" i="10"/>
  <c r="U605" i="10"/>
  <c r="U2" i="10"/>
  <c r="AF439" i="10"/>
  <c r="AF438" i="10" s="1"/>
  <c r="AF437" i="10" s="1"/>
  <c r="AF436" i="10" s="1"/>
  <c r="AF435" i="10" s="1"/>
  <c r="AF434" i="10" s="1"/>
  <c r="AF433" i="10" s="1"/>
  <c r="AF432" i="10" s="1"/>
  <c r="AF431" i="10" s="1"/>
  <c r="AF430" i="10" s="1"/>
  <c r="AF452" i="10"/>
  <c r="M66" i="10"/>
  <c r="M67" i="10" s="1"/>
  <c r="M68" i="10" s="1"/>
  <c r="X581" i="10"/>
  <c r="Y581" i="10" s="1"/>
  <c r="X582" i="10"/>
  <c r="Y582" i="10" s="1"/>
  <c r="X583" i="10"/>
  <c r="Y583" i="10" s="1"/>
  <c r="X584" i="10"/>
  <c r="Y584" i="10" s="1"/>
  <c r="X585" i="10"/>
  <c r="Y585" i="10" s="1"/>
  <c r="X586" i="10"/>
  <c r="Y586" i="10" s="1"/>
  <c r="X587" i="10"/>
  <c r="Y587" i="10" s="1"/>
  <c r="X588" i="10"/>
  <c r="Y588" i="10" s="1"/>
  <c r="X589" i="10"/>
  <c r="Y589" i="10" s="1"/>
  <c r="X590" i="10"/>
  <c r="Y590" i="10" s="1"/>
  <c r="X591" i="10"/>
  <c r="Y591" i="10" s="1"/>
  <c r="X592" i="10"/>
  <c r="Y592" i="10" s="1"/>
  <c r="X593" i="10"/>
  <c r="Y593" i="10" s="1"/>
  <c r="X594" i="10"/>
  <c r="Y594" i="10" s="1"/>
  <c r="X595" i="10"/>
  <c r="Y595" i="10" s="1"/>
  <c r="X596" i="10"/>
  <c r="Y596" i="10" s="1"/>
  <c r="X597" i="10"/>
  <c r="Y597" i="10" s="1"/>
  <c r="X598" i="10"/>
  <c r="Y598" i="10" s="1"/>
  <c r="X599" i="10"/>
  <c r="Y599" i="10" s="1"/>
  <c r="X600" i="10"/>
  <c r="Y600" i="10" s="1"/>
  <c r="X601" i="10"/>
  <c r="Y601" i="10" s="1"/>
  <c r="X602" i="10"/>
  <c r="Y602" i="10" s="1"/>
  <c r="X603" i="10"/>
  <c r="Y603" i="10" s="1"/>
  <c r="X604" i="10"/>
  <c r="Y604" i="10" s="1"/>
  <c r="X605" i="10"/>
  <c r="Y605" i="10" s="1"/>
  <c r="X555" i="10"/>
  <c r="Y555" i="10" s="1"/>
  <c r="X556" i="10"/>
  <c r="Y556" i="10" s="1"/>
  <c r="X557" i="10"/>
  <c r="Y557" i="10" s="1"/>
  <c r="X558" i="10"/>
  <c r="Y558" i="10" s="1"/>
  <c r="X559" i="10"/>
  <c r="Y559" i="10" s="1"/>
  <c r="X560" i="10"/>
  <c r="Y560" i="10" s="1"/>
  <c r="X561" i="10"/>
  <c r="Y561" i="10" s="1"/>
  <c r="X562" i="10"/>
  <c r="Y562" i="10" s="1"/>
  <c r="X563" i="10"/>
  <c r="Y563" i="10" s="1"/>
  <c r="X564" i="10"/>
  <c r="Y564" i="10" s="1"/>
  <c r="X565" i="10"/>
  <c r="Y565" i="10" s="1"/>
  <c r="X566" i="10"/>
  <c r="Y566" i="10" s="1"/>
  <c r="X567" i="10"/>
  <c r="Y567" i="10" s="1"/>
  <c r="X568" i="10"/>
  <c r="Y568" i="10" s="1"/>
  <c r="X569" i="10"/>
  <c r="Y569" i="10" s="1"/>
  <c r="X570" i="10"/>
  <c r="Y570" i="10" s="1"/>
  <c r="X571" i="10"/>
  <c r="Y571" i="10" s="1"/>
  <c r="X572" i="10"/>
  <c r="Y572" i="10" s="1"/>
  <c r="X573" i="10"/>
  <c r="Y573" i="10" s="1"/>
  <c r="X574" i="10"/>
  <c r="Y574" i="10" s="1"/>
  <c r="X575" i="10"/>
  <c r="Y575" i="10" s="1"/>
  <c r="X576" i="10"/>
  <c r="Y576" i="10" s="1"/>
  <c r="X577" i="10"/>
  <c r="Y577" i="10" s="1"/>
  <c r="X578" i="10"/>
  <c r="Y578" i="10" s="1"/>
  <c r="X579" i="10"/>
  <c r="Y579" i="10" s="1"/>
  <c r="X529" i="10"/>
  <c r="Y529" i="10" s="1"/>
  <c r="X530" i="10"/>
  <c r="Y530" i="10" s="1"/>
  <c r="X531" i="10"/>
  <c r="Y531" i="10" s="1"/>
  <c r="X532" i="10"/>
  <c r="Y532" i="10" s="1"/>
  <c r="X533" i="10"/>
  <c r="Y533" i="10" s="1"/>
  <c r="X534" i="10"/>
  <c r="Y534" i="10" s="1"/>
  <c r="X535" i="10"/>
  <c r="Y535" i="10" s="1"/>
  <c r="X536" i="10"/>
  <c r="Y536" i="10" s="1"/>
  <c r="X537" i="10"/>
  <c r="Y537" i="10" s="1"/>
  <c r="X538" i="10"/>
  <c r="Y538" i="10" s="1"/>
  <c r="X539" i="10"/>
  <c r="Y539" i="10" s="1"/>
  <c r="X540" i="10"/>
  <c r="Y540" i="10" s="1"/>
  <c r="X541" i="10"/>
  <c r="Y541" i="10" s="1"/>
  <c r="X542" i="10"/>
  <c r="Y542" i="10" s="1"/>
  <c r="X543" i="10"/>
  <c r="Y543" i="10" s="1"/>
  <c r="X544" i="10"/>
  <c r="Y544" i="10" s="1"/>
  <c r="X545" i="10"/>
  <c r="Y545" i="10" s="1"/>
  <c r="X546" i="10"/>
  <c r="Y546" i="10" s="1"/>
  <c r="X547" i="10"/>
  <c r="Y547" i="10" s="1"/>
  <c r="X548" i="10"/>
  <c r="Y548" i="10" s="1"/>
  <c r="X549" i="10"/>
  <c r="Y549" i="10" s="1"/>
  <c r="X550" i="10"/>
  <c r="Y550" i="10" s="1"/>
  <c r="X551" i="10"/>
  <c r="Y551" i="10" s="1"/>
  <c r="X552" i="10"/>
  <c r="Y552" i="10" s="1"/>
  <c r="X553" i="10"/>
  <c r="Y553" i="10" s="1"/>
  <c r="X503" i="10"/>
  <c r="Y503" i="10" s="1"/>
  <c r="X504" i="10"/>
  <c r="Y504" i="10" s="1"/>
  <c r="X505" i="10"/>
  <c r="Y505" i="10" s="1"/>
  <c r="X506" i="10"/>
  <c r="Y506" i="10" s="1"/>
  <c r="X507" i="10"/>
  <c r="Y507" i="10" s="1"/>
  <c r="X508" i="10"/>
  <c r="Y508" i="10" s="1"/>
  <c r="X509" i="10"/>
  <c r="Y509" i="10" s="1"/>
  <c r="X510" i="10"/>
  <c r="Y510" i="10" s="1"/>
  <c r="X511" i="10"/>
  <c r="Y511" i="10" s="1"/>
  <c r="X512" i="10"/>
  <c r="Y512" i="10" s="1"/>
  <c r="X513" i="10"/>
  <c r="Y513" i="10" s="1"/>
  <c r="X514" i="10"/>
  <c r="Y514" i="10" s="1"/>
  <c r="X515" i="10"/>
  <c r="Y515" i="10" s="1"/>
  <c r="X516" i="10"/>
  <c r="Y516" i="10" s="1"/>
  <c r="X517" i="10"/>
  <c r="Y517" i="10" s="1"/>
  <c r="X518" i="10"/>
  <c r="Y518" i="10" s="1"/>
  <c r="X519" i="10"/>
  <c r="Y519" i="10" s="1"/>
  <c r="X520" i="10"/>
  <c r="Y520" i="10" s="1"/>
  <c r="X521" i="10"/>
  <c r="Y521" i="10" s="1"/>
  <c r="X522" i="10"/>
  <c r="Y522" i="10" s="1"/>
  <c r="X523" i="10"/>
  <c r="Y523" i="10" s="1"/>
  <c r="X524" i="10"/>
  <c r="Y524" i="10" s="1"/>
  <c r="X525" i="10"/>
  <c r="Y525" i="10" s="1"/>
  <c r="X526" i="10"/>
  <c r="Y526" i="10" s="1"/>
  <c r="X527" i="10"/>
  <c r="Y527" i="10" s="1"/>
  <c r="X482" i="10"/>
  <c r="Y482" i="10" s="1"/>
  <c r="X483" i="10"/>
  <c r="Y483" i="10" s="1"/>
  <c r="X484" i="10"/>
  <c r="Y484" i="10" s="1"/>
  <c r="X485" i="10"/>
  <c r="Y485" i="10" s="1"/>
  <c r="X486" i="10"/>
  <c r="Y486" i="10" s="1"/>
  <c r="X487" i="10"/>
  <c r="Y487" i="10" s="1"/>
  <c r="X488" i="10"/>
  <c r="Y488" i="10" s="1"/>
  <c r="X489" i="10"/>
  <c r="Y489" i="10" s="1"/>
  <c r="X490" i="10"/>
  <c r="Y490" i="10" s="1"/>
  <c r="X491" i="10"/>
  <c r="Y491" i="10" s="1"/>
  <c r="X492" i="10"/>
  <c r="Y492" i="10" s="1"/>
  <c r="X493" i="10"/>
  <c r="Y493" i="10" s="1"/>
  <c r="X494" i="10"/>
  <c r="Y494" i="10" s="1"/>
  <c r="X495" i="10"/>
  <c r="Y495" i="10" s="1"/>
  <c r="X496" i="10"/>
  <c r="Y496" i="10" s="1"/>
  <c r="X497" i="10"/>
  <c r="Y497" i="10" s="1"/>
  <c r="X498" i="10"/>
  <c r="Y498" i="10" s="1"/>
  <c r="X499" i="10"/>
  <c r="Y499" i="10" s="1"/>
  <c r="X500" i="10"/>
  <c r="Y500" i="10" s="1"/>
  <c r="X501" i="10"/>
  <c r="Y501" i="10" s="1"/>
  <c r="X456" i="10"/>
  <c r="Y456" i="10" s="1"/>
  <c r="X457" i="10"/>
  <c r="Y457" i="10" s="1"/>
  <c r="X458" i="10"/>
  <c r="Y458" i="10" s="1"/>
  <c r="X459" i="10"/>
  <c r="Y459" i="10" s="1"/>
  <c r="X460" i="10"/>
  <c r="Y460" i="10" s="1"/>
  <c r="X461" i="10"/>
  <c r="Y461" i="10" s="1"/>
  <c r="X462" i="10"/>
  <c r="Y462" i="10" s="1"/>
  <c r="X463" i="10"/>
  <c r="Y463" i="10" s="1"/>
  <c r="X464" i="10"/>
  <c r="Y464" i="10" s="1"/>
  <c r="X465" i="10"/>
  <c r="Y465" i="10" s="1"/>
  <c r="X466" i="10"/>
  <c r="Y466" i="10" s="1"/>
  <c r="X467" i="10"/>
  <c r="Y467" i="10" s="1"/>
  <c r="X468" i="10"/>
  <c r="Y468" i="10" s="1"/>
  <c r="X469" i="10"/>
  <c r="Y469" i="10" s="1"/>
  <c r="X470" i="10"/>
  <c r="Y470" i="10" s="1"/>
  <c r="X471" i="10"/>
  <c r="Y471" i="10" s="1"/>
  <c r="X472" i="10"/>
  <c r="Y472" i="10" s="1"/>
  <c r="X473" i="10"/>
  <c r="Y473" i="10" s="1"/>
  <c r="X474" i="10"/>
  <c r="Y474" i="10" s="1"/>
  <c r="X475" i="10"/>
  <c r="Y475" i="10" s="1"/>
  <c r="X476" i="10"/>
  <c r="Y476" i="10" s="1"/>
  <c r="X477" i="10"/>
  <c r="Y477" i="10" s="1"/>
  <c r="X478" i="10"/>
  <c r="Y478" i="10" s="1"/>
  <c r="X479" i="10"/>
  <c r="Y479" i="10" s="1"/>
  <c r="X480" i="10"/>
  <c r="Y480" i="10" s="1"/>
  <c r="X430" i="10"/>
  <c r="Y430" i="10" s="1"/>
  <c r="X431" i="10"/>
  <c r="Y431" i="10" s="1"/>
  <c r="X432" i="10"/>
  <c r="Y432" i="10" s="1"/>
  <c r="X433" i="10"/>
  <c r="Y433" i="10" s="1"/>
  <c r="X434" i="10"/>
  <c r="Y434" i="10" s="1"/>
  <c r="X435" i="10"/>
  <c r="Y435" i="10" s="1"/>
  <c r="X436" i="10"/>
  <c r="Y436" i="10" s="1"/>
  <c r="X437" i="10"/>
  <c r="Y437" i="10" s="1"/>
  <c r="X438" i="10"/>
  <c r="Y438" i="10" s="1"/>
  <c r="X439" i="10"/>
  <c r="Y439" i="10" s="1"/>
  <c r="X440" i="10"/>
  <c r="Y440" i="10" s="1"/>
  <c r="X441" i="10"/>
  <c r="Y441" i="10" s="1"/>
  <c r="X442" i="10"/>
  <c r="Y442" i="10" s="1"/>
  <c r="X443" i="10"/>
  <c r="Y443" i="10" s="1"/>
  <c r="X444" i="10"/>
  <c r="Y444" i="10" s="1"/>
  <c r="X445" i="10"/>
  <c r="Y445" i="10" s="1"/>
  <c r="X446" i="10"/>
  <c r="Y446" i="10" s="1"/>
  <c r="X447" i="10"/>
  <c r="Y447" i="10" s="1"/>
  <c r="X448" i="10"/>
  <c r="Y448" i="10" s="1"/>
  <c r="X449" i="10"/>
  <c r="Y449" i="10" s="1"/>
  <c r="X450" i="10"/>
  <c r="Y450" i="10" s="1"/>
  <c r="X451" i="10"/>
  <c r="Y451" i="10" s="1"/>
  <c r="X452" i="10"/>
  <c r="Y452" i="10" s="1"/>
  <c r="X453" i="10"/>
  <c r="Y453" i="10" s="1"/>
  <c r="X454" i="10"/>
  <c r="Y454" i="10" s="1"/>
  <c r="X404" i="10"/>
  <c r="Y404" i="10" s="1"/>
  <c r="X405" i="10"/>
  <c r="Y405" i="10" s="1"/>
  <c r="X406" i="10"/>
  <c r="Y406" i="10" s="1"/>
  <c r="X407" i="10"/>
  <c r="Y407" i="10" s="1"/>
  <c r="X408" i="10"/>
  <c r="Y408" i="10" s="1"/>
  <c r="X409" i="10"/>
  <c r="Y409" i="10" s="1"/>
  <c r="X410" i="10"/>
  <c r="Y410" i="10" s="1"/>
  <c r="X411" i="10"/>
  <c r="Y411" i="10" s="1"/>
  <c r="X412" i="10"/>
  <c r="Y412" i="10" s="1"/>
  <c r="X413" i="10"/>
  <c r="Y413" i="10" s="1"/>
  <c r="X414" i="10"/>
  <c r="Y414" i="10" s="1"/>
  <c r="X415" i="10"/>
  <c r="Y415" i="10" s="1"/>
  <c r="X416" i="10"/>
  <c r="Y416" i="10" s="1"/>
  <c r="X417" i="10"/>
  <c r="Y417" i="10" s="1"/>
  <c r="X418" i="10"/>
  <c r="Y418" i="10" s="1"/>
  <c r="X419" i="10"/>
  <c r="Y419" i="10" s="1"/>
  <c r="X420" i="10"/>
  <c r="Y420" i="10" s="1"/>
  <c r="X421" i="10"/>
  <c r="Y421" i="10" s="1"/>
  <c r="X422" i="10"/>
  <c r="Y422" i="10" s="1"/>
  <c r="X423" i="10"/>
  <c r="Y423" i="10" s="1"/>
  <c r="X424" i="10"/>
  <c r="Y424" i="10" s="1"/>
  <c r="X425" i="10"/>
  <c r="Y425" i="10" s="1"/>
  <c r="X426" i="10"/>
  <c r="Y426" i="10" s="1"/>
  <c r="X427" i="10"/>
  <c r="Y427" i="10" s="1"/>
  <c r="X428" i="10"/>
  <c r="Y428" i="10" s="1"/>
  <c r="X370" i="10"/>
  <c r="X371" i="10"/>
  <c r="Y371" i="10" s="1"/>
  <c r="X372" i="10"/>
  <c r="Y372" i="10" s="1"/>
  <c r="X373" i="10"/>
  <c r="Y373" i="10" s="1"/>
  <c r="X374" i="10"/>
  <c r="Y374" i="10" s="1"/>
  <c r="X375" i="10"/>
  <c r="Y375" i="10" s="1"/>
  <c r="X376" i="10"/>
  <c r="Y376" i="10" s="1"/>
  <c r="X377" i="10"/>
  <c r="Y377" i="10" s="1"/>
  <c r="X378" i="10"/>
  <c r="Y378" i="10" s="1"/>
  <c r="X379" i="10"/>
  <c r="Y379" i="10" s="1"/>
  <c r="X380" i="10"/>
  <c r="Y380" i="10" s="1"/>
  <c r="X381" i="10"/>
  <c r="Y381" i="10" s="1"/>
  <c r="X382" i="10"/>
  <c r="Y382" i="10" s="1"/>
  <c r="X383" i="10"/>
  <c r="Y383" i="10" s="1"/>
  <c r="X384" i="10"/>
  <c r="Y384" i="10" s="1"/>
  <c r="X385" i="10"/>
  <c r="Y385" i="10" s="1"/>
  <c r="X386" i="10"/>
  <c r="Y386" i="10" s="1"/>
  <c r="X387" i="10"/>
  <c r="Y387" i="10" s="1"/>
  <c r="X388" i="10"/>
  <c r="Y388" i="10" s="1"/>
  <c r="X389" i="10"/>
  <c r="Y389" i="10" s="1"/>
  <c r="X390" i="10"/>
  <c r="Y390" i="10" s="1"/>
  <c r="X391" i="10"/>
  <c r="Y391" i="10" s="1"/>
  <c r="X392" i="10"/>
  <c r="Y392" i="10" s="1"/>
  <c r="X393" i="10"/>
  <c r="Y393" i="10" s="1"/>
  <c r="X394" i="10"/>
  <c r="Y394" i="10" s="1"/>
  <c r="X395" i="10"/>
  <c r="Y395" i="10" s="1"/>
  <c r="X396" i="10"/>
  <c r="Y396" i="10" s="1"/>
  <c r="X397" i="10"/>
  <c r="Y397" i="10" s="1"/>
  <c r="X398" i="10"/>
  <c r="Y398" i="10" s="1"/>
  <c r="X399" i="10"/>
  <c r="Y399" i="10" s="1"/>
  <c r="X400" i="10"/>
  <c r="Y400" i="10" s="1"/>
  <c r="X401" i="10"/>
  <c r="Y401" i="10" s="1"/>
  <c r="X402" i="10"/>
  <c r="Y402" i="10" s="1"/>
  <c r="X335" i="10"/>
  <c r="X336" i="10"/>
  <c r="Y336" i="10" s="1"/>
  <c r="X337" i="10"/>
  <c r="Y337" i="10" s="1"/>
  <c r="X338" i="10"/>
  <c r="Y338" i="10" s="1"/>
  <c r="X339" i="10"/>
  <c r="Y339" i="10" s="1"/>
  <c r="X340" i="10"/>
  <c r="Y340" i="10" s="1"/>
  <c r="X341" i="10"/>
  <c r="Y341" i="10" s="1"/>
  <c r="X342" i="10"/>
  <c r="Y342" i="10" s="1"/>
  <c r="X343" i="10"/>
  <c r="Y343" i="10" s="1"/>
  <c r="X344" i="10"/>
  <c r="Y344" i="10" s="1"/>
  <c r="X345" i="10"/>
  <c r="Y345" i="10" s="1"/>
  <c r="X346" i="10"/>
  <c r="Y346" i="10" s="1"/>
  <c r="X347" i="10"/>
  <c r="Y347" i="10" s="1"/>
  <c r="X348" i="10"/>
  <c r="Y348" i="10" s="1"/>
  <c r="X349" i="10"/>
  <c r="Y349" i="10" s="1"/>
  <c r="X350" i="10"/>
  <c r="Y350" i="10" s="1"/>
  <c r="X351" i="10"/>
  <c r="Y351" i="10" s="1"/>
  <c r="X352" i="10"/>
  <c r="Y352" i="10" s="1"/>
  <c r="X353" i="10"/>
  <c r="Y353" i="10" s="1"/>
  <c r="X354" i="10"/>
  <c r="Y354" i="10" s="1"/>
  <c r="X355" i="10"/>
  <c r="Y355" i="10" s="1"/>
  <c r="X356" i="10"/>
  <c r="Y356" i="10" s="1"/>
  <c r="X357" i="10"/>
  <c r="Y357" i="10" s="1"/>
  <c r="X358" i="10"/>
  <c r="Y358" i="10" s="1"/>
  <c r="X359" i="10"/>
  <c r="Y359" i="10" s="1"/>
  <c r="X360" i="10"/>
  <c r="Y360" i="10" s="1"/>
  <c r="X361" i="10"/>
  <c r="Y361" i="10" s="1"/>
  <c r="X362" i="10"/>
  <c r="Y362" i="10" s="1"/>
  <c r="X363" i="10"/>
  <c r="Y363" i="10" s="1"/>
  <c r="X364" i="10"/>
  <c r="Y364" i="10" s="1"/>
  <c r="X365" i="10"/>
  <c r="Y365" i="10" s="1"/>
  <c r="X366" i="10"/>
  <c r="Y366" i="10" s="1"/>
  <c r="X367" i="10"/>
  <c r="Y367" i="10" s="1"/>
  <c r="X368" i="10"/>
  <c r="Y368" i="10" s="1"/>
  <c r="X302" i="10"/>
  <c r="X303" i="10"/>
  <c r="Y303" i="10" s="1"/>
  <c r="X304" i="10"/>
  <c r="Y304" i="10" s="1"/>
  <c r="X305" i="10"/>
  <c r="Y305" i="10" s="1"/>
  <c r="X306" i="10"/>
  <c r="Y306" i="10" s="1"/>
  <c r="X307" i="10"/>
  <c r="Y307" i="10" s="1"/>
  <c r="X308" i="10"/>
  <c r="Y308" i="10" s="1"/>
  <c r="X309" i="10"/>
  <c r="Y309" i="10" s="1"/>
  <c r="X310" i="10"/>
  <c r="Y310" i="10" s="1"/>
  <c r="X311" i="10"/>
  <c r="Y311" i="10" s="1"/>
  <c r="X312" i="10"/>
  <c r="Y312" i="10" s="1"/>
  <c r="X313" i="10"/>
  <c r="Y313" i="10" s="1"/>
  <c r="X314" i="10"/>
  <c r="Y314" i="10" s="1"/>
  <c r="X315" i="10"/>
  <c r="X316" i="10"/>
  <c r="X317" i="10"/>
  <c r="Y317" i="10" s="1"/>
  <c r="X318" i="10"/>
  <c r="Y318" i="10" s="1"/>
  <c r="X319" i="10"/>
  <c r="Y319" i="10" s="1"/>
  <c r="X320" i="10"/>
  <c r="Y320" i="10" s="1"/>
  <c r="X321" i="10"/>
  <c r="Y321" i="10" s="1"/>
  <c r="X322" i="10"/>
  <c r="X323" i="10"/>
  <c r="Y323" i="10" s="1"/>
  <c r="X324" i="10"/>
  <c r="Y324" i="10" s="1"/>
  <c r="X325" i="10"/>
  <c r="Y325" i="10" s="1"/>
  <c r="X326" i="10"/>
  <c r="Y326" i="10" s="1"/>
  <c r="X327" i="10"/>
  <c r="Y327" i="10" s="1"/>
  <c r="X328" i="10"/>
  <c r="Y328" i="10" s="1"/>
  <c r="X329" i="10"/>
  <c r="Y329" i="10" s="1"/>
  <c r="X330" i="10"/>
  <c r="Y330" i="10" s="1"/>
  <c r="X331" i="10"/>
  <c r="Y331" i="10" s="1"/>
  <c r="X332" i="10"/>
  <c r="Y332" i="10" s="1"/>
  <c r="X333" i="10"/>
  <c r="Y333" i="10" s="1"/>
  <c r="X268" i="10"/>
  <c r="X269" i="10"/>
  <c r="Y269" i="10" s="1"/>
  <c r="X270" i="10"/>
  <c r="Y270" i="10" s="1"/>
  <c r="X271" i="10"/>
  <c r="Y271" i="10" s="1"/>
  <c r="X272" i="10"/>
  <c r="Y272" i="10" s="1"/>
  <c r="X273" i="10"/>
  <c r="Y273" i="10" s="1"/>
  <c r="X274" i="10"/>
  <c r="Y274" i="10" s="1"/>
  <c r="X275" i="10"/>
  <c r="X276" i="10"/>
  <c r="X277" i="10"/>
  <c r="Y277" i="10" s="1"/>
  <c r="X278" i="10"/>
  <c r="Y278" i="10" s="1"/>
  <c r="X279" i="10"/>
  <c r="Y279" i="10" s="1"/>
  <c r="X280" i="10"/>
  <c r="Y280" i="10" s="1"/>
  <c r="X281" i="10"/>
  <c r="Y281" i="10" s="1"/>
  <c r="X282" i="10"/>
  <c r="Y282" i="10" s="1"/>
  <c r="X283" i="10"/>
  <c r="Y283" i="10" s="1"/>
  <c r="X284" i="10"/>
  <c r="Y284" i="10" s="1"/>
  <c r="X285" i="10"/>
  <c r="Y285" i="10" s="1"/>
  <c r="X286" i="10"/>
  <c r="Y286" i="10" s="1"/>
  <c r="X287" i="10"/>
  <c r="Y287" i="10" s="1"/>
  <c r="X288" i="10"/>
  <c r="Y288" i="10" s="1"/>
  <c r="X289" i="10"/>
  <c r="Y289" i="10" s="1"/>
  <c r="X290" i="10"/>
  <c r="X291" i="10"/>
  <c r="X292" i="10"/>
  <c r="X293" i="10"/>
  <c r="Y293" i="10" s="1"/>
  <c r="X294" i="10"/>
  <c r="Y294" i="10" s="1"/>
  <c r="X295" i="10"/>
  <c r="Y295" i="10" s="1"/>
  <c r="X296" i="10"/>
  <c r="Y296" i="10" s="1"/>
  <c r="X297" i="10"/>
  <c r="Y297" i="10" s="1"/>
  <c r="X298" i="10"/>
  <c r="Y298" i="10" s="1"/>
  <c r="X299" i="10"/>
  <c r="Y299" i="10" s="1"/>
  <c r="X300" i="10"/>
  <c r="Y300" i="10" s="1"/>
  <c r="X238" i="10"/>
  <c r="X239" i="10"/>
  <c r="Y239" i="10" s="1"/>
  <c r="X240" i="10"/>
  <c r="Y240" i="10" s="1"/>
  <c r="X241" i="10"/>
  <c r="Y241" i="10" s="1"/>
  <c r="X242" i="10"/>
  <c r="Y242" i="10" s="1"/>
  <c r="X243" i="10"/>
  <c r="Y243" i="10" s="1"/>
  <c r="X244" i="10"/>
  <c r="Y244" i="10" s="1"/>
  <c r="X245" i="10"/>
  <c r="Y245" i="10" s="1"/>
  <c r="X246" i="10"/>
  <c r="Y246" i="10" s="1"/>
  <c r="X247" i="10"/>
  <c r="Y247" i="10" s="1"/>
  <c r="X248" i="10"/>
  <c r="Y248" i="10" s="1"/>
  <c r="X249" i="10"/>
  <c r="Y249" i="10" s="1"/>
  <c r="X250" i="10"/>
  <c r="Y250" i="10" s="1"/>
  <c r="X251" i="10"/>
  <c r="Y251" i="10" s="1"/>
  <c r="X252" i="10"/>
  <c r="Y252" i="10" s="1"/>
  <c r="X253" i="10"/>
  <c r="Y253" i="10" s="1"/>
  <c r="X254" i="10"/>
  <c r="Y254" i="10" s="1"/>
  <c r="X255" i="10"/>
  <c r="Y255" i="10" s="1"/>
  <c r="X256" i="10"/>
  <c r="Y256" i="10" s="1"/>
  <c r="X257" i="10"/>
  <c r="Y257" i="10" s="1"/>
  <c r="X258" i="10"/>
  <c r="Y258" i="10" s="1"/>
  <c r="X259" i="10"/>
  <c r="Y259" i="10" s="1"/>
  <c r="X260" i="10"/>
  <c r="Y260" i="10" s="1"/>
  <c r="X261" i="10"/>
  <c r="Y261" i="10" s="1"/>
  <c r="X262" i="10"/>
  <c r="Y262" i="10" s="1"/>
  <c r="X263" i="10"/>
  <c r="X264" i="10"/>
  <c r="X265" i="10"/>
  <c r="X266" i="10"/>
  <c r="X204" i="10"/>
  <c r="X205" i="10"/>
  <c r="Y205" i="10" s="1"/>
  <c r="X206" i="10"/>
  <c r="Y206" i="10" s="1"/>
  <c r="X207" i="10"/>
  <c r="Y207" i="10" s="1"/>
  <c r="X208" i="10"/>
  <c r="Y208" i="10" s="1"/>
  <c r="X209" i="10"/>
  <c r="Y209" i="10" s="1"/>
  <c r="X210" i="10"/>
  <c r="Y210" i="10" s="1"/>
  <c r="X211" i="10"/>
  <c r="Y211" i="10" s="1"/>
  <c r="X212" i="10"/>
  <c r="Y212" i="10" s="1"/>
  <c r="X213" i="10"/>
  <c r="Y213" i="10" s="1"/>
  <c r="X214" i="10"/>
  <c r="Y214" i="10" s="1"/>
  <c r="X215" i="10"/>
  <c r="Y215" i="10" s="1"/>
  <c r="X216" i="10"/>
  <c r="Y216" i="10" s="1"/>
  <c r="X217" i="10"/>
  <c r="Y217" i="10" s="1"/>
  <c r="X218" i="10"/>
  <c r="Y218" i="10" s="1"/>
  <c r="X219" i="10"/>
  <c r="Y219" i="10" s="1"/>
  <c r="X220" i="10"/>
  <c r="Y220" i="10" s="1"/>
  <c r="X221" i="10"/>
  <c r="Y221" i="10" s="1"/>
  <c r="X222" i="10"/>
  <c r="Y222" i="10" s="1"/>
  <c r="X223" i="10"/>
  <c r="Y223" i="10" s="1"/>
  <c r="X224" i="10"/>
  <c r="Y224" i="10" s="1"/>
  <c r="X225" i="10"/>
  <c r="Y225" i="10" s="1"/>
  <c r="X226" i="10"/>
  <c r="Y226" i="10" s="1"/>
  <c r="X227" i="10"/>
  <c r="Y227" i="10" s="1"/>
  <c r="X228" i="10"/>
  <c r="Y228" i="10" s="1"/>
  <c r="X229" i="10"/>
  <c r="Y229" i="10" s="1"/>
  <c r="X230" i="10"/>
  <c r="Y230" i="10" s="1"/>
  <c r="X231" i="10"/>
  <c r="Y231" i="10" s="1"/>
  <c r="X232" i="10"/>
  <c r="Y232" i="10" s="1"/>
  <c r="X233" i="10"/>
  <c r="Y233" i="10" s="1"/>
  <c r="X234" i="10"/>
  <c r="Y234" i="10" s="1"/>
  <c r="X235" i="10"/>
  <c r="Y235" i="10" s="1"/>
  <c r="X236" i="10"/>
  <c r="Y236" i="10" s="1"/>
  <c r="X175" i="10"/>
  <c r="X176" i="10"/>
  <c r="Y176" i="10" s="1"/>
  <c r="X177" i="10"/>
  <c r="Y177" i="10" s="1"/>
  <c r="X178" i="10"/>
  <c r="Y178" i="10" s="1"/>
  <c r="X179" i="10"/>
  <c r="Y179" i="10" s="1"/>
  <c r="X180" i="10"/>
  <c r="Y180" i="10" s="1"/>
  <c r="X181" i="10"/>
  <c r="Y181" i="10" s="1"/>
  <c r="X182" i="10"/>
  <c r="Y182" i="10" s="1"/>
  <c r="X183" i="10"/>
  <c r="Y183" i="10" s="1"/>
  <c r="X184" i="10"/>
  <c r="Y184" i="10" s="1"/>
  <c r="X185" i="10"/>
  <c r="Y185" i="10" s="1"/>
  <c r="X186" i="10"/>
  <c r="Y186" i="10" s="1"/>
  <c r="X187" i="10"/>
  <c r="Y187" i="10" s="1"/>
  <c r="X188" i="10"/>
  <c r="Y188" i="10" s="1"/>
  <c r="X189" i="10"/>
  <c r="Y189" i="10" s="1"/>
  <c r="X190" i="10"/>
  <c r="Y190" i="10" s="1"/>
  <c r="X191" i="10"/>
  <c r="Y191" i="10" s="1"/>
  <c r="X192" i="10"/>
  <c r="Y192" i="10" s="1"/>
  <c r="X193" i="10"/>
  <c r="Y193" i="10" s="1"/>
  <c r="X194" i="10"/>
  <c r="Y194" i="10" s="1"/>
  <c r="X195" i="10"/>
  <c r="Y195" i="10" s="1"/>
  <c r="X196" i="10"/>
  <c r="Y196" i="10" s="1"/>
  <c r="X197" i="10"/>
  <c r="Y197" i="10" s="1"/>
  <c r="X198" i="10"/>
  <c r="X199" i="10"/>
  <c r="X200" i="10"/>
  <c r="X201" i="10"/>
  <c r="X202" i="10"/>
  <c r="X142" i="10"/>
  <c r="X143" i="10"/>
  <c r="Y143" i="10" s="1"/>
  <c r="X144" i="10"/>
  <c r="Y144" i="10" s="1"/>
  <c r="X145" i="10"/>
  <c r="Y145" i="10" s="1"/>
  <c r="X146" i="10"/>
  <c r="Y146" i="10" s="1"/>
  <c r="X147" i="10"/>
  <c r="Y147" i="10" s="1"/>
  <c r="X148" i="10"/>
  <c r="Y148" i="10" s="1"/>
  <c r="X149" i="10"/>
  <c r="Y149" i="10" s="1"/>
  <c r="X150" i="10"/>
  <c r="Y150" i="10" s="1"/>
  <c r="X151" i="10"/>
  <c r="Y151" i="10" s="1"/>
  <c r="X152" i="10"/>
  <c r="Y152" i="10" s="1"/>
  <c r="X153" i="10"/>
  <c r="Y153" i="10" s="1"/>
  <c r="X154" i="10"/>
  <c r="Y154" i="10" s="1"/>
  <c r="X155" i="10"/>
  <c r="Y155" i="10" s="1"/>
  <c r="X156" i="10"/>
  <c r="Y156" i="10" s="1"/>
  <c r="X157" i="10"/>
  <c r="Y157" i="10" s="1"/>
  <c r="X158" i="10"/>
  <c r="Y158" i="10" s="1"/>
  <c r="X159" i="10"/>
  <c r="Y159" i="10" s="1"/>
  <c r="X160" i="10"/>
  <c r="Y160" i="10" s="1"/>
  <c r="X161" i="10"/>
  <c r="Y161" i="10" s="1"/>
  <c r="X162" i="10"/>
  <c r="Y162" i="10" s="1"/>
  <c r="X163" i="10"/>
  <c r="Y163" i="10" s="1"/>
  <c r="X164" i="10"/>
  <c r="Y164" i="10" s="1"/>
  <c r="X165" i="10"/>
  <c r="Y165" i="10" s="1"/>
  <c r="X166" i="10"/>
  <c r="Y166" i="10" s="1"/>
  <c r="X167" i="10"/>
  <c r="Y167" i="10" s="1"/>
  <c r="X168" i="10"/>
  <c r="Y168" i="10" s="1"/>
  <c r="X169" i="10"/>
  <c r="Y169" i="10" s="1"/>
  <c r="X170" i="10"/>
  <c r="Y170" i="10" s="1"/>
  <c r="X171" i="10"/>
  <c r="Y171" i="10" s="1"/>
  <c r="X172" i="10"/>
  <c r="Y172" i="10" s="1"/>
  <c r="X173" i="10"/>
  <c r="Y173" i="10" s="1"/>
  <c r="X107" i="10"/>
  <c r="X108" i="10"/>
  <c r="Y108" i="10" s="1"/>
  <c r="X109" i="10"/>
  <c r="Y109" i="10" s="1"/>
  <c r="X110" i="10"/>
  <c r="Y110" i="10" s="1"/>
  <c r="X111" i="10"/>
  <c r="Y111" i="10" s="1"/>
  <c r="X112" i="10"/>
  <c r="Y112" i="10" s="1"/>
  <c r="X113" i="10"/>
  <c r="Y113" i="10" s="1"/>
  <c r="X114" i="10"/>
  <c r="Y114" i="10" s="1"/>
  <c r="X115" i="10"/>
  <c r="Y115" i="10" s="1"/>
  <c r="X116" i="10"/>
  <c r="Y116" i="10" s="1"/>
  <c r="X117" i="10"/>
  <c r="Y117" i="10" s="1"/>
  <c r="X119" i="10"/>
  <c r="Y119" i="10" s="1"/>
  <c r="X120" i="10"/>
  <c r="Y120" i="10" s="1"/>
  <c r="X121" i="10"/>
  <c r="Y121" i="10" s="1"/>
  <c r="X122" i="10"/>
  <c r="Y122" i="10" s="1"/>
  <c r="X123" i="10"/>
  <c r="Y123" i="10" s="1"/>
  <c r="X124" i="10"/>
  <c r="Y124" i="10" s="1"/>
  <c r="X125" i="10"/>
  <c r="Y125" i="10" s="1"/>
  <c r="X126" i="10"/>
  <c r="Y126" i="10" s="1"/>
  <c r="X127" i="10"/>
  <c r="Y127" i="10" s="1"/>
  <c r="X128" i="10"/>
  <c r="Y128" i="10" s="1"/>
  <c r="X129" i="10"/>
  <c r="Y129" i="10" s="1"/>
  <c r="X130" i="10"/>
  <c r="Y130" i="10" s="1"/>
  <c r="X131" i="10"/>
  <c r="Y131" i="10" s="1"/>
  <c r="X132" i="10"/>
  <c r="Y132" i="10" s="1"/>
  <c r="X133" i="10"/>
  <c r="Y133" i="10" s="1"/>
  <c r="X134" i="10"/>
  <c r="Y134" i="10" s="1"/>
  <c r="X135" i="10"/>
  <c r="Y135" i="10" s="1"/>
  <c r="X136" i="10"/>
  <c r="Y136" i="10" s="1"/>
  <c r="X137" i="10"/>
  <c r="Y137" i="10" s="1"/>
  <c r="X138" i="10"/>
  <c r="Y138" i="10" s="1"/>
  <c r="X139" i="10"/>
  <c r="Y139" i="10" s="1"/>
  <c r="X140" i="10"/>
  <c r="Y140" i="10" s="1"/>
  <c r="X71" i="10"/>
  <c r="X72" i="10"/>
  <c r="Y72" i="10" s="1"/>
  <c r="X73" i="10"/>
  <c r="Y73" i="10" s="1"/>
  <c r="X74" i="10"/>
  <c r="Y74" i="10" s="1"/>
  <c r="X75" i="10"/>
  <c r="Y75" i="10" s="1"/>
  <c r="X76" i="10"/>
  <c r="X77" i="10"/>
  <c r="Y77" i="10" s="1"/>
  <c r="X78" i="10"/>
  <c r="Y78" i="10" s="1"/>
  <c r="X79" i="10"/>
  <c r="Y79" i="10" s="1"/>
  <c r="X80" i="10"/>
  <c r="Y80" i="10" s="1"/>
  <c r="X81" i="10"/>
  <c r="Y81" i="10" s="1"/>
  <c r="X82" i="10"/>
  <c r="Y82" i="10" s="1"/>
  <c r="X83" i="10"/>
  <c r="Y83" i="10" s="1"/>
  <c r="X84" i="10"/>
  <c r="Y84" i="10" s="1"/>
  <c r="X85" i="10"/>
  <c r="Y85" i="10" s="1"/>
  <c r="X86" i="10"/>
  <c r="Y86" i="10" s="1"/>
  <c r="X87" i="10"/>
  <c r="Y87" i="10" s="1"/>
  <c r="X88" i="10"/>
  <c r="Y88" i="10" s="1"/>
  <c r="X89" i="10"/>
  <c r="Y89" i="10" s="1"/>
  <c r="X90" i="10"/>
  <c r="Y90" i="10" s="1"/>
  <c r="X92" i="10"/>
  <c r="X93" i="10"/>
  <c r="Y93" i="10" s="1"/>
  <c r="X94" i="10"/>
  <c r="Y94" i="10" s="1"/>
  <c r="X95" i="10"/>
  <c r="Y95" i="10" s="1"/>
  <c r="X96" i="10"/>
  <c r="Y96" i="10" s="1"/>
  <c r="X97" i="10"/>
  <c r="Y97" i="10" s="1"/>
  <c r="X98" i="10"/>
  <c r="Y98" i="10" s="1"/>
  <c r="X99" i="10"/>
  <c r="Y99" i="10" s="1"/>
  <c r="X100" i="10"/>
  <c r="X101" i="10"/>
  <c r="X102" i="10"/>
  <c r="X103" i="10"/>
  <c r="X104" i="10"/>
  <c r="X105" i="10"/>
  <c r="X35" i="10"/>
  <c r="X36" i="10"/>
  <c r="Y36" i="10" s="1"/>
  <c r="X37" i="10"/>
  <c r="Y37" i="10" s="1"/>
  <c r="X38" i="10"/>
  <c r="Y38" i="10" s="1"/>
  <c r="X39" i="10"/>
  <c r="Y39" i="10" s="1"/>
  <c r="X40" i="10"/>
  <c r="Y40" i="10" s="1"/>
  <c r="X41" i="10"/>
  <c r="Y41" i="10" s="1"/>
  <c r="X42" i="10"/>
  <c r="Y42" i="10" s="1"/>
  <c r="X43" i="10"/>
  <c r="Y43" i="10" s="1"/>
  <c r="X44" i="10"/>
  <c r="Y44" i="10" s="1"/>
  <c r="X45" i="10"/>
  <c r="Y45" i="10" s="1"/>
  <c r="X46" i="10"/>
  <c r="Y46" i="10" s="1"/>
  <c r="X47" i="10"/>
  <c r="Y47" i="10" s="1"/>
  <c r="X48" i="10"/>
  <c r="Y48" i="10" s="1"/>
  <c r="X49" i="10"/>
  <c r="Y49" i="10" s="1"/>
  <c r="X50" i="10"/>
  <c r="Y50" i="10" s="1"/>
  <c r="X51" i="10"/>
  <c r="Y51" i="10" s="1"/>
  <c r="X52" i="10"/>
  <c r="Y52" i="10" s="1"/>
  <c r="X53" i="10"/>
  <c r="Y53" i="10" s="1"/>
  <c r="X54" i="10"/>
  <c r="Y54" i="10" s="1"/>
  <c r="X55" i="10"/>
  <c r="Y55" i="10" s="1"/>
  <c r="X56" i="10"/>
  <c r="Y56" i="10" s="1"/>
  <c r="X57" i="10"/>
  <c r="Y57" i="10" s="1"/>
  <c r="X58" i="10"/>
  <c r="Y58" i="10" s="1"/>
  <c r="X59" i="10"/>
  <c r="Y59" i="10" s="1"/>
  <c r="X60" i="10"/>
  <c r="Y60" i="10" s="1"/>
  <c r="X61" i="10"/>
  <c r="Y61" i="10" s="1"/>
  <c r="X62" i="10"/>
  <c r="Y62" i="10" s="1"/>
  <c r="X63" i="10"/>
  <c r="Y63" i="10" s="1"/>
  <c r="X64" i="10"/>
  <c r="Y64" i="10" s="1"/>
  <c r="X65" i="10"/>
  <c r="Y65" i="10" s="1"/>
  <c r="X66" i="10"/>
  <c r="Y66" i="10" s="1"/>
  <c r="X67" i="10"/>
  <c r="X68" i="10"/>
  <c r="X69" i="10"/>
  <c r="X3" i="10"/>
  <c r="Y3" i="10" s="1"/>
  <c r="X4" i="10"/>
  <c r="Y4" i="10" s="1"/>
  <c r="X5" i="10"/>
  <c r="Y5" i="10" s="1"/>
  <c r="X6" i="10"/>
  <c r="Y6" i="10" s="1"/>
  <c r="X7" i="10"/>
  <c r="Y7" i="10" s="1"/>
  <c r="X8" i="10"/>
  <c r="Y8" i="10" s="1"/>
  <c r="X9" i="10"/>
  <c r="Y9" i="10" s="1"/>
  <c r="X10" i="10"/>
  <c r="Y10" i="10" s="1"/>
  <c r="X11" i="10"/>
  <c r="Y11" i="10" s="1"/>
  <c r="X12" i="10"/>
  <c r="Y12" i="10" s="1"/>
  <c r="X13" i="10"/>
  <c r="Y13" i="10" s="1"/>
  <c r="X14" i="10"/>
  <c r="Y14" i="10" s="1"/>
  <c r="X15" i="10"/>
  <c r="Y15" i="10" s="1"/>
  <c r="X16" i="10"/>
  <c r="X17" i="10"/>
  <c r="X18" i="10"/>
  <c r="X19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AG581" i="10"/>
  <c r="AF603" i="10"/>
  <c r="P582" i="10"/>
  <c r="P581" i="10" s="1"/>
  <c r="N582" i="10"/>
  <c r="AG562" i="10"/>
  <c r="AF564" i="10"/>
  <c r="AF563" i="10" s="1"/>
  <c r="AF562" i="10" s="1"/>
  <c r="AF561" i="10" s="1"/>
  <c r="AF560" i="10" s="1"/>
  <c r="AF559" i="10" s="1"/>
  <c r="AF558" i="10" s="1"/>
  <c r="AF557" i="10" s="1"/>
  <c r="AF556" i="10" s="1"/>
  <c r="AF555" i="10" s="1"/>
  <c r="P556" i="10"/>
  <c r="N556" i="10"/>
  <c r="O557" i="10" s="1"/>
  <c r="P562" i="10"/>
  <c r="N562" i="10"/>
  <c r="AF538" i="10"/>
  <c r="AF537" i="10" s="1"/>
  <c r="AF536" i="10" s="1"/>
  <c r="AF535" i="10" s="1"/>
  <c r="AF534" i="10" s="1"/>
  <c r="AF533" i="10" s="1"/>
  <c r="AF532" i="10" s="1"/>
  <c r="AF531" i="10" s="1"/>
  <c r="AF530" i="10" s="1"/>
  <c r="AF529" i="10" s="1"/>
  <c r="AG509" i="10"/>
  <c r="AG510" i="10" s="1"/>
  <c r="AG525" i="10"/>
  <c r="AF525" i="10"/>
  <c r="AF512" i="10" s="1"/>
  <c r="AF511" i="10" s="1"/>
  <c r="AF510" i="10" s="1"/>
  <c r="AF509" i="10" s="1"/>
  <c r="AF508" i="10" s="1"/>
  <c r="AF507" i="10" s="1"/>
  <c r="AF506" i="10" s="1"/>
  <c r="AF505" i="10" s="1"/>
  <c r="AF504" i="10" s="1"/>
  <c r="AF503" i="10" s="1"/>
  <c r="P510" i="10"/>
  <c r="P509" i="10" s="1"/>
  <c r="P503" i="10"/>
  <c r="N503" i="10"/>
  <c r="O504" i="10" s="1"/>
  <c r="N510" i="10"/>
  <c r="O511" i="10" s="1"/>
  <c r="P525" i="10"/>
  <c r="N525" i="10"/>
  <c r="O526" i="10" s="1"/>
  <c r="AF485" i="10"/>
  <c r="AF484" i="10" s="1"/>
  <c r="AF483" i="10" s="1"/>
  <c r="AF482" i="10" s="1"/>
  <c r="AG460" i="10"/>
  <c r="AF465" i="10"/>
  <c r="AF464" i="10" s="1"/>
  <c r="AF463" i="10" s="1"/>
  <c r="AF462" i="10" s="1"/>
  <c r="AF461" i="10" s="1"/>
  <c r="AF460" i="10" s="1"/>
  <c r="AF459" i="10" s="1"/>
  <c r="AF458" i="10" s="1"/>
  <c r="AF457" i="10" s="1"/>
  <c r="AF456" i="10" s="1"/>
  <c r="P460" i="10"/>
  <c r="N460" i="10"/>
  <c r="AG434" i="10"/>
  <c r="P435" i="10"/>
  <c r="N435" i="10"/>
  <c r="AF412" i="10"/>
  <c r="AF411" i="10" s="1"/>
  <c r="AF410" i="10" s="1"/>
  <c r="AF409" i="10" s="1"/>
  <c r="AF408" i="10" s="1"/>
  <c r="AF407" i="10" s="1"/>
  <c r="AF406" i="10" s="1"/>
  <c r="AF405" i="10" s="1"/>
  <c r="AF404" i="10" s="1"/>
  <c r="AF427" i="10"/>
  <c r="P404" i="10"/>
  <c r="N404" i="10"/>
  <c r="O405" i="10" s="1"/>
  <c r="AG384" i="10"/>
  <c r="AG383" i="10" s="1"/>
  <c r="AG382" i="10" s="1"/>
  <c r="AG381" i="10" s="1"/>
  <c r="AG380" i="10" s="1"/>
  <c r="AG379" i="10" s="1"/>
  <c r="AG378" i="10" s="1"/>
  <c r="AG377" i="10" s="1"/>
  <c r="AG376" i="10" s="1"/>
  <c r="AG375" i="10" s="1"/>
  <c r="AG374" i="10" s="1"/>
  <c r="AG373" i="10" s="1"/>
  <c r="AG372" i="10" s="1"/>
  <c r="AG371" i="10" s="1"/>
  <c r="AG370" i="10" s="1"/>
  <c r="AF395" i="10"/>
  <c r="AF394" i="10" s="1"/>
  <c r="AF393" i="10" s="1"/>
  <c r="AF392" i="10" s="1"/>
  <c r="AF391" i="10" s="1"/>
  <c r="AF390" i="10" s="1"/>
  <c r="AF389" i="10" s="1"/>
  <c r="AF388" i="10" s="1"/>
  <c r="AF387" i="10" s="1"/>
  <c r="AF386" i="10" s="1"/>
  <c r="AF385" i="10" s="1"/>
  <c r="AF384" i="10" s="1"/>
  <c r="AF383" i="10" s="1"/>
  <c r="AF382" i="10" s="1"/>
  <c r="AF381" i="10" s="1"/>
  <c r="AF380" i="10" s="1"/>
  <c r="AF379" i="10" s="1"/>
  <c r="AF378" i="10" s="1"/>
  <c r="AF377" i="10" s="1"/>
  <c r="AF376" i="10" s="1"/>
  <c r="AF375" i="10" s="1"/>
  <c r="AF374" i="10" s="1"/>
  <c r="AF373" i="10" s="1"/>
  <c r="AF372" i="10" s="1"/>
  <c r="AF371" i="10" s="1"/>
  <c r="AF370" i="10" s="1"/>
  <c r="AD370" i="10"/>
  <c r="AC370" i="10"/>
  <c r="P384" i="10"/>
  <c r="N384" i="10"/>
  <c r="O385" i="10" s="1"/>
  <c r="K370" i="10"/>
  <c r="L370" i="10"/>
  <c r="M370" i="10"/>
  <c r="J370" i="10"/>
  <c r="AD335" i="10"/>
  <c r="AC335" i="10"/>
  <c r="AG357" i="10"/>
  <c r="AG349" i="10" s="1"/>
  <c r="AG347" i="10" s="1"/>
  <c r="AG346" i="10" s="1"/>
  <c r="AG343" i="10" s="1"/>
  <c r="AG342" i="10" s="1"/>
  <c r="AG341" i="10" s="1"/>
  <c r="AG340" i="10" s="1"/>
  <c r="AG339" i="10" s="1"/>
  <c r="AG338" i="10" s="1"/>
  <c r="AG337" i="10" s="1"/>
  <c r="AG336" i="10" s="1"/>
  <c r="AG335" i="10" s="1"/>
  <c r="AF357" i="10"/>
  <c r="AF354" i="10" s="1"/>
  <c r="AF353" i="10" s="1"/>
  <c r="AF352" i="10" s="1"/>
  <c r="AF351" i="10" s="1"/>
  <c r="AF350" i="10" s="1"/>
  <c r="AF349" i="10" s="1"/>
  <c r="AF348" i="10" s="1"/>
  <c r="AF347" i="10" s="1"/>
  <c r="AF346" i="10" s="1"/>
  <c r="AF345" i="10" s="1"/>
  <c r="AF344" i="10" s="1"/>
  <c r="AF343" i="10" s="1"/>
  <c r="AF342" i="10" s="1"/>
  <c r="AF341" i="10" s="1"/>
  <c r="AF340" i="10" s="1"/>
  <c r="AF339" i="10" s="1"/>
  <c r="AF338" i="10" s="1"/>
  <c r="AF337" i="10" s="1"/>
  <c r="AF336" i="10" s="1"/>
  <c r="AF335" i="10" s="1"/>
  <c r="P349" i="10"/>
  <c r="N349" i="10"/>
  <c r="O349" i="10" s="1"/>
  <c r="K335" i="10"/>
  <c r="L335" i="10"/>
  <c r="M335" i="10"/>
  <c r="J335" i="10"/>
  <c r="P357" i="10"/>
  <c r="N357" i="10"/>
  <c r="AG315" i="10"/>
  <c r="AG314" i="10" s="1"/>
  <c r="AG313" i="10" s="1"/>
  <c r="AG312" i="10" s="1"/>
  <c r="AG311" i="10" s="1"/>
  <c r="AG310" i="10" s="1"/>
  <c r="AG309" i="10" s="1"/>
  <c r="AG308" i="10" s="1"/>
  <c r="AG307" i="10" s="1"/>
  <c r="AG306" i="10" s="1"/>
  <c r="AG305" i="10" s="1"/>
  <c r="AG304" i="10" s="1"/>
  <c r="AG303" i="10" s="1"/>
  <c r="AG302" i="10" s="1"/>
  <c r="AF326" i="10"/>
  <c r="AF325" i="10" s="1"/>
  <c r="AF324" i="10" s="1"/>
  <c r="AF323" i="10" s="1"/>
  <c r="AF322" i="10" s="1"/>
  <c r="AF321" i="10" s="1"/>
  <c r="AF320" i="10" s="1"/>
  <c r="AF319" i="10" s="1"/>
  <c r="AF318" i="10" s="1"/>
  <c r="AF317" i="10" s="1"/>
  <c r="AF316" i="10" s="1"/>
  <c r="AF315" i="10" s="1"/>
  <c r="AF314" i="10" s="1"/>
  <c r="AF313" i="10" s="1"/>
  <c r="AF312" i="10" s="1"/>
  <c r="AF311" i="10" s="1"/>
  <c r="AF310" i="10" s="1"/>
  <c r="AF309" i="10" s="1"/>
  <c r="AF308" i="10" s="1"/>
  <c r="AF307" i="10" s="1"/>
  <c r="AF306" i="10" s="1"/>
  <c r="AF305" i="10" s="1"/>
  <c r="AF304" i="10" s="1"/>
  <c r="AF303" i="10" s="1"/>
  <c r="AF302" i="10" s="1"/>
  <c r="AD302" i="10"/>
  <c r="AC302" i="10"/>
  <c r="P315" i="10"/>
  <c r="N315" i="10"/>
  <c r="M315" i="10"/>
  <c r="M316" i="10" s="1"/>
  <c r="K302" i="10"/>
  <c r="L302" i="10"/>
  <c r="M302" i="10"/>
  <c r="J302" i="10"/>
  <c r="AG282" i="10"/>
  <c r="AG281" i="10" s="1"/>
  <c r="AG280" i="10" s="1"/>
  <c r="AG279" i="10" s="1"/>
  <c r="AG278" i="10" s="1"/>
  <c r="AG277" i="10" s="1"/>
  <c r="AG276" i="10" s="1"/>
  <c r="AG275" i="10" s="1"/>
  <c r="AG274" i="10" s="1"/>
  <c r="AG273" i="10" s="1"/>
  <c r="AG272" i="10" s="1"/>
  <c r="AG271" i="10" s="1"/>
  <c r="AG270" i="10" s="1"/>
  <c r="AG269" i="10" s="1"/>
  <c r="AG268" i="10" s="1"/>
  <c r="AF292" i="10"/>
  <c r="AF291" i="10" s="1"/>
  <c r="AF290" i="10" s="1"/>
  <c r="AF289" i="10" s="1"/>
  <c r="AF288" i="10" s="1"/>
  <c r="AF287" i="10" s="1"/>
  <c r="AF286" i="10" s="1"/>
  <c r="AF285" i="10" s="1"/>
  <c r="AF284" i="10" s="1"/>
  <c r="AF283" i="10" s="1"/>
  <c r="AF282" i="10" s="1"/>
  <c r="AF281" i="10" s="1"/>
  <c r="AF280" i="10" s="1"/>
  <c r="AF279" i="10" s="1"/>
  <c r="AF278" i="10" s="1"/>
  <c r="AF277" i="10" s="1"/>
  <c r="AF276" i="10" s="1"/>
  <c r="AF275" i="10" s="1"/>
  <c r="AF274" i="10" s="1"/>
  <c r="AF273" i="10" s="1"/>
  <c r="AF272" i="10" s="1"/>
  <c r="AF271" i="10" s="1"/>
  <c r="AF270" i="10" s="1"/>
  <c r="AF269" i="10" s="1"/>
  <c r="AF268" i="10" s="1"/>
  <c r="AD268" i="10"/>
  <c r="AC268" i="10"/>
  <c r="P282" i="10"/>
  <c r="P281" i="10" s="1"/>
  <c r="N282" i="10"/>
  <c r="O283" i="10" s="1"/>
  <c r="M290" i="10"/>
  <c r="M291" i="10" s="1"/>
  <c r="M292" i="10" s="1"/>
  <c r="M275" i="10"/>
  <c r="M276" i="10" s="1"/>
  <c r="M268" i="10" s="1"/>
  <c r="L275" i="10"/>
  <c r="L276" i="10" s="1"/>
  <c r="K268" i="10"/>
  <c r="J268" i="10"/>
  <c r="AD238" i="10"/>
  <c r="AC238" i="10"/>
  <c r="AF259" i="10"/>
  <c r="AF258" i="10" s="1"/>
  <c r="AF257" i="10" s="1"/>
  <c r="AF256" i="10" s="1"/>
  <c r="AF255" i="10" s="1"/>
  <c r="AF254" i="10" s="1"/>
  <c r="AF253" i="10" s="1"/>
  <c r="AF252" i="10" s="1"/>
  <c r="AF251" i="10" s="1"/>
  <c r="AF250" i="10" s="1"/>
  <c r="AF249" i="10" s="1"/>
  <c r="AF248" i="10" s="1"/>
  <c r="AF247" i="10" s="1"/>
  <c r="AF246" i="10" s="1"/>
  <c r="AF245" i="10" s="1"/>
  <c r="AF244" i="10" s="1"/>
  <c r="AF243" i="10" s="1"/>
  <c r="AF242" i="10" s="1"/>
  <c r="AF241" i="10" s="1"/>
  <c r="AF240" i="10" s="1"/>
  <c r="AF239" i="10" s="1"/>
  <c r="AF238" i="10" s="1"/>
  <c r="AG256" i="10"/>
  <c r="AG249" i="10" s="1"/>
  <c r="AG248" i="10" s="1"/>
  <c r="AG247" i="10" s="1"/>
  <c r="AG246" i="10" s="1"/>
  <c r="AG245" i="10" s="1"/>
  <c r="AG244" i="10" s="1"/>
  <c r="AG243" i="10" s="1"/>
  <c r="AG242" i="10" s="1"/>
  <c r="AG241" i="10" s="1"/>
  <c r="AG240" i="10" s="1"/>
  <c r="AG239" i="10" s="1"/>
  <c r="AG238" i="10" s="1"/>
  <c r="P248" i="10"/>
  <c r="M263" i="10"/>
  <c r="M264" i="10" s="1"/>
  <c r="M265" i="10" s="1"/>
  <c r="M266" i="10" s="1"/>
  <c r="N256" i="10"/>
  <c r="K238" i="10"/>
  <c r="L238" i="10"/>
  <c r="M238" i="10"/>
  <c r="J238" i="10"/>
  <c r="AG219" i="10"/>
  <c r="AG218" i="10" s="1"/>
  <c r="AG217" i="10" s="1"/>
  <c r="AG216" i="10" s="1"/>
  <c r="AG215" i="10" s="1"/>
  <c r="AG214" i="10" s="1"/>
  <c r="AG213" i="10" s="1"/>
  <c r="AG212" i="10" s="1"/>
  <c r="AG211" i="10" s="1"/>
  <c r="AG210" i="10" s="1"/>
  <c r="AG209" i="10" s="1"/>
  <c r="AG208" i="10" s="1"/>
  <c r="AG207" i="10" s="1"/>
  <c r="AG206" i="10" s="1"/>
  <c r="AG205" i="10" s="1"/>
  <c r="AG204" i="10" s="1"/>
  <c r="AF230" i="10"/>
  <c r="AF229" i="10" s="1"/>
  <c r="AF228" i="10" s="1"/>
  <c r="AF227" i="10" s="1"/>
  <c r="AF226" i="10" s="1"/>
  <c r="AF225" i="10" s="1"/>
  <c r="AF224" i="10" s="1"/>
  <c r="AF223" i="10" s="1"/>
  <c r="AF222" i="10" s="1"/>
  <c r="AF221" i="10" s="1"/>
  <c r="AF220" i="10" s="1"/>
  <c r="AF219" i="10" s="1"/>
  <c r="AF218" i="10" s="1"/>
  <c r="AF217" i="10" s="1"/>
  <c r="AF216" i="10" s="1"/>
  <c r="AF215" i="10" s="1"/>
  <c r="AF214" i="10" s="1"/>
  <c r="AF213" i="10" s="1"/>
  <c r="AF212" i="10" s="1"/>
  <c r="AF211" i="10" s="1"/>
  <c r="AF210" i="10" s="1"/>
  <c r="AF209" i="10" s="1"/>
  <c r="AF208" i="10" s="1"/>
  <c r="AF207" i="10" s="1"/>
  <c r="AF206" i="10" s="1"/>
  <c r="AF205" i="10" s="1"/>
  <c r="AF204" i="10" s="1"/>
  <c r="AD204" i="10"/>
  <c r="AC204" i="10"/>
  <c r="P219" i="10"/>
  <c r="N219" i="10"/>
  <c r="K204" i="10"/>
  <c r="L204" i="10"/>
  <c r="M204" i="10"/>
  <c r="J204" i="10"/>
  <c r="AG181" i="10"/>
  <c r="AG180" i="10" s="1"/>
  <c r="AG179" i="10" s="1"/>
  <c r="AG178" i="10" s="1"/>
  <c r="AG177" i="10" s="1"/>
  <c r="AG176" i="10" s="1"/>
  <c r="AG175" i="10" s="1"/>
  <c r="AF188" i="10"/>
  <c r="AF187" i="10" s="1"/>
  <c r="AF186" i="10" s="1"/>
  <c r="AF185" i="10" s="1"/>
  <c r="AF184" i="10" s="1"/>
  <c r="AF183" i="10" s="1"/>
  <c r="AF182" i="10" s="1"/>
  <c r="AF181" i="10" s="1"/>
  <c r="AF180" i="10" s="1"/>
  <c r="AF179" i="10" s="1"/>
  <c r="AF178" i="10" s="1"/>
  <c r="AF177" i="10" s="1"/>
  <c r="AF176" i="10" s="1"/>
  <c r="AF175" i="10" s="1"/>
  <c r="AD175" i="10"/>
  <c r="AC175" i="10"/>
  <c r="P183" i="10"/>
  <c r="N183" i="10"/>
  <c r="M198" i="10"/>
  <c r="M199" i="10" s="1"/>
  <c r="M200" i="10" s="1"/>
  <c r="K175" i="10"/>
  <c r="L175" i="10"/>
  <c r="J175" i="10"/>
  <c r="AG155" i="10"/>
  <c r="AG154" i="10" s="1"/>
  <c r="AG153" i="10" s="1"/>
  <c r="AG152" i="10" s="1"/>
  <c r="AG151" i="10" s="1"/>
  <c r="AG150" i="10" s="1"/>
  <c r="AG149" i="10" s="1"/>
  <c r="AG148" i="10" s="1"/>
  <c r="AG147" i="10" s="1"/>
  <c r="AG146" i="10" s="1"/>
  <c r="AG145" i="10" s="1"/>
  <c r="AG144" i="10" s="1"/>
  <c r="AG143" i="10" s="1"/>
  <c r="AG142" i="10" s="1"/>
  <c r="AF164" i="10"/>
  <c r="AF163" i="10" s="1"/>
  <c r="AF162" i="10" s="1"/>
  <c r="AF161" i="10" s="1"/>
  <c r="AF160" i="10" s="1"/>
  <c r="AF159" i="10" s="1"/>
  <c r="AF158" i="10" s="1"/>
  <c r="AF157" i="10" s="1"/>
  <c r="AF156" i="10" s="1"/>
  <c r="AF155" i="10" s="1"/>
  <c r="AF154" i="10" s="1"/>
  <c r="AF153" i="10" s="1"/>
  <c r="AF152" i="10" s="1"/>
  <c r="AF151" i="10" s="1"/>
  <c r="AF150" i="10" s="1"/>
  <c r="AF149" i="10" s="1"/>
  <c r="AF148" i="10" s="1"/>
  <c r="AF147" i="10" s="1"/>
  <c r="AF146" i="10" s="1"/>
  <c r="AF145" i="10" s="1"/>
  <c r="AF144" i="10" s="1"/>
  <c r="AF143" i="10" s="1"/>
  <c r="AF142" i="10" s="1"/>
  <c r="AC142" i="10"/>
  <c r="AD142" i="10"/>
  <c r="P155" i="10"/>
  <c r="N155" i="10"/>
  <c r="N154" i="10" s="1"/>
  <c r="K142" i="10"/>
  <c r="L142" i="10"/>
  <c r="M142" i="10"/>
  <c r="J142" i="10"/>
  <c r="AG120" i="10"/>
  <c r="AG119" i="10" s="1"/>
  <c r="AG118" i="10" s="1"/>
  <c r="AG117" i="10" s="1"/>
  <c r="AG116" i="10" s="1"/>
  <c r="AG115" i="10" s="1"/>
  <c r="AG114" i="10" s="1"/>
  <c r="AG113" i="10" s="1"/>
  <c r="AG112" i="10" s="1"/>
  <c r="AG111" i="10" s="1"/>
  <c r="AG110" i="10" s="1"/>
  <c r="AG109" i="10" s="1"/>
  <c r="AG108" i="10" s="1"/>
  <c r="AG107" i="10" s="1"/>
  <c r="AD107" i="10"/>
  <c r="AC107" i="10"/>
  <c r="AF124" i="10"/>
  <c r="AF123" i="10" s="1"/>
  <c r="AF122" i="10" s="1"/>
  <c r="AF121" i="10" s="1"/>
  <c r="AF120" i="10" s="1"/>
  <c r="AF119" i="10" s="1"/>
  <c r="AF118" i="10" s="1"/>
  <c r="AF117" i="10" s="1"/>
  <c r="AF116" i="10" s="1"/>
  <c r="AF115" i="10" s="1"/>
  <c r="AF114" i="10" s="1"/>
  <c r="AF113" i="10" s="1"/>
  <c r="AF112" i="10" s="1"/>
  <c r="AF111" i="10" s="1"/>
  <c r="AF110" i="10" s="1"/>
  <c r="AF109" i="10" s="1"/>
  <c r="AF108" i="10" s="1"/>
  <c r="AF107" i="10" s="1"/>
  <c r="W118" i="10"/>
  <c r="P120" i="10"/>
  <c r="N122" i="10"/>
  <c r="Q122" i="10" s="1"/>
  <c r="L118" i="10"/>
  <c r="M118" i="10"/>
  <c r="K118" i="10"/>
  <c r="K107" i="10"/>
  <c r="L107" i="10"/>
  <c r="M107" i="10"/>
  <c r="J107" i="10"/>
  <c r="J118" i="10"/>
  <c r="AG89" i="10"/>
  <c r="AG87" i="10" s="1"/>
  <c r="AG86" i="10" s="1"/>
  <c r="AG85" i="10" s="1"/>
  <c r="AG84" i="10" s="1"/>
  <c r="AG83" i="10" s="1"/>
  <c r="AG82" i="10" s="1"/>
  <c r="AG81" i="10" s="1"/>
  <c r="AG80" i="10" s="1"/>
  <c r="AG79" i="10" s="1"/>
  <c r="AG78" i="10" s="1"/>
  <c r="AG77" i="10" s="1"/>
  <c r="AG76" i="10" s="1"/>
  <c r="AG75" i="10" s="1"/>
  <c r="AG74" i="10" s="1"/>
  <c r="AG73" i="10" s="1"/>
  <c r="AG72" i="10" s="1"/>
  <c r="AG71" i="10" s="1"/>
  <c r="AF91" i="10"/>
  <c r="AF90" i="10" s="1"/>
  <c r="AF89" i="10" s="1"/>
  <c r="AF88" i="10" s="1"/>
  <c r="AF87" i="10" s="1"/>
  <c r="AF86" i="10" s="1"/>
  <c r="AF85" i="10" s="1"/>
  <c r="AF84" i="10" s="1"/>
  <c r="AF83" i="10" s="1"/>
  <c r="AF82" i="10" s="1"/>
  <c r="AF81" i="10" s="1"/>
  <c r="AF80" i="10" s="1"/>
  <c r="AF79" i="10" s="1"/>
  <c r="AF78" i="10" s="1"/>
  <c r="AF77" i="10" s="1"/>
  <c r="AF76" i="10" s="1"/>
  <c r="AF75" i="10" s="1"/>
  <c r="AF74" i="10" s="1"/>
  <c r="AF73" i="10" s="1"/>
  <c r="AF72" i="10" s="1"/>
  <c r="AF71" i="10" s="1"/>
  <c r="AC91" i="10"/>
  <c r="AC92" i="10" s="1"/>
  <c r="AD71" i="10"/>
  <c r="AC71" i="10"/>
  <c r="P87" i="10"/>
  <c r="Q87" i="10" s="1"/>
  <c r="P89" i="10"/>
  <c r="Q89" i="10" s="1"/>
  <c r="T91" i="10"/>
  <c r="X91" i="10" s="1"/>
  <c r="N85" i="10"/>
  <c r="M91" i="10"/>
  <c r="M76" i="10"/>
  <c r="K71" i="10"/>
  <c r="L71" i="10"/>
  <c r="J71" i="10"/>
  <c r="AG48" i="10"/>
  <c r="AG47" i="10" s="1"/>
  <c r="AG46" i="10" s="1"/>
  <c r="AG45" i="10" s="1"/>
  <c r="AG44" i="10" s="1"/>
  <c r="AG43" i="10" s="1"/>
  <c r="AG42" i="10" s="1"/>
  <c r="AG41" i="10" s="1"/>
  <c r="AG40" i="10" s="1"/>
  <c r="AG39" i="10" s="1"/>
  <c r="AG38" i="10" s="1"/>
  <c r="AG37" i="10" s="1"/>
  <c r="AG36" i="10" s="1"/>
  <c r="AG35" i="10" s="1"/>
  <c r="AF54" i="10"/>
  <c r="AF53" i="10" s="1"/>
  <c r="AF52" i="10" s="1"/>
  <c r="AF51" i="10" s="1"/>
  <c r="AF50" i="10" s="1"/>
  <c r="AF49" i="10" s="1"/>
  <c r="AF48" i="10" s="1"/>
  <c r="AF47" i="10" s="1"/>
  <c r="AF46" i="10" s="1"/>
  <c r="AF45" i="10" s="1"/>
  <c r="AF44" i="10" s="1"/>
  <c r="AF43" i="10" s="1"/>
  <c r="AF42" i="10" s="1"/>
  <c r="AF41" i="10" s="1"/>
  <c r="AF40" i="10" s="1"/>
  <c r="AF39" i="10" s="1"/>
  <c r="AF38" i="10" s="1"/>
  <c r="AF37" i="10" s="1"/>
  <c r="AF36" i="10" s="1"/>
  <c r="AF35" i="10" s="1"/>
  <c r="AD35" i="10"/>
  <c r="AC35" i="10"/>
  <c r="P48" i="10"/>
  <c r="N48" i="10"/>
  <c r="K35" i="10"/>
  <c r="L35" i="10"/>
  <c r="M35" i="10"/>
  <c r="J35" i="10"/>
  <c r="AG12" i="10"/>
  <c r="AG11" i="10" s="1"/>
  <c r="AG10" i="10" s="1"/>
  <c r="AG9" i="10" s="1"/>
  <c r="AG8" i="10" s="1"/>
  <c r="AG7" i="10" s="1"/>
  <c r="AG6" i="10" s="1"/>
  <c r="AG5" i="10" s="1"/>
  <c r="AG4" i="10" s="1"/>
  <c r="AG3" i="10" s="1"/>
  <c r="AG2" i="10" s="1"/>
  <c r="AF17" i="10"/>
  <c r="AF16" i="10" s="1"/>
  <c r="AF15" i="10" s="1"/>
  <c r="AF14" i="10" s="1"/>
  <c r="AF13" i="10" s="1"/>
  <c r="AF12" i="10" s="1"/>
  <c r="AF11" i="10" s="1"/>
  <c r="AF10" i="10" s="1"/>
  <c r="AF9" i="10" s="1"/>
  <c r="AF8" i="10" s="1"/>
  <c r="AF7" i="10" s="1"/>
  <c r="AF6" i="10" s="1"/>
  <c r="AF5" i="10" s="1"/>
  <c r="AF4" i="10" s="1"/>
  <c r="AF3" i="10" s="1"/>
  <c r="AF2" i="10" s="1"/>
  <c r="AD19" i="10"/>
  <c r="AD20" i="10" s="1"/>
  <c r="AC21" i="10"/>
  <c r="AC20" i="10"/>
  <c r="AD2" i="10"/>
  <c r="AC2" i="10"/>
  <c r="AB19" i="10"/>
  <c r="T20" i="10"/>
  <c r="U20" i="10" s="1"/>
  <c r="P12" i="10"/>
  <c r="M16" i="10"/>
  <c r="M17" i="10" s="1"/>
  <c r="M18" i="10" s="1"/>
  <c r="N13" i="10"/>
  <c r="Q13" i="10" s="1"/>
  <c r="K2" i="10"/>
  <c r="L2" i="10"/>
  <c r="M2" i="10"/>
  <c r="J2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I611" i="9"/>
  <c r="J611" i="9"/>
  <c r="K611" i="9"/>
  <c r="L611" i="9"/>
  <c r="M611" i="9"/>
  <c r="N611" i="9"/>
  <c r="O611" i="9"/>
  <c r="P611" i="9"/>
  <c r="Q611" i="9"/>
  <c r="R611" i="9"/>
  <c r="S611" i="9"/>
  <c r="T611" i="9"/>
  <c r="U611" i="9"/>
  <c r="V611" i="9"/>
  <c r="W611" i="9"/>
  <c r="G611" i="9"/>
  <c r="I610" i="9"/>
  <c r="I613" i="9" s="1"/>
  <c r="J610" i="9"/>
  <c r="J613" i="9" s="1"/>
  <c r="K610" i="9"/>
  <c r="K613" i="9" s="1"/>
  <c r="L610" i="9"/>
  <c r="M610" i="9"/>
  <c r="M613" i="9" s="1"/>
  <c r="N610" i="9"/>
  <c r="N613" i="9" s="1"/>
  <c r="O610" i="9"/>
  <c r="O613" i="9" s="1"/>
  <c r="P610" i="9"/>
  <c r="P613" i="9" s="1"/>
  <c r="Q610" i="9"/>
  <c r="Q613" i="9" s="1"/>
  <c r="R610" i="9"/>
  <c r="R613" i="9" s="1"/>
  <c r="S610" i="9"/>
  <c r="S613" i="9" s="1"/>
  <c r="T610" i="9"/>
  <c r="T613" i="9" s="1"/>
  <c r="U610" i="9"/>
  <c r="U613" i="9" s="1"/>
  <c r="V610" i="9"/>
  <c r="V613" i="9" s="1"/>
  <c r="W610" i="9"/>
  <c r="W613" i="9" s="1"/>
  <c r="G610" i="9"/>
  <c r="F605" i="9"/>
  <c r="E605" i="9"/>
  <c r="F604" i="9"/>
  <c r="E604" i="9"/>
  <c r="F603" i="9"/>
  <c r="E603" i="9"/>
  <c r="F602" i="9"/>
  <c r="E602" i="9"/>
  <c r="F601" i="9"/>
  <c r="E601" i="9"/>
  <c r="F600" i="9"/>
  <c r="E600" i="9"/>
  <c r="F599" i="9"/>
  <c r="E599" i="9"/>
  <c r="F598" i="9"/>
  <c r="E598" i="9"/>
  <c r="F597" i="9"/>
  <c r="E597" i="9"/>
  <c r="F596" i="9"/>
  <c r="E596" i="9"/>
  <c r="F595" i="9"/>
  <c r="E595" i="9"/>
  <c r="F594" i="9"/>
  <c r="E594" i="9"/>
  <c r="F593" i="9"/>
  <c r="E593" i="9"/>
  <c r="F592" i="9"/>
  <c r="E592" i="9"/>
  <c r="F591" i="9"/>
  <c r="E591" i="9"/>
  <c r="F590" i="9"/>
  <c r="E590" i="9"/>
  <c r="F589" i="9"/>
  <c r="E589" i="9"/>
  <c r="F588" i="9"/>
  <c r="E588" i="9"/>
  <c r="F587" i="9"/>
  <c r="E587" i="9"/>
  <c r="F586" i="9"/>
  <c r="E586" i="9"/>
  <c r="F585" i="9"/>
  <c r="E585" i="9"/>
  <c r="F584" i="9"/>
  <c r="E584" i="9"/>
  <c r="F583" i="9"/>
  <c r="E583" i="9"/>
  <c r="F582" i="9"/>
  <c r="E582" i="9"/>
  <c r="F581" i="9"/>
  <c r="E581" i="9"/>
  <c r="F579" i="9"/>
  <c r="E579" i="9"/>
  <c r="F578" i="9"/>
  <c r="E578" i="9"/>
  <c r="F577" i="9"/>
  <c r="E577" i="9"/>
  <c r="F576" i="9"/>
  <c r="E576" i="9"/>
  <c r="F575" i="9"/>
  <c r="E575" i="9"/>
  <c r="F574" i="9"/>
  <c r="E574" i="9"/>
  <c r="F573" i="9"/>
  <c r="E573" i="9"/>
  <c r="F572" i="9"/>
  <c r="E572" i="9"/>
  <c r="F571" i="9"/>
  <c r="E571" i="9"/>
  <c r="F570" i="9"/>
  <c r="E570" i="9"/>
  <c r="F569" i="9"/>
  <c r="E569" i="9"/>
  <c r="F568" i="9"/>
  <c r="E568" i="9"/>
  <c r="F567" i="9"/>
  <c r="E567" i="9"/>
  <c r="F566" i="9"/>
  <c r="E566" i="9"/>
  <c r="F565" i="9"/>
  <c r="E565" i="9"/>
  <c r="F564" i="9"/>
  <c r="E564" i="9"/>
  <c r="F563" i="9"/>
  <c r="E563" i="9"/>
  <c r="F562" i="9"/>
  <c r="E562" i="9"/>
  <c r="F561" i="9"/>
  <c r="E561" i="9"/>
  <c r="F560" i="9"/>
  <c r="E560" i="9"/>
  <c r="F559" i="9"/>
  <c r="E559" i="9"/>
  <c r="F558" i="9"/>
  <c r="E558" i="9"/>
  <c r="F557" i="9"/>
  <c r="E557" i="9"/>
  <c r="F556" i="9"/>
  <c r="E556" i="9"/>
  <c r="F555" i="9"/>
  <c r="E555" i="9"/>
  <c r="F553" i="9"/>
  <c r="E553" i="9"/>
  <c r="F552" i="9"/>
  <c r="E552" i="9"/>
  <c r="F551" i="9"/>
  <c r="E551" i="9"/>
  <c r="F550" i="9"/>
  <c r="E550" i="9"/>
  <c r="F549" i="9"/>
  <c r="E549" i="9"/>
  <c r="F548" i="9"/>
  <c r="E548" i="9"/>
  <c r="F547" i="9"/>
  <c r="E547" i="9"/>
  <c r="F546" i="9"/>
  <c r="E546" i="9"/>
  <c r="F545" i="9"/>
  <c r="E545" i="9"/>
  <c r="F544" i="9"/>
  <c r="E544" i="9"/>
  <c r="F543" i="9"/>
  <c r="E543" i="9"/>
  <c r="F542" i="9"/>
  <c r="E542" i="9"/>
  <c r="F541" i="9"/>
  <c r="E541" i="9"/>
  <c r="F540" i="9"/>
  <c r="E540" i="9"/>
  <c r="F539" i="9"/>
  <c r="E539" i="9"/>
  <c r="F538" i="9"/>
  <c r="E538" i="9"/>
  <c r="F537" i="9"/>
  <c r="E537" i="9"/>
  <c r="F536" i="9"/>
  <c r="E536" i="9"/>
  <c r="F535" i="9"/>
  <c r="E535" i="9"/>
  <c r="F534" i="9"/>
  <c r="E534" i="9"/>
  <c r="F533" i="9"/>
  <c r="E533" i="9"/>
  <c r="F532" i="9"/>
  <c r="E532" i="9"/>
  <c r="F531" i="9"/>
  <c r="E531" i="9"/>
  <c r="F530" i="9"/>
  <c r="E530" i="9"/>
  <c r="F529" i="9"/>
  <c r="E529" i="9"/>
  <c r="F527" i="9"/>
  <c r="E527" i="9"/>
  <c r="F526" i="9"/>
  <c r="E526" i="9"/>
  <c r="F525" i="9"/>
  <c r="E525" i="9"/>
  <c r="F524" i="9"/>
  <c r="E524" i="9"/>
  <c r="F523" i="9"/>
  <c r="E523" i="9"/>
  <c r="F522" i="9"/>
  <c r="E522" i="9"/>
  <c r="F521" i="9"/>
  <c r="E521" i="9"/>
  <c r="F520" i="9"/>
  <c r="E520" i="9"/>
  <c r="F519" i="9"/>
  <c r="E519" i="9"/>
  <c r="F518" i="9"/>
  <c r="E518" i="9"/>
  <c r="F517" i="9"/>
  <c r="E517" i="9"/>
  <c r="F516" i="9"/>
  <c r="E516" i="9"/>
  <c r="F515" i="9"/>
  <c r="E515" i="9"/>
  <c r="F514" i="9"/>
  <c r="E514" i="9"/>
  <c r="F513" i="9"/>
  <c r="E513" i="9"/>
  <c r="F512" i="9"/>
  <c r="E512" i="9"/>
  <c r="F511" i="9"/>
  <c r="E511" i="9"/>
  <c r="F510" i="9"/>
  <c r="E510" i="9"/>
  <c r="F509" i="9"/>
  <c r="E509" i="9"/>
  <c r="F508" i="9"/>
  <c r="E508" i="9"/>
  <c r="F507" i="9"/>
  <c r="E507" i="9"/>
  <c r="F506" i="9"/>
  <c r="E506" i="9"/>
  <c r="F505" i="9"/>
  <c r="E505" i="9"/>
  <c r="F504" i="9"/>
  <c r="E504" i="9"/>
  <c r="F503" i="9"/>
  <c r="E503" i="9"/>
  <c r="F501" i="9"/>
  <c r="E501" i="9"/>
  <c r="F500" i="9"/>
  <c r="E500" i="9"/>
  <c r="F499" i="9"/>
  <c r="E499" i="9"/>
  <c r="F498" i="9"/>
  <c r="E498" i="9"/>
  <c r="F497" i="9"/>
  <c r="E497" i="9"/>
  <c r="F496" i="9"/>
  <c r="E496" i="9"/>
  <c r="F495" i="9"/>
  <c r="E495" i="9"/>
  <c r="F494" i="9"/>
  <c r="E494" i="9"/>
  <c r="F493" i="9"/>
  <c r="E493" i="9"/>
  <c r="F492" i="9"/>
  <c r="E492" i="9"/>
  <c r="F491" i="9"/>
  <c r="E491" i="9"/>
  <c r="F490" i="9"/>
  <c r="E490" i="9"/>
  <c r="F489" i="9"/>
  <c r="E489" i="9"/>
  <c r="F488" i="9"/>
  <c r="E488" i="9"/>
  <c r="F487" i="9"/>
  <c r="E487" i="9"/>
  <c r="F486" i="9"/>
  <c r="E486" i="9"/>
  <c r="F485" i="9"/>
  <c r="E485" i="9"/>
  <c r="F484" i="9"/>
  <c r="E484" i="9"/>
  <c r="F483" i="9"/>
  <c r="E483" i="9"/>
  <c r="F482" i="9"/>
  <c r="E482" i="9"/>
  <c r="F480" i="9"/>
  <c r="E480" i="9"/>
  <c r="F479" i="9"/>
  <c r="E479" i="9"/>
  <c r="F478" i="9"/>
  <c r="E478" i="9"/>
  <c r="F477" i="9"/>
  <c r="E477" i="9"/>
  <c r="F476" i="9"/>
  <c r="E476" i="9"/>
  <c r="F475" i="9"/>
  <c r="E475" i="9"/>
  <c r="F474" i="9"/>
  <c r="E474" i="9"/>
  <c r="F473" i="9"/>
  <c r="E473" i="9"/>
  <c r="F472" i="9"/>
  <c r="E472" i="9"/>
  <c r="F471" i="9"/>
  <c r="E471" i="9"/>
  <c r="F470" i="9"/>
  <c r="E470" i="9"/>
  <c r="F469" i="9"/>
  <c r="E469" i="9"/>
  <c r="F468" i="9"/>
  <c r="E468" i="9"/>
  <c r="F467" i="9"/>
  <c r="E467" i="9"/>
  <c r="F466" i="9"/>
  <c r="E466" i="9"/>
  <c r="F465" i="9"/>
  <c r="E465" i="9"/>
  <c r="F464" i="9"/>
  <c r="E464" i="9"/>
  <c r="F463" i="9"/>
  <c r="E463" i="9"/>
  <c r="F462" i="9"/>
  <c r="E462" i="9"/>
  <c r="F461" i="9"/>
  <c r="E461" i="9"/>
  <c r="F460" i="9"/>
  <c r="E460" i="9"/>
  <c r="F459" i="9"/>
  <c r="E459" i="9"/>
  <c r="F458" i="9"/>
  <c r="E458" i="9"/>
  <c r="F457" i="9"/>
  <c r="E457" i="9"/>
  <c r="F456" i="9"/>
  <c r="E456" i="9"/>
  <c r="F454" i="9"/>
  <c r="E454" i="9"/>
  <c r="F453" i="9"/>
  <c r="E453" i="9"/>
  <c r="F452" i="9"/>
  <c r="E452" i="9"/>
  <c r="F451" i="9"/>
  <c r="E451" i="9"/>
  <c r="F450" i="9"/>
  <c r="E450" i="9"/>
  <c r="F449" i="9"/>
  <c r="E449" i="9"/>
  <c r="F448" i="9"/>
  <c r="E448" i="9"/>
  <c r="F447" i="9"/>
  <c r="E447" i="9"/>
  <c r="F446" i="9"/>
  <c r="E446" i="9"/>
  <c r="F445" i="9"/>
  <c r="E445" i="9"/>
  <c r="F444" i="9"/>
  <c r="E444" i="9"/>
  <c r="F443" i="9"/>
  <c r="E443" i="9"/>
  <c r="F442" i="9"/>
  <c r="E442" i="9"/>
  <c r="F441" i="9"/>
  <c r="E441" i="9"/>
  <c r="F440" i="9"/>
  <c r="E440" i="9"/>
  <c r="F439" i="9"/>
  <c r="E439" i="9"/>
  <c r="F438" i="9"/>
  <c r="E438" i="9"/>
  <c r="F437" i="9"/>
  <c r="E437" i="9"/>
  <c r="F436" i="9"/>
  <c r="E436" i="9"/>
  <c r="F435" i="9"/>
  <c r="E435" i="9"/>
  <c r="F434" i="9"/>
  <c r="E434" i="9"/>
  <c r="F433" i="9"/>
  <c r="E433" i="9"/>
  <c r="F432" i="9"/>
  <c r="E432" i="9"/>
  <c r="F431" i="9"/>
  <c r="E431" i="9"/>
  <c r="F430" i="9"/>
  <c r="E430" i="9"/>
  <c r="F428" i="9"/>
  <c r="E428" i="9"/>
  <c r="F427" i="9"/>
  <c r="E427" i="9"/>
  <c r="F426" i="9"/>
  <c r="E426" i="9"/>
  <c r="F425" i="9"/>
  <c r="E425" i="9"/>
  <c r="F424" i="9"/>
  <c r="E424" i="9"/>
  <c r="F423" i="9"/>
  <c r="E423" i="9"/>
  <c r="F422" i="9"/>
  <c r="E422" i="9"/>
  <c r="F421" i="9"/>
  <c r="E421" i="9"/>
  <c r="F420" i="9"/>
  <c r="E420" i="9"/>
  <c r="F419" i="9"/>
  <c r="E419" i="9"/>
  <c r="F418" i="9"/>
  <c r="E418" i="9"/>
  <c r="F417" i="9"/>
  <c r="E417" i="9"/>
  <c r="F416" i="9"/>
  <c r="E416" i="9"/>
  <c r="F415" i="9"/>
  <c r="E415" i="9"/>
  <c r="F414" i="9"/>
  <c r="E414" i="9"/>
  <c r="F413" i="9"/>
  <c r="E413" i="9"/>
  <c r="F412" i="9"/>
  <c r="E412" i="9"/>
  <c r="F411" i="9"/>
  <c r="E411" i="9"/>
  <c r="F410" i="9"/>
  <c r="E410" i="9"/>
  <c r="F409" i="9"/>
  <c r="E409" i="9"/>
  <c r="F408" i="9"/>
  <c r="E408" i="9"/>
  <c r="F407" i="9"/>
  <c r="E407" i="9"/>
  <c r="F406" i="9"/>
  <c r="E406" i="9"/>
  <c r="F405" i="9"/>
  <c r="E405" i="9"/>
  <c r="F404" i="9"/>
  <c r="E404" i="9"/>
  <c r="F402" i="9"/>
  <c r="E402" i="9"/>
  <c r="F401" i="9"/>
  <c r="E401" i="9"/>
  <c r="F400" i="9"/>
  <c r="E400" i="9"/>
  <c r="F399" i="9"/>
  <c r="E399" i="9"/>
  <c r="F398" i="9"/>
  <c r="E398" i="9"/>
  <c r="F397" i="9"/>
  <c r="E397" i="9"/>
  <c r="F396" i="9"/>
  <c r="E396" i="9"/>
  <c r="F395" i="9"/>
  <c r="E395" i="9"/>
  <c r="F394" i="9"/>
  <c r="E394" i="9"/>
  <c r="F393" i="9"/>
  <c r="E393" i="9"/>
  <c r="F392" i="9"/>
  <c r="E392" i="9"/>
  <c r="F391" i="9"/>
  <c r="E391" i="9"/>
  <c r="F390" i="9"/>
  <c r="E390" i="9"/>
  <c r="F389" i="9"/>
  <c r="E389" i="9"/>
  <c r="F388" i="9"/>
  <c r="E388" i="9"/>
  <c r="F387" i="9"/>
  <c r="E387" i="9"/>
  <c r="F386" i="9"/>
  <c r="E386" i="9"/>
  <c r="F385" i="9"/>
  <c r="E385" i="9"/>
  <c r="F384" i="9"/>
  <c r="E384" i="9"/>
  <c r="F383" i="9"/>
  <c r="E383" i="9"/>
  <c r="F382" i="9"/>
  <c r="E382" i="9"/>
  <c r="F381" i="9"/>
  <c r="E381" i="9"/>
  <c r="F380" i="9"/>
  <c r="E380" i="9"/>
  <c r="F379" i="9"/>
  <c r="E379" i="9"/>
  <c r="F378" i="9"/>
  <c r="E378" i="9"/>
  <c r="F377" i="9"/>
  <c r="E377" i="9"/>
  <c r="F376" i="9"/>
  <c r="E376" i="9"/>
  <c r="F375" i="9"/>
  <c r="E375" i="9"/>
  <c r="F374" i="9"/>
  <c r="E374" i="9"/>
  <c r="F373" i="9"/>
  <c r="E373" i="9"/>
  <c r="F372" i="9"/>
  <c r="E372" i="9"/>
  <c r="F371" i="9"/>
  <c r="E371" i="9"/>
  <c r="F370" i="9"/>
  <c r="E370" i="9"/>
  <c r="F368" i="9"/>
  <c r="E368" i="9"/>
  <c r="F367" i="9"/>
  <c r="E367" i="9"/>
  <c r="F366" i="9"/>
  <c r="E366" i="9"/>
  <c r="F365" i="9"/>
  <c r="E365" i="9"/>
  <c r="F364" i="9"/>
  <c r="E364" i="9"/>
  <c r="F363" i="9"/>
  <c r="E363" i="9"/>
  <c r="F362" i="9"/>
  <c r="E362" i="9"/>
  <c r="F361" i="9"/>
  <c r="E361" i="9"/>
  <c r="F360" i="9"/>
  <c r="E360" i="9"/>
  <c r="F359" i="9"/>
  <c r="E359" i="9"/>
  <c r="F358" i="9"/>
  <c r="E358" i="9"/>
  <c r="F357" i="9"/>
  <c r="E357" i="9"/>
  <c r="F356" i="9"/>
  <c r="E356" i="9"/>
  <c r="F355" i="9"/>
  <c r="E355" i="9"/>
  <c r="F354" i="9"/>
  <c r="E354" i="9"/>
  <c r="F353" i="9"/>
  <c r="E353" i="9"/>
  <c r="F352" i="9"/>
  <c r="E352" i="9"/>
  <c r="F351" i="9"/>
  <c r="E351" i="9"/>
  <c r="F350" i="9"/>
  <c r="E350" i="9"/>
  <c r="F349" i="9"/>
  <c r="E349" i="9"/>
  <c r="F348" i="9"/>
  <c r="E348" i="9"/>
  <c r="F347" i="9"/>
  <c r="E347" i="9"/>
  <c r="F346" i="9"/>
  <c r="E346" i="9"/>
  <c r="F345" i="9"/>
  <c r="E345" i="9"/>
  <c r="F344" i="9"/>
  <c r="E344" i="9"/>
  <c r="F343" i="9"/>
  <c r="E343" i="9"/>
  <c r="F342" i="9"/>
  <c r="E342" i="9"/>
  <c r="F341" i="9"/>
  <c r="E341" i="9"/>
  <c r="F340" i="9"/>
  <c r="E340" i="9"/>
  <c r="F339" i="9"/>
  <c r="E339" i="9"/>
  <c r="F338" i="9"/>
  <c r="E338" i="9"/>
  <c r="F337" i="9"/>
  <c r="E337" i="9"/>
  <c r="F336" i="9"/>
  <c r="E336" i="9"/>
  <c r="F335" i="9"/>
  <c r="E335" i="9"/>
  <c r="F333" i="9"/>
  <c r="E333" i="9"/>
  <c r="F332" i="9"/>
  <c r="E332" i="9"/>
  <c r="F331" i="9"/>
  <c r="E331" i="9"/>
  <c r="F330" i="9"/>
  <c r="E330" i="9"/>
  <c r="F329" i="9"/>
  <c r="E329" i="9"/>
  <c r="F328" i="9"/>
  <c r="E328" i="9"/>
  <c r="F327" i="9"/>
  <c r="E327" i="9"/>
  <c r="F326" i="9"/>
  <c r="E326" i="9"/>
  <c r="F325" i="9"/>
  <c r="E325" i="9"/>
  <c r="F324" i="9"/>
  <c r="E324" i="9"/>
  <c r="F323" i="9"/>
  <c r="E323" i="9"/>
  <c r="F322" i="9"/>
  <c r="E322" i="9"/>
  <c r="F321" i="9"/>
  <c r="E321" i="9"/>
  <c r="F320" i="9"/>
  <c r="E320" i="9"/>
  <c r="F319" i="9"/>
  <c r="E319" i="9"/>
  <c r="F318" i="9"/>
  <c r="E318" i="9"/>
  <c r="F317" i="9"/>
  <c r="E317" i="9"/>
  <c r="F316" i="9"/>
  <c r="E316" i="9"/>
  <c r="F315" i="9"/>
  <c r="E315" i="9"/>
  <c r="F314" i="9"/>
  <c r="E314" i="9"/>
  <c r="F313" i="9"/>
  <c r="E313" i="9"/>
  <c r="F312" i="9"/>
  <c r="E312" i="9"/>
  <c r="F311" i="9"/>
  <c r="E311" i="9"/>
  <c r="F310" i="9"/>
  <c r="E310" i="9"/>
  <c r="F309" i="9"/>
  <c r="E309" i="9"/>
  <c r="F308" i="9"/>
  <c r="E308" i="9"/>
  <c r="F307" i="9"/>
  <c r="E307" i="9"/>
  <c r="F306" i="9"/>
  <c r="E306" i="9"/>
  <c r="F305" i="9"/>
  <c r="E305" i="9"/>
  <c r="F304" i="9"/>
  <c r="E304" i="9"/>
  <c r="F303" i="9"/>
  <c r="E303" i="9"/>
  <c r="F302" i="9"/>
  <c r="E302" i="9"/>
  <c r="F300" i="9"/>
  <c r="E300" i="9"/>
  <c r="F299" i="9"/>
  <c r="E299" i="9"/>
  <c r="F298" i="9"/>
  <c r="E298" i="9"/>
  <c r="F297" i="9"/>
  <c r="E297" i="9"/>
  <c r="F296" i="9"/>
  <c r="E296" i="9"/>
  <c r="F295" i="9"/>
  <c r="E295" i="9"/>
  <c r="F294" i="9"/>
  <c r="E294" i="9"/>
  <c r="F293" i="9"/>
  <c r="E293" i="9"/>
  <c r="F292" i="9"/>
  <c r="E292" i="9"/>
  <c r="F291" i="9"/>
  <c r="E291" i="9"/>
  <c r="F290" i="9"/>
  <c r="E290" i="9"/>
  <c r="F289" i="9"/>
  <c r="E289" i="9"/>
  <c r="F288" i="9"/>
  <c r="E288" i="9"/>
  <c r="F287" i="9"/>
  <c r="E287" i="9"/>
  <c r="F286" i="9"/>
  <c r="E286" i="9"/>
  <c r="F285" i="9"/>
  <c r="E285" i="9"/>
  <c r="F284" i="9"/>
  <c r="E284" i="9"/>
  <c r="F283" i="9"/>
  <c r="E283" i="9"/>
  <c r="F282" i="9"/>
  <c r="E282" i="9"/>
  <c r="F281" i="9"/>
  <c r="E281" i="9"/>
  <c r="F280" i="9"/>
  <c r="E280" i="9"/>
  <c r="F279" i="9"/>
  <c r="E279" i="9"/>
  <c r="F278" i="9"/>
  <c r="E278" i="9"/>
  <c r="F277" i="9"/>
  <c r="E277" i="9"/>
  <c r="F276" i="9"/>
  <c r="E276" i="9"/>
  <c r="F275" i="9"/>
  <c r="E275" i="9"/>
  <c r="F274" i="9"/>
  <c r="E274" i="9"/>
  <c r="F273" i="9"/>
  <c r="E273" i="9"/>
  <c r="F272" i="9"/>
  <c r="E272" i="9"/>
  <c r="F271" i="9"/>
  <c r="E271" i="9"/>
  <c r="F270" i="9"/>
  <c r="E270" i="9"/>
  <c r="F269" i="9"/>
  <c r="E269" i="9"/>
  <c r="F268" i="9"/>
  <c r="E268" i="9"/>
  <c r="F266" i="9"/>
  <c r="E266" i="9"/>
  <c r="F265" i="9"/>
  <c r="E265" i="9"/>
  <c r="F264" i="9"/>
  <c r="E264" i="9"/>
  <c r="F263" i="9"/>
  <c r="E263" i="9"/>
  <c r="F262" i="9"/>
  <c r="E262" i="9"/>
  <c r="F261" i="9"/>
  <c r="E261" i="9"/>
  <c r="F260" i="9"/>
  <c r="E260" i="9"/>
  <c r="F259" i="9"/>
  <c r="E259" i="9"/>
  <c r="F258" i="9"/>
  <c r="E258" i="9"/>
  <c r="F257" i="9"/>
  <c r="E257" i="9"/>
  <c r="F256" i="9"/>
  <c r="E256" i="9"/>
  <c r="F255" i="9"/>
  <c r="E255" i="9"/>
  <c r="F254" i="9"/>
  <c r="E254" i="9"/>
  <c r="F253" i="9"/>
  <c r="E253" i="9"/>
  <c r="F252" i="9"/>
  <c r="E252" i="9"/>
  <c r="F251" i="9"/>
  <c r="E251" i="9"/>
  <c r="F250" i="9"/>
  <c r="E250" i="9"/>
  <c r="F249" i="9"/>
  <c r="E249" i="9"/>
  <c r="F248" i="9"/>
  <c r="E248" i="9"/>
  <c r="F247" i="9"/>
  <c r="E247" i="9"/>
  <c r="F246" i="9"/>
  <c r="E246" i="9"/>
  <c r="F245" i="9"/>
  <c r="E245" i="9"/>
  <c r="F244" i="9"/>
  <c r="E244" i="9"/>
  <c r="F243" i="9"/>
  <c r="E243" i="9"/>
  <c r="F242" i="9"/>
  <c r="E242" i="9"/>
  <c r="F241" i="9"/>
  <c r="E241" i="9"/>
  <c r="F240" i="9"/>
  <c r="E240" i="9"/>
  <c r="F239" i="9"/>
  <c r="E239" i="9"/>
  <c r="F238" i="9"/>
  <c r="E238" i="9"/>
  <c r="F236" i="9"/>
  <c r="E236" i="9"/>
  <c r="F235" i="9"/>
  <c r="E235" i="9"/>
  <c r="F234" i="9"/>
  <c r="E234" i="9"/>
  <c r="F233" i="9"/>
  <c r="E233" i="9"/>
  <c r="F232" i="9"/>
  <c r="E232" i="9"/>
  <c r="F231" i="9"/>
  <c r="E231" i="9"/>
  <c r="F230" i="9"/>
  <c r="E230" i="9"/>
  <c r="F229" i="9"/>
  <c r="E229" i="9"/>
  <c r="F228" i="9"/>
  <c r="E228" i="9"/>
  <c r="F227" i="9"/>
  <c r="E227" i="9"/>
  <c r="F226" i="9"/>
  <c r="E226" i="9"/>
  <c r="F225" i="9"/>
  <c r="E225" i="9"/>
  <c r="F224" i="9"/>
  <c r="E224" i="9"/>
  <c r="F223" i="9"/>
  <c r="E223" i="9"/>
  <c r="F222" i="9"/>
  <c r="E222" i="9"/>
  <c r="F221" i="9"/>
  <c r="E221" i="9"/>
  <c r="F220" i="9"/>
  <c r="E220" i="9"/>
  <c r="F219" i="9"/>
  <c r="E219" i="9"/>
  <c r="F218" i="9"/>
  <c r="E218" i="9"/>
  <c r="F217" i="9"/>
  <c r="E217" i="9"/>
  <c r="F216" i="9"/>
  <c r="E216" i="9"/>
  <c r="F215" i="9"/>
  <c r="E215" i="9"/>
  <c r="F214" i="9"/>
  <c r="E214" i="9"/>
  <c r="F213" i="9"/>
  <c r="E213" i="9"/>
  <c r="F212" i="9"/>
  <c r="E212" i="9"/>
  <c r="F211" i="9"/>
  <c r="E211" i="9"/>
  <c r="F210" i="9"/>
  <c r="E210" i="9"/>
  <c r="F209" i="9"/>
  <c r="E209" i="9"/>
  <c r="F208" i="9"/>
  <c r="E208" i="9"/>
  <c r="F207" i="9"/>
  <c r="E207" i="9"/>
  <c r="F206" i="9"/>
  <c r="E206" i="9"/>
  <c r="F205" i="9"/>
  <c r="E205" i="9"/>
  <c r="F204" i="9"/>
  <c r="E204" i="9"/>
  <c r="F202" i="9"/>
  <c r="E202" i="9"/>
  <c r="F201" i="9"/>
  <c r="E201" i="9"/>
  <c r="F200" i="9"/>
  <c r="E200" i="9"/>
  <c r="F199" i="9"/>
  <c r="E199" i="9"/>
  <c r="F198" i="9"/>
  <c r="E198" i="9"/>
  <c r="F197" i="9"/>
  <c r="E197" i="9"/>
  <c r="F196" i="9"/>
  <c r="E196" i="9"/>
  <c r="F195" i="9"/>
  <c r="E195" i="9"/>
  <c r="F194" i="9"/>
  <c r="E194" i="9"/>
  <c r="F193" i="9"/>
  <c r="E193" i="9"/>
  <c r="F192" i="9"/>
  <c r="E192" i="9"/>
  <c r="F191" i="9"/>
  <c r="E191" i="9"/>
  <c r="F190" i="9"/>
  <c r="E190" i="9"/>
  <c r="F189" i="9"/>
  <c r="E189" i="9"/>
  <c r="F188" i="9"/>
  <c r="E188" i="9"/>
  <c r="F187" i="9"/>
  <c r="E187" i="9"/>
  <c r="F186" i="9"/>
  <c r="E186" i="9"/>
  <c r="F185" i="9"/>
  <c r="E185" i="9"/>
  <c r="F184" i="9"/>
  <c r="E184" i="9"/>
  <c r="F183" i="9"/>
  <c r="E183" i="9"/>
  <c r="F182" i="9"/>
  <c r="E182" i="9"/>
  <c r="F181" i="9"/>
  <c r="E181" i="9"/>
  <c r="F180" i="9"/>
  <c r="E180" i="9"/>
  <c r="F179" i="9"/>
  <c r="E179" i="9"/>
  <c r="F178" i="9"/>
  <c r="E178" i="9"/>
  <c r="F177" i="9"/>
  <c r="E177" i="9"/>
  <c r="F176" i="9"/>
  <c r="E176" i="9"/>
  <c r="F175" i="9"/>
  <c r="E175" i="9"/>
  <c r="F173" i="9"/>
  <c r="E173" i="9"/>
  <c r="F172" i="9"/>
  <c r="E172" i="9"/>
  <c r="F171" i="9"/>
  <c r="E171" i="9"/>
  <c r="F170" i="9"/>
  <c r="E170" i="9"/>
  <c r="F169" i="9"/>
  <c r="E169" i="9"/>
  <c r="F168" i="9"/>
  <c r="E168" i="9"/>
  <c r="F167" i="9"/>
  <c r="E167" i="9"/>
  <c r="F166" i="9"/>
  <c r="E166" i="9"/>
  <c r="F165" i="9"/>
  <c r="E165" i="9"/>
  <c r="F164" i="9"/>
  <c r="E164" i="9"/>
  <c r="F163" i="9"/>
  <c r="E163" i="9"/>
  <c r="F162" i="9"/>
  <c r="E162" i="9"/>
  <c r="F161" i="9"/>
  <c r="E161" i="9"/>
  <c r="F160" i="9"/>
  <c r="E160" i="9"/>
  <c r="F159" i="9"/>
  <c r="E159" i="9"/>
  <c r="F158" i="9"/>
  <c r="E158" i="9"/>
  <c r="F157" i="9"/>
  <c r="E157" i="9"/>
  <c r="F156" i="9"/>
  <c r="E156" i="9"/>
  <c r="F155" i="9"/>
  <c r="E155" i="9"/>
  <c r="F154" i="9"/>
  <c r="E154" i="9"/>
  <c r="F153" i="9"/>
  <c r="E153" i="9"/>
  <c r="F152" i="9"/>
  <c r="E152" i="9"/>
  <c r="F151" i="9"/>
  <c r="E151" i="9"/>
  <c r="F150" i="9"/>
  <c r="E150" i="9"/>
  <c r="F149" i="9"/>
  <c r="E149" i="9"/>
  <c r="F148" i="9"/>
  <c r="E148" i="9"/>
  <c r="F147" i="9"/>
  <c r="E147" i="9"/>
  <c r="F146" i="9"/>
  <c r="E146" i="9"/>
  <c r="F145" i="9"/>
  <c r="E145" i="9"/>
  <c r="F144" i="9"/>
  <c r="E144" i="9"/>
  <c r="F143" i="9"/>
  <c r="E143" i="9"/>
  <c r="F142" i="9"/>
  <c r="E142" i="9"/>
  <c r="F140" i="9"/>
  <c r="E140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F131" i="9"/>
  <c r="E131" i="9"/>
  <c r="F130" i="9"/>
  <c r="E130" i="9"/>
  <c r="F129" i="9"/>
  <c r="E129" i="9"/>
  <c r="F128" i="9"/>
  <c r="E128" i="9"/>
  <c r="F127" i="9"/>
  <c r="E127" i="9"/>
  <c r="F126" i="9"/>
  <c r="E126" i="9"/>
  <c r="F125" i="9"/>
  <c r="E125" i="9"/>
  <c r="F124" i="9"/>
  <c r="E124" i="9"/>
  <c r="F123" i="9"/>
  <c r="E123" i="9"/>
  <c r="F122" i="9"/>
  <c r="E122" i="9"/>
  <c r="F121" i="9"/>
  <c r="E121" i="9"/>
  <c r="F120" i="9"/>
  <c r="E120" i="9"/>
  <c r="F119" i="9"/>
  <c r="E119" i="9"/>
  <c r="F118" i="9"/>
  <c r="E118" i="9"/>
  <c r="F117" i="9"/>
  <c r="E117" i="9"/>
  <c r="F116" i="9"/>
  <c r="E116" i="9"/>
  <c r="F115" i="9"/>
  <c r="E115" i="9"/>
  <c r="F114" i="9"/>
  <c r="E114" i="9"/>
  <c r="F113" i="9"/>
  <c r="E113" i="9"/>
  <c r="F112" i="9"/>
  <c r="E112" i="9"/>
  <c r="F111" i="9"/>
  <c r="E111" i="9"/>
  <c r="F110" i="9"/>
  <c r="E110" i="9"/>
  <c r="F109" i="9"/>
  <c r="E109" i="9"/>
  <c r="F108" i="9"/>
  <c r="E108" i="9"/>
  <c r="F107" i="9"/>
  <c r="E107" i="9"/>
  <c r="F105" i="9"/>
  <c r="E105" i="9"/>
  <c r="F104" i="9"/>
  <c r="E104" i="9"/>
  <c r="F103" i="9"/>
  <c r="E103" i="9"/>
  <c r="F102" i="9"/>
  <c r="E102" i="9"/>
  <c r="F101" i="9"/>
  <c r="E101" i="9"/>
  <c r="F100" i="9"/>
  <c r="E100" i="9"/>
  <c r="F99" i="9"/>
  <c r="E99" i="9"/>
  <c r="F98" i="9"/>
  <c r="E98" i="9"/>
  <c r="F97" i="9"/>
  <c r="E97" i="9"/>
  <c r="F96" i="9"/>
  <c r="E96" i="9"/>
  <c r="F95" i="9"/>
  <c r="E95" i="9"/>
  <c r="F94" i="9"/>
  <c r="E94" i="9"/>
  <c r="F93" i="9"/>
  <c r="E93" i="9"/>
  <c r="F92" i="9"/>
  <c r="E92" i="9"/>
  <c r="F91" i="9"/>
  <c r="E91" i="9"/>
  <c r="F90" i="9"/>
  <c r="E90" i="9"/>
  <c r="F89" i="9"/>
  <c r="E89" i="9"/>
  <c r="F88" i="9"/>
  <c r="E88" i="9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M591" i="6"/>
  <c r="N591" i="6"/>
  <c r="O591" i="6"/>
  <c r="P591" i="6"/>
  <c r="Q591" i="6"/>
  <c r="R591" i="6"/>
  <c r="S591" i="6"/>
  <c r="T591" i="6"/>
  <c r="U591" i="6"/>
  <c r="V591" i="6"/>
  <c r="H591" i="6"/>
  <c r="I591" i="6"/>
  <c r="J591" i="6"/>
  <c r="K591" i="6"/>
  <c r="L591" i="6"/>
  <c r="G591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591" i="6" s="1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2" i="6"/>
  <c r="AG688" i="10" l="1"/>
  <c r="AG687" i="10" s="1"/>
  <c r="AG686" i="10" s="1"/>
  <c r="AG685" i="10" s="1"/>
  <c r="Q607" i="10"/>
  <c r="V683" i="10"/>
  <c r="V675" i="10"/>
  <c r="V667" i="10"/>
  <c r="V707" i="10"/>
  <c r="V703" i="10"/>
  <c r="V699" i="10"/>
  <c r="V695" i="10"/>
  <c r="V691" i="10"/>
  <c r="V687" i="10"/>
  <c r="V754" i="10"/>
  <c r="V746" i="10"/>
  <c r="V738" i="10"/>
  <c r="V656" i="10"/>
  <c r="V652" i="10"/>
  <c r="V648" i="10"/>
  <c r="V644" i="10"/>
  <c r="V640" i="10"/>
  <c r="V636" i="10"/>
  <c r="V678" i="10"/>
  <c r="V677" i="10"/>
  <c r="V670" i="10"/>
  <c r="V669" i="10"/>
  <c r="V662" i="10"/>
  <c r="V661" i="10"/>
  <c r="AF663" i="10"/>
  <c r="V709" i="10"/>
  <c r="V705" i="10"/>
  <c r="V702" i="10"/>
  <c r="V698" i="10"/>
  <c r="V693" i="10"/>
  <c r="V690" i="10"/>
  <c r="V686" i="10"/>
  <c r="V725" i="10"/>
  <c r="V721" i="10"/>
  <c r="V714" i="10"/>
  <c r="V756" i="10"/>
  <c r="V748" i="10"/>
  <c r="V740" i="10"/>
  <c r="W685" i="10"/>
  <c r="X685" i="10" s="1"/>
  <c r="Y685" i="10" s="1"/>
  <c r="V680" i="10"/>
  <c r="V672" i="10"/>
  <c r="V664" i="10"/>
  <c r="V708" i="10"/>
  <c r="V704" i="10"/>
  <c r="V700" i="10"/>
  <c r="V696" i="10"/>
  <c r="V692" i="10"/>
  <c r="V688" i="10"/>
  <c r="V724" i="10"/>
  <c r="V717" i="10"/>
  <c r="AF741" i="10"/>
  <c r="AF739" i="10" s="1"/>
  <c r="V651" i="10"/>
  <c r="V635" i="10"/>
  <c r="O695" i="10"/>
  <c r="AF687" i="10"/>
  <c r="AF686" i="10" s="1"/>
  <c r="AF685" i="10" s="1"/>
  <c r="AF740" i="10"/>
  <c r="P693" i="10"/>
  <c r="Q694" i="10"/>
  <c r="O694" i="10"/>
  <c r="O686" i="10"/>
  <c r="V706" i="10"/>
  <c r="V694" i="10"/>
  <c r="Y2" i="10"/>
  <c r="P613" i="10"/>
  <c r="V628" i="10"/>
  <c r="V624" i="10"/>
  <c r="V620" i="10"/>
  <c r="V616" i="10"/>
  <c r="V612" i="10"/>
  <c r="AF664" i="10"/>
  <c r="O693" i="10"/>
  <c r="O689" i="10"/>
  <c r="Q695" i="10"/>
  <c r="V701" i="10"/>
  <c r="V697" i="10"/>
  <c r="V689" i="10"/>
  <c r="O636" i="10"/>
  <c r="Q635" i="10"/>
  <c r="AF639" i="10"/>
  <c r="AF637" i="10" s="1"/>
  <c r="AF635" i="10" s="1"/>
  <c r="O696" i="10"/>
  <c r="O692" i="10"/>
  <c r="O688" i="10"/>
  <c r="O719" i="10"/>
  <c r="V734" i="10"/>
  <c r="V731" i="10"/>
  <c r="V726" i="10"/>
  <c r="V718" i="10"/>
  <c r="O690" i="10"/>
  <c r="O691" i="10"/>
  <c r="O687" i="10"/>
  <c r="V728" i="10"/>
  <c r="V720" i="10"/>
  <c r="V712" i="10"/>
  <c r="O738" i="10"/>
  <c r="O712" i="10"/>
  <c r="N633" i="10"/>
  <c r="O635" i="10"/>
  <c r="O637" i="10"/>
  <c r="V525" i="10"/>
  <c r="V521" i="10"/>
  <c r="V517" i="10"/>
  <c r="V513" i="10"/>
  <c r="V509" i="10"/>
  <c r="V505" i="10"/>
  <c r="V500" i="10"/>
  <c r="V496" i="10"/>
  <c r="V492" i="10"/>
  <c r="V488" i="10"/>
  <c r="V484" i="10"/>
  <c r="V479" i="10"/>
  <c r="V475" i="10"/>
  <c r="V471" i="10"/>
  <c r="V467" i="10"/>
  <c r="V463" i="10"/>
  <c r="V459" i="10"/>
  <c r="V454" i="10"/>
  <c r="V450" i="10"/>
  <c r="V446" i="10"/>
  <c r="V442" i="10"/>
  <c r="V438" i="10"/>
  <c r="V434" i="10"/>
  <c r="V425" i="10"/>
  <c r="V421" i="10"/>
  <c r="V417" i="10"/>
  <c r="V413" i="10"/>
  <c r="V409" i="10"/>
  <c r="V405" i="10"/>
  <c r="V400" i="10"/>
  <c r="V396" i="10"/>
  <c r="V392" i="10"/>
  <c r="V388" i="10"/>
  <c r="V384" i="10"/>
  <c r="V380" i="10"/>
  <c r="V376" i="10"/>
  <c r="V372" i="10"/>
  <c r="V367" i="10"/>
  <c r="V363" i="10"/>
  <c r="V359" i="10"/>
  <c r="V355" i="10"/>
  <c r="V351" i="10"/>
  <c r="V330" i="10"/>
  <c r="V326" i="10"/>
  <c r="V322" i="10"/>
  <c r="V318" i="10"/>
  <c r="V314" i="10"/>
  <c r="V310" i="10"/>
  <c r="V306" i="10"/>
  <c r="V297" i="10"/>
  <c r="V293" i="10"/>
  <c r="V289" i="10"/>
  <c r="V285" i="10"/>
  <c r="V281" i="10"/>
  <c r="V277" i="10"/>
  <c r="V273" i="10"/>
  <c r="V269" i="10"/>
  <c r="V264" i="10"/>
  <c r="V260" i="10"/>
  <c r="V256" i="10"/>
  <c r="V252" i="10"/>
  <c r="V248" i="10"/>
  <c r="V244" i="10"/>
  <c r="V240" i="10"/>
  <c r="V235" i="10"/>
  <c r="V231" i="10"/>
  <c r="V227" i="10"/>
  <c r="V223" i="10"/>
  <c r="V219" i="10"/>
  <c r="V215" i="10"/>
  <c r="V211" i="10"/>
  <c r="V207" i="10"/>
  <c r="V202" i="10"/>
  <c r="V198" i="10"/>
  <c r="V194" i="10"/>
  <c r="V190" i="10"/>
  <c r="V186" i="10"/>
  <c r="V182" i="10"/>
  <c r="V178" i="10"/>
  <c r="V173" i="10"/>
  <c r="V169" i="10"/>
  <c r="V165" i="10"/>
  <c r="V161" i="10"/>
  <c r="V157" i="10"/>
  <c r="V153" i="10"/>
  <c r="V149" i="10"/>
  <c r="V145" i="10"/>
  <c r="V140" i="10"/>
  <c r="V136" i="10"/>
  <c r="V132" i="10"/>
  <c r="V128" i="10"/>
  <c r="V124" i="10"/>
  <c r="V116" i="10"/>
  <c r="V103" i="10"/>
  <c r="V99" i="10"/>
  <c r="V82" i="10"/>
  <c r="V69" i="10"/>
  <c r="V65" i="10"/>
  <c r="V49" i="10"/>
  <c r="V37" i="10"/>
  <c r="V19" i="10"/>
  <c r="Q503" i="10"/>
  <c r="Q582" i="10"/>
  <c r="V605" i="10"/>
  <c r="V601" i="10"/>
  <c r="V597" i="10"/>
  <c r="V593" i="10"/>
  <c r="V589" i="10"/>
  <c r="V585" i="10"/>
  <c r="V576" i="10"/>
  <c r="V572" i="10"/>
  <c r="V568" i="10"/>
  <c r="V564" i="10"/>
  <c r="V560" i="10"/>
  <c r="V556" i="10"/>
  <c r="V551" i="10"/>
  <c r="V547" i="10"/>
  <c r="V543" i="10"/>
  <c r="V539" i="10"/>
  <c r="V535" i="10"/>
  <c r="V531" i="10"/>
  <c r="V526" i="10"/>
  <c r="V522" i="10"/>
  <c r="V20" i="10"/>
  <c r="Q562" i="10"/>
  <c r="V3" i="10"/>
  <c r="V518" i="10"/>
  <c r="V514" i="10"/>
  <c r="V510" i="10"/>
  <c r="V506" i="10"/>
  <c r="V501" i="10"/>
  <c r="V497" i="10"/>
  <c r="V493" i="10"/>
  <c r="V489" i="10"/>
  <c r="V485" i="10"/>
  <c r="V480" i="10"/>
  <c r="V476" i="10"/>
  <c r="V472" i="10"/>
  <c r="V468" i="10"/>
  <c r="V464" i="10"/>
  <c r="V460" i="10"/>
  <c r="V451" i="10"/>
  <c r="V447" i="10"/>
  <c r="V443" i="10"/>
  <c r="V439" i="10"/>
  <c r="V435" i="10"/>
  <c r="V431" i="10"/>
  <c r="V426" i="10"/>
  <c r="V422" i="10"/>
  <c r="V418" i="10"/>
  <c r="V414" i="10"/>
  <c r="V410" i="10"/>
  <c r="V406" i="10"/>
  <c r="V401" i="10"/>
  <c r="V397" i="10"/>
  <c r="V393" i="10"/>
  <c r="V389" i="10"/>
  <c r="V385" i="10"/>
  <c r="V381" i="10"/>
  <c r="V377" i="10"/>
  <c r="V373" i="10"/>
  <c r="V368" i="10"/>
  <c r="V364" i="10"/>
  <c r="V360" i="10"/>
  <c r="V356" i="10"/>
  <c r="V352" i="10"/>
  <c r="V348" i="10"/>
  <c r="V344" i="10"/>
  <c r="V340" i="10"/>
  <c r="V336" i="10"/>
  <c r="V331" i="10"/>
  <c r="V327" i="10"/>
  <c r="V323" i="10"/>
  <c r="V319" i="10"/>
  <c r="V315" i="10"/>
  <c r="V311" i="10"/>
  <c r="V307" i="10"/>
  <c r="V303" i="10"/>
  <c r="V298" i="10"/>
  <c r="V294" i="10"/>
  <c r="V290" i="10"/>
  <c r="V286" i="10"/>
  <c r="V282" i="10"/>
  <c r="V278" i="10"/>
  <c r="V274" i="10"/>
  <c r="V270" i="10"/>
  <c r="V265" i="10"/>
  <c r="V261" i="10"/>
  <c r="V257" i="10"/>
  <c r="V253" i="10"/>
  <c r="V249" i="10"/>
  <c r="V245" i="10"/>
  <c r="V241" i="10"/>
  <c r="V236" i="10"/>
  <c r="V232" i="10"/>
  <c r="V228" i="10"/>
  <c r="V224" i="10"/>
  <c r="V220" i="10"/>
  <c r="V216" i="10"/>
  <c r="V212" i="10"/>
  <c r="V208" i="10"/>
  <c r="V199" i="10"/>
  <c r="V195" i="10"/>
  <c r="V191" i="10"/>
  <c r="V187" i="10"/>
  <c r="V183" i="10"/>
  <c r="V179" i="10"/>
  <c r="V170" i="10"/>
  <c r="V166" i="10"/>
  <c r="V162" i="10"/>
  <c r="P119" i="10"/>
  <c r="P314" i="10"/>
  <c r="Q315" i="10"/>
  <c r="Q556" i="10"/>
  <c r="Q510" i="10"/>
  <c r="Q282" i="10"/>
  <c r="P218" i="10"/>
  <c r="Q219" i="10"/>
  <c r="P456" i="10"/>
  <c r="Q460" i="10"/>
  <c r="P47" i="10"/>
  <c r="Q48" i="10"/>
  <c r="O257" i="10"/>
  <c r="Q256" i="10"/>
  <c r="P347" i="10"/>
  <c r="Q349" i="10"/>
  <c r="Q404" i="10"/>
  <c r="P434" i="10"/>
  <c r="Q435" i="10"/>
  <c r="Q525" i="10"/>
  <c r="P11" i="10"/>
  <c r="P182" i="10"/>
  <c r="Q183" i="10"/>
  <c r="P280" i="10"/>
  <c r="P154" i="10"/>
  <c r="Q155" i="10"/>
  <c r="P247" i="10"/>
  <c r="Q357" i="10"/>
  <c r="P383" i="10"/>
  <c r="Q384" i="10"/>
  <c r="V602" i="10"/>
  <c r="V594" i="10"/>
  <c r="V586" i="10"/>
  <c r="V577" i="10"/>
  <c r="V573" i="10"/>
  <c r="V569" i="10"/>
  <c r="V565" i="10"/>
  <c r="V561" i="10"/>
  <c r="V557" i="10"/>
  <c r="V552" i="10"/>
  <c r="V548" i="10"/>
  <c r="V544" i="10"/>
  <c r="V540" i="10"/>
  <c r="V536" i="10"/>
  <c r="V532" i="10"/>
  <c r="V527" i="10"/>
  <c r="V523" i="10"/>
  <c r="V519" i="10"/>
  <c r="V515" i="10"/>
  <c r="V511" i="10"/>
  <c r="V507" i="10"/>
  <c r="V504" i="10"/>
  <c r="V498" i="10"/>
  <c r="V495" i="10"/>
  <c r="V490" i="10"/>
  <c r="V487" i="10"/>
  <c r="V477" i="10"/>
  <c r="V473" i="10"/>
  <c r="V469" i="10"/>
  <c r="V465" i="10"/>
  <c r="V461" i="10"/>
  <c r="V457" i="10"/>
  <c r="V452" i="10"/>
  <c r="V448" i="10"/>
  <c r="V444" i="10"/>
  <c r="V440" i="10"/>
  <c r="V436" i="10"/>
  <c r="V432" i="10"/>
  <c r="V427" i="10"/>
  <c r="V423" i="10"/>
  <c r="V419" i="10"/>
  <c r="V415" i="10"/>
  <c r="V411" i="10"/>
  <c r="V407" i="10"/>
  <c r="V402" i="10"/>
  <c r="V399" i="10"/>
  <c r="V394" i="10"/>
  <c r="V391" i="10"/>
  <c r="V386" i="10"/>
  <c r="V383" i="10"/>
  <c r="V378" i="10"/>
  <c r="V375" i="10"/>
  <c r="V365" i="10"/>
  <c r="V361" i="10"/>
  <c r="V357" i="10"/>
  <c r="V353" i="10"/>
  <c r="V263" i="10"/>
  <c r="V255" i="10"/>
  <c r="V247" i="10"/>
  <c r="V201" i="10"/>
  <c r="V197" i="10"/>
  <c r="V193" i="10"/>
  <c r="V189" i="10"/>
  <c r="V185" i="10"/>
  <c r="V181" i="10"/>
  <c r="V177" i="10"/>
  <c r="V36" i="10"/>
  <c r="V31" i="10"/>
  <c r="V27" i="10"/>
  <c r="V23" i="10"/>
  <c r="V158" i="10"/>
  <c r="V154" i="10"/>
  <c r="V150" i="10"/>
  <c r="V146" i="10"/>
  <c r="V137" i="10"/>
  <c r="V133" i="10"/>
  <c r="V129" i="10"/>
  <c r="V125" i="10"/>
  <c r="V121" i="10"/>
  <c r="V117" i="10"/>
  <c r="V113" i="10"/>
  <c r="V109" i="10"/>
  <c r="V104" i="10"/>
  <c r="V100" i="10"/>
  <c r="V96" i="10"/>
  <c r="V87" i="10"/>
  <c r="V83" i="10"/>
  <c r="V79" i="10"/>
  <c r="V75" i="10"/>
  <c r="V66" i="10"/>
  <c r="V62" i="10"/>
  <c r="V58" i="10"/>
  <c r="V54" i="10"/>
  <c r="V50" i="10"/>
  <c r="V46" i="10"/>
  <c r="V42" i="10"/>
  <c r="V38" i="10"/>
  <c r="V33" i="10"/>
  <c r="V29" i="10"/>
  <c r="V25" i="10"/>
  <c r="V16" i="10"/>
  <c r="V12" i="10"/>
  <c r="V8" i="10"/>
  <c r="V4" i="10"/>
  <c r="V120" i="10"/>
  <c r="V112" i="10"/>
  <c r="V108" i="10"/>
  <c r="V95" i="10"/>
  <c r="V90" i="10"/>
  <c r="V86" i="10"/>
  <c r="V78" i="10"/>
  <c r="V74" i="10"/>
  <c r="V61" i="10"/>
  <c r="V57" i="10"/>
  <c r="V53" i="10"/>
  <c r="V45" i="10"/>
  <c r="V41" i="10"/>
  <c r="V32" i="10"/>
  <c r="V28" i="10"/>
  <c r="V24" i="10"/>
  <c r="V15" i="10"/>
  <c r="V11" i="10"/>
  <c r="V7" i="10"/>
  <c r="V604" i="10"/>
  <c r="V600" i="10"/>
  <c r="V596" i="10"/>
  <c r="V592" i="10"/>
  <c r="V588" i="10"/>
  <c r="V584" i="10"/>
  <c r="V579" i="10"/>
  <c r="V575" i="10"/>
  <c r="V571" i="10"/>
  <c r="V567" i="10"/>
  <c r="V563" i="10"/>
  <c r="V559" i="10"/>
  <c r="V550" i="10"/>
  <c r="V546" i="10"/>
  <c r="V542" i="10"/>
  <c r="V538" i="10"/>
  <c r="V534" i="10"/>
  <c r="V530" i="10"/>
  <c r="V349" i="10"/>
  <c r="V345" i="10"/>
  <c r="V341" i="10"/>
  <c r="V337" i="10"/>
  <c r="V332" i="10"/>
  <c r="V328" i="10"/>
  <c r="V324" i="10"/>
  <c r="V320" i="10"/>
  <c r="V316" i="10"/>
  <c r="V312" i="10"/>
  <c r="V308" i="10"/>
  <c r="V304" i="10"/>
  <c r="V299" i="10"/>
  <c r="V295" i="10"/>
  <c r="V291" i="10"/>
  <c r="V287" i="10"/>
  <c r="V283" i="10"/>
  <c r="V279" i="10"/>
  <c r="V275" i="10"/>
  <c r="V271" i="10"/>
  <c r="V266" i="10"/>
  <c r="V258" i="10"/>
  <c r="V250" i="10"/>
  <c r="V242" i="10"/>
  <c r="V233" i="10"/>
  <c r="V229" i="10"/>
  <c r="V225" i="10"/>
  <c r="V221" i="10"/>
  <c r="V217" i="10"/>
  <c r="V213" i="10"/>
  <c r="V209" i="10"/>
  <c r="V205" i="10"/>
  <c r="V171" i="10"/>
  <c r="V167" i="10"/>
  <c r="V163" i="10"/>
  <c r="V159" i="10"/>
  <c r="V155" i="10"/>
  <c r="V151" i="10"/>
  <c r="V147" i="10"/>
  <c r="V143" i="10"/>
  <c r="V138" i="10"/>
  <c r="V134" i="10"/>
  <c r="V130" i="10"/>
  <c r="V126" i="10"/>
  <c r="V122" i="10"/>
  <c r="V118" i="10"/>
  <c r="V114" i="10"/>
  <c r="V110" i="10"/>
  <c r="V105" i="10"/>
  <c r="V101" i="10"/>
  <c r="V97" i="10"/>
  <c r="V93" i="10"/>
  <c r="V88" i="10"/>
  <c r="V84" i="10"/>
  <c r="V80" i="10"/>
  <c r="V76" i="10"/>
  <c r="V72" i="10"/>
  <c r="V67" i="10"/>
  <c r="V63" i="10"/>
  <c r="V59" i="10"/>
  <c r="V55" i="10"/>
  <c r="V51" i="10"/>
  <c r="V47" i="10"/>
  <c r="V43" i="10"/>
  <c r="V39" i="10"/>
  <c r="V17" i="10"/>
  <c r="V13" i="10"/>
  <c r="V9" i="10"/>
  <c r="V5" i="10"/>
  <c r="V599" i="10"/>
  <c r="V598" i="10"/>
  <c r="V10" i="10"/>
  <c r="V18" i="10"/>
  <c r="V40" i="10"/>
  <c r="V56" i="10"/>
  <c r="V196" i="10"/>
  <c r="V218" i="10"/>
  <c r="V234" i="10"/>
  <c r="V280" i="10"/>
  <c r="V390" i="10"/>
  <c r="V520" i="10"/>
  <c r="N121" i="10"/>
  <c r="V21" i="10"/>
  <c r="V30" i="10"/>
  <c r="V94" i="10"/>
  <c r="V102" i="10"/>
  <c r="V184" i="10"/>
  <c r="V200" i="10"/>
  <c r="V262" i="10"/>
  <c r="V398" i="10"/>
  <c r="O556" i="10"/>
  <c r="O123" i="10"/>
  <c r="V6" i="10"/>
  <c r="V14" i="10"/>
  <c r="V22" i="10"/>
  <c r="V44" i="10"/>
  <c r="V52" i="10"/>
  <c r="V60" i="10"/>
  <c r="V68" i="10"/>
  <c r="V188" i="10"/>
  <c r="V206" i="10"/>
  <c r="V214" i="10"/>
  <c r="V222" i="10"/>
  <c r="V230" i="10"/>
  <c r="V272" i="10"/>
  <c r="V288" i="10"/>
  <c r="V374" i="10"/>
  <c r="V408" i="10"/>
  <c r="V424" i="10"/>
  <c r="V486" i="10"/>
  <c r="V512" i="10"/>
  <c r="V591" i="10"/>
  <c r="V590" i="10"/>
  <c r="V583" i="10"/>
  <c r="V582" i="10"/>
  <c r="V26" i="10"/>
  <c r="V48" i="10"/>
  <c r="V64" i="10"/>
  <c r="V180" i="10"/>
  <c r="V210" i="10"/>
  <c r="V226" i="10"/>
  <c r="V254" i="10"/>
  <c r="V296" i="10"/>
  <c r="V416" i="10"/>
  <c r="N581" i="10"/>
  <c r="O582" i="10" s="1"/>
  <c r="O583" i="10"/>
  <c r="V603" i="10"/>
  <c r="V595" i="10"/>
  <c r="V587" i="10"/>
  <c r="V524" i="10"/>
  <c r="V516" i="10"/>
  <c r="V508" i="10"/>
  <c r="V499" i="10"/>
  <c r="V491" i="10"/>
  <c r="V483" i="10"/>
  <c r="V428" i="10"/>
  <c r="V420" i="10"/>
  <c r="V412" i="10"/>
  <c r="V395" i="10"/>
  <c r="V387" i="10"/>
  <c r="V379" i="10"/>
  <c r="V371" i="10"/>
  <c r="V300" i="10"/>
  <c r="V292" i="10"/>
  <c r="V284" i="10"/>
  <c r="V276" i="10"/>
  <c r="V259" i="10"/>
  <c r="V251" i="10"/>
  <c r="V243" i="10"/>
  <c r="V239" i="10"/>
  <c r="V172" i="10"/>
  <c r="V168" i="10"/>
  <c r="V164" i="10"/>
  <c r="V160" i="10"/>
  <c r="V156" i="10"/>
  <c r="V152" i="10"/>
  <c r="V148" i="10"/>
  <c r="V144" i="10"/>
  <c r="V139" i="10"/>
  <c r="V135" i="10"/>
  <c r="V131" i="10"/>
  <c r="V127" i="10"/>
  <c r="V123" i="10"/>
  <c r="V119" i="10"/>
  <c r="V115" i="10"/>
  <c r="V111" i="10"/>
  <c r="V89" i="10"/>
  <c r="V85" i="10"/>
  <c r="V81" i="10"/>
  <c r="V77" i="10"/>
  <c r="V73" i="10"/>
  <c r="V98" i="10"/>
  <c r="V176" i="10"/>
  <c r="V192" i="10"/>
  <c r="V246" i="10"/>
  <c r="V382" i="10"/>
  <c r="V494" i="10"/>
  <c r="V347" i="10"/>
  <c r="V343" i="10"/>
  <c r="V339" i="10"/>
  <c r="V578" i="10"/>
  <c r="V574" i="10"/>
  <c r="V570" i="10"/>
  <c r="V566" i="10"/>
  <c r="V562" i="10"/>
  <c r="V558" i="10"/>
  <c r="V553" i="10"/>
  <c r="V549" i="10"/>
  <c r="V545" i="10"/>
  <c r="V541" i="10"/>
  <c r="V537" i="10"/>
  <c r="V533" i="10"/>
  <c r="V478" i="10"/>
  <c r="V474" i="10"/>
  <c r="V470" i="10"/>
  <c r="V466" i="10"/>
  <c r="V462" i="10"/>
  <c r="V458" i="10"/>
  <c r="V453" i="10"/>
  <c r="V449" i="10"/>
  <c r="V445" i="10"/>
  <c r="V441" i="10"/>
  <c r="V437" i="10"/>
  <c r="V433" i="10"/>
  <c r="V366" i="10"/>
  <c r="V362" i="10"/>
  <c r="V358" i="10"/>
  <c r="V354" i="10"/>
  <c r="V350" i="10"/>
  <c r="V346" i="10"/>
  <c r="V342" i="10"/>
  <c r="V338" i="10"/>
  <c r="V333" i="10"/>
  <c r="V329" i="10"/>
  <c r="V325" i="10"/>
  <c r="V321" i="10"/>
  <c r="V317" i="10"/>
  <c r="V313" i="10"/>
  <c r="V309" i="10"/>
  <c r="V305" i="10"/>
  <c r="N153" i="10"/>
  <c r="O154" i="10" s="1"/>
  <c r="N456" i="10"/>
  <c r="O457" i="10" s="1"/>
  <c r="O460" i="10"/>
  <c r="O461" i="10"/>
  <c r="O156" i="10"/>
  <c r="N84" i="10"/>
  <c r="O86" i="10"/>
  <c r="N218" i="10"/>
  <c r="O220" i="10"/>
  <c r="O358" i="10"/>
  <c r="O357" i="10"/>
  <c r="N383" i="10"/>
  <c r="O384" i="10" s="1"/>
  <c r="N509" i="10"/>
  <c r="O509" i="10" s="1"/>
  <c r="O562" i="10"/>
  <c r="O563" i="10"/>
  <c r="O155" i="10"/>
  <c r="N12" i="10"/>
  <c r="O13" i="10" s="1"/>
  <c r="O14" i="10"/>
  <c r="N47" i="10"/>
  <c r="O49" i="10"/>
  <c r="N314" i="10"/>
  <c r="O316" i="10"/>
  <c r="N347" i="10"/>
  <c r="O350" i="10"/>
  <c r="N434" i="10"/>
  <c r="O436" i="10"/>
  <c r="O525" i="10"/>
  <c r="N182" i="10"/>
  <c r="O184" i="10"/>
  <c r="N249" i="10"/>
  <c r="Q249" i="10" s="1"/>
  <c r="O256" i="10"/>
  <c r="N281" i="10"/>
  <c r="O282" i="10" s="1"/>
  <c r="U91" i="10"/>
  <c r="V91" i="10" s="1"/>
  <c r="Y67" i="10"/>
  <c r="Y316" i="10"/>
  <c r="Y68" i="10"/>
  <c r="M69" i="10"/>
  <c r="Y69" i="10" s="1"/>
  <c r="Y238" i="10"/>
  <c r="Y335" i="10"/>
  <c r="Y275" i="10"/>
  <c r="Y370" i="10"/>
  <c r="Y263" i="10"/>
  <c r="Y302" i="10"/>
  <c r="Y315" i="10"/>
  <c r="Y291" i="10"/>
  <c r="Y265" i="10"/>
  <c r="Y266" i="10"/>
  <c r="Y290" i="10"/>
  <c r="Y292" i="10"/>
  <c r="Y276" i="10"/>
  <c r="Y268" i="10"/>
  <c r="Y204" i="10"/>
  <c r="Y264" i="10"/>
  <c r="Y200" i="10"/>
  <c r="Y198" i="10"/>
  <c r="Y142" i="10"/>
  <c r="Y199" i="10"/>
  <c r="Y107" i="10"/>
  <c r="Y76" i="10"/>
  <c r="X118" i="10"/>
  <c r="Y118" i="10" s="1"/>
  <c r="Y91" i="10"/>
  <c r="P85" i="10"/>
  <c r="Y17" i="10"/>
  <c r="Y16" i="10"/>
  <c r="Y18" i="10"/>
  <c r="Y35" i="10"/>
  <c r="X20" i="10"/>
  <c r="M322" i="10"/>
  <c r="Y322" i="10" s="1"/>
  <c r="M92" i="10"/>
  <c r="Y92" i="10" s="1"/>
  <c r="AF604" i="10"/>
  <c r="AF590" i="10" s="1"/>
  <c r="AF589" i="10" s="1"/>
  <c r="AF588" i="10" s="1"/>
  <c r="AF587" i="10" s="1"/>
  <c r="AF586" i="10" s="1"/>
  <c r="AF585" i="10" s="1"/>
  <c r="AF584" i="10" s="1"/>
  <c r="AF583" i="10" s="1"/>
  <c r="AF582" i="10" s="1"/>
  <c r="AF581" i="10" s="1"/>
  <c r="M201" i="10"/>
  <c r="M202" i="10" s="1"/>
  <c r="M19" i="10"/>
  <c r="Y19" i="10" s="1"/>
  <c r="L613" i="9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2" i="6"/>
  <c r="B11" i="3" a="1"/>
  <c r="B11" i="3" s="1"/>
  <c r="AF738" i="10" l="1"/>
  <c r="AF660" i="10"/>
  <c r="AF662" i="10"/>
  <c r="AF737" i="10"/>
  <c r="P692" i="10"/>
  <c r="Q693" i="10"/>
  <c r="AF636" i="10"/>
  <c r="AF634" i="10" s="1"/>
  <c r="P614" i="10"/>
  <c r="Q614" i="10" s="1"/>
  <c r="AF661" i="10"/>
  <c r="AF659" i="10" s="1"/>
  <c r="AF633" i="10"/>
  <c r="O634" i="10"/>
  <c r="Q581" i="10"/>
  <c r="P279" i="10"/>
  <c r="P10" i="10"/>
  <c r="P433" i="10"/>
  <c r="Q434" i="10"/>
  <c r="P382" i="10"/>
  <c r="Q383" i="10"/>
  <c r="Q456" i="10"/>
  <c r="P313" i="10"/>
  <c r="Q314" i="10"/>
  <c r="P153" i="10"/>
  <c r="Q154" i="10"/>
  <c r="P181" i="10"/>
  <c r="Q182" i="10"/>
  <c r="P246" i="10"/>
  <c r="N120" i="10"/>
  <c r="Q121" i="10"/>
  <c r="P84" i="10"/>
  <c r="Q85" i="10"/>
  <c r="Q281" i="10"/>
  <c r="Q12" i="10"/>
  <c r="P346" i="10"/>
  <c r="Q347" i="10"/>
  <c r="P46" i="10"/>
  <c r="Q47" i="10"/>
  <c r="P217" i="10"/>
  <c r="Q218" i="10"/>
  <c r="Q509" i="10"/>
  <c r="P118" i="10"/>
  <c r="V92" i="10"/>
  <c r="O122" i="10"/>
  <c r="N248" i="10"/>
  <c r="O250" i="10"/>
  <c r="N46" i="10"/>
  <c r="N83" i="10"/>
  <c r="O84" i="10" s="1"/>
  <c r="N280" i="10"/>
  <c r="O281" i="10" s="1"/>
  <c r="N181" i="10"/>
  <c r="O182" i="10" s="1"/>
  <c r="O183" i="10"/>
  <c r="N11" i="10"/>
  <c r="O12" i="10" s="1"/>
  <c r="N382" i="10"/>
  <c r="N217" i="10"/>
  <c r="O218" i="10" s="1"/>
  <c r="N152" i="10"/>
  <c r="N346" i="10"/>
  <c r="O347" i="10" s="1"/>
  <c r="O348" i="10"/>
  <c r="N433" i="10"/>
  <c r="O434" i="10" s="1"/>
  <c r="O435" i="10"/>
  <c r="N313" i="10"/>
  <c r="O315" i="10"/>
  <c r="O48" i="10"/>
  <c r="O510" i="10"/>
  <c r="O85" i="10"/>
  <c r="O219" i="10"/>
  <c r="M175" i="10"/>
  <c r="Y175" i="10" s="1"/>
  <c r="Y202" i="10"/>
  <c r="Y201" i="10"/>
  <c r="M100" i="10"/>
  <c r="E591" i="6"/>
  <c r="M20" i="10"/>
  <c r="Y20" i="10" s="1"/>
  <c r="G613" i="9"/>
  <c r="P691" i="10" l="1"/>
  <c r="Q692" i="10"/>
  <c r="Q11" i="10"/>
  <c r="P343" i="10"/>
  <c r="Q346" i="10"/>
  <c r="P245" i="10"/>
  <c r="P381" i="10"/>
  <c r="Q382" i="10"/>
  <c r="P45" i="10"/>
  <c r="Q46" i="10"/>
  <c r="N119" i="10"/>
  <c r="Q120" i="10"/>
  <c r="P180" i="10"/>
  <c r="Q181" i="10"/>
  <c r="P312" i="10"/>
  <c r="Q313" i="10"/>
  <c r="Q280" i="10"/>
  <c r="O249" i="10"/>
  <c r="Q248" i="10"/>
  <c r="P216" i="10"/>
  <c r="Q217" i="10"/>
  <c r="P83" i="10"/>
  <c r="Q84" i="10"/>
  <c r="P152" i="10"/>
  <c r="Q153" i="10"/>
  <c r="P117" i="10"/>
  <c r="P9" i="10"/>
  <c r="O121" i="10"/>
  <c r="P432" i="10"/>
  <c r="Q433" i="10"/>
  <c r="P278" i="10"/>
  <c r="N381" i="10"/>
  <c r="O382" i="10" s="1"/>
  <c r="N180" i="10"/>
  <c r="O181" i="10" s="1"/>
  <c r="N343" i="10"/>
  <c r="O346" i="10"/>
  <c r="N216" i="10"/>
  <c r="O217" i="10" s="1"/>
  <c r="N10" i="10"/>
  <c r="Q10" i="10" s="1"/>
  <c r="N82" i="10"/>
  <c r="O83" i="10" s="1"/>
  <c r="N312" i="10"/>
  <c r="N151" i="10"/>
  <c r="O152" i="10" s="1"/>
  <c r="N45" i="10"/>
  <c r="O314" i="10"/>
  <c r="N432" i="10"/>
  <c r="O433" i="10" s="1"/>
  <c r="O153" i="10"/>
  <c r="O383" i="10"/>
  <c r="N279" i="10"/>
  <c r="O280" i="10" s="1"/>
  <c r="O47" i="10"/>
  <c r="N247" i="10"/>
  <c r="M101" i="10"/>
  <c r="Y100" i="10"/>
  <c r="M21" i="10"/>
  <c r="Y21" i="10" s="1"/>
  <c r="P690" i="10" l="1"/>
  <c r="Q691" i="10"/>
  <c r="Q279" i="10"/>
  <c r="P116" i="10"/>
  <c r="P244" i="10"/>
  <c r="P8" i="10"/>
  <c r="P151" i="10"/>
  <c r="Q152" i="10"/>
  <c r="P215" i="10"/>
  <c r="Q216" i="10"/>
  <c r="P82" i="10"/>
  <c r="Q83" i="10"/>
  <c r="P277" i="10"/>
  <c r="P179" i="10"/>
  <c r="Q180" i="10"/>
  <c r="P44" i="10"/>
  <c r="Q45" i="10"/>
  <c r="O248" i="10"/>
  <c r="Q247" i="10"/>
  <c r="P431" i="10"/>
  <c r="Q432" i="10"/>
  <c r="P311" i="10"/>
  <c r="Q312" i="10"/>
  <c r="O120" i="10"/>
  <c r="N118" i="10"/>
  <c r="Q119" i="10"/>
  <c r="P380" i="10"/>
  <c r="Q381" i="10"/>
  <c r="P342" i="10"/>
  <c r="Q343" i="10"/>
  <c r="N311" i="10"/>
  <c r="O312" i="10" s="1"/>
  <c r="N342" i="10"/>
  <c r="O343" i="10" s="1"/>
  <c r="O344" i="10"/>
  <c r="N246" i="10"/>
  <c r="Q246" i="10" s="1"/>
  <c r="N431" i="10"/>
  <c r="N150" i="10"/>
  <c r="O151" i="10" s="1"/>
  <c r="N81" i="10"/>
  <c r="N215" i="10"/>
  <c r="O216" i="10" s="1"/>
  <c r="N44" i="10"/>
  <c r="N9" i="10"/>
  <c r="Q9" i="10" s="1"/>
  <c r="N278" i="10"/>
  <c r="Q278" i="10" s="1"/>
  <c r="O46" i="10"/>
  <c r="O313" i="10"/>
  <c r="O11" i="10"/>
  <c r="N179" i="10"/>
  <c r="O180" i="10" s="1"/>
  <c r="N380" i="10"/>
  <c r="O381" i="10" s="1"/>
  <c r="M102" i="10"/>
  <c r="Y101" i="10"/>
  <c r="M22" i="10"/>
  <c r="Y22" i="10" s="1"/>
  <c r="P689" i="10" l="1"/>
  <c r="Q690" i="10"/>
  <c r="O10" i="10"/>
  <c r="P81" i="10"/>
  <c r="Q82" i="10"/>
  <c r="P150" i="10"/>
  <c r="Q151" i="10"/>
  <c r="P243" i="10"/>
  <c r="P341" i="10"/>
  <c r="Q342" i="10"/>
  <c r="Q118" i="10"/>
  <c r="O119" i="10"/>
  <c r="N117" i="10"/>
  <c r="O118" i="10" s="1"/>
  <c r="P379" i="10"/>
  <c r="Q380" i="10"/>
  <c r="P310" i="10"/>
  <c r="Q311" i="10"/>
  <c r="P178" i="10"/>
  <c r="Q179" i="10"/>
  <c r="O247" i="10"/>
  <c r="P430" i="10"/>
  <c r="Q431" i="10"/>
  <c r="P43" i="10"/>
  <c r="Q44" i="10"/>
  <c r="P276" i="10"/>
  <c r="P214" i="10"/>
  <c r="Q215" i="10"/>
  <c r="P7" i="10"/>
  <c r="P115" i="10"/>
  <c r="N277" i="10"/>
  <c r="O278" i="10" s="1"/>
  <c r="N80" i="10"/>
  <c r="O81" i="10" s="1"/>
  <c r="N178" i="10"/>
  <c r="O179" i="10" s="1"/>
  <c r="N8" i="10"/>
  <c r="O9" i="10" s="1"/>
  <c r="N214" i="10"/>
  <c r="O215" i="10" s="1"/>
  <c r="N149" i="10"/>
  <c r="O150" i="10" s="1"/>
  <c r="N245" i="10"/>
  <c r="Q245" i="10" s="1"/>
  <c r="N43" i="10"/>
  <c r="O44" i="10" s="1"/>
  <c r="N430" i="10"/>
  <c r="O431" i="10" s="1"/>
  <c r="N341" i="10"/>
  <c r="O342" i="10" s="1"/>
  <c r="N379" i="10"/>
  <c r="O380" i="10" s="1"/>
  <c r="O279" i="10"/>
  <c r="O45" i="10"/>
  <c r="O82" i="10"/>
  <c r="O432" i="10"/>
  <c r="N310" i="10"/>
  <c r="O311" i="10" s="1"/>
  <c r="Y102" i="10"/>
  <c r="M103" i="10"/>
  <c r="M23" i="10"/>
  <c r="Y23" i="10" s="1"/>
  <c r="P688" i="10" l="1"/>
  <c r="Q689" i="10"/>
  <c r="O246" i="10"/>
  <c r="P6" i="10"/>
  <c r="P275" i="10"/>
  <c r="Q430" i="10"/>
  <c r="P309" i="10"/>
  <c r="Q310" i="10"/>
  <c r="Q117" i="10"/>
  <c r="N116" i="10"/>
  <c r="P340" i="10"/>
  <c r="Q341" i="10"/>
  <c r="P149" i="10"/>
  <c r="Q150" i="10"/>
  <c r="P114" i="10"/>
  <c r="P213" i="10"/>
  <c r="Q214" i="10"/>
  <c r="P42" i="10"/>
  <c r="Q43" i="10"/>
  <c r="Q8" i="10"/>
  <c r="Q277" i="10"/>
  <c r="P177" i="10"/>
  <c r="Q178" i="10"/>
  <c r="P378" i="10"/>
  <c r="Q379" i="10"/>
  <c r="P242" i="10"/>
  <c r="P80" i="10"/>
  <c r="Q81" i="10"/>
  <c r="N213" i="10"/>
  <c r="O214" i="10" s="1"/>
  <c r="N79" i="10"/>
  <c r="O80" i="10" s="1"/>
  <c r="N378" i="10"/>
  <c r="O379" i="10" s="1"/>
  <c r="N244" i="10"/>
  <c r="N309" i="10"/>
  <c r="O310" i="10" s="1"/>
  <c r="N340" i="10"/>
  <c r="O341" i="10" s="1"/>
  <c r="N42" i="10"/>
  <c r="O43" i="10" s="1"/>
  <c r="N148" i="10"/>
  <c r="O149" i="10" s="1"/>
  <c r="N7" i="10"/>
  <c r="O8" i="10" s="1"/>
  <c r="N177" i="10"/>
  <c r="O178" i="10" s="1"/>
  <c r="N276" i="10"/>
  <c r="O277" i="10" s="1"/>
  <c r="M104" i="10"/>
  <c r="Y103" i="10"/>
  <c r="M24" i="10"/>
  <c r="Y24" i="10" s="1"/>
  <c r="P687" i="10" l="1"/>
  <c r="Q688" i="10"/>
  <c r="Q276" i="10"/>
  <c r="Q7" i="10"/>
  <c r="P79" i="10"/>
  <c r="Q80" i="10"/>
  <c r="P377" i="10"/>
  <c r="Q378" i="10"/>
  <c r="P212" i="10"/>
  <c r="Q213" i="10"/>
  <c r="P148" i="10"/>
  <c r="Q149" i="10"/>
  <c r="P274" i="10"/>
  <c r="O245" i="10"/>
  <c r="Q244" i="10"/>
  <c r="P241" i="10"/>
  <c r="P176" i="10"/>
  <c r="Q177" i="10"/>
  <c r="P41" i="10"/>
  <c r="Q42" i="10"/>
  <c r="P113" i="10"/>
  <c r="P339" i="10"/>
  <c r="Q340" i="10"/>
  <c r="P308" i="10"/>
  <c r="Q309" i="10"/>
  <c r="O117" i="10"/>
  <c r="Q116" i="10"/>
  <c r="N115" i="10"/>
  <c r="P5" i="10"/>
  <c r="N275" i="10"/>
  <c r="O276" i="10" s="1"/>
  <c r="N41" i="10"/>
  <c r="O42" i="10" s="1"/>
  <c r="N308" i="10"/>
  <c r="O309" i="10" s="1"/>
  <c r="N78" i="10"/>
  <c r="O79" i="10" s="1"/>
  <c r="N6" i="10"/>
  <c r="O7" i="10" s="1"/>
  <c r="N243" i="10"/>
  <c r="N176" i="10"/>
  <c r="O177" i="10" s="1"/>
  <c r="N147" i="10"/>
  <c r="O148" i="10" s="1"/>
  <c r="N339" i="10"/>
  <c r="O340" i="10" s="1"/>
  <c r="N377" i="10"/>
  <c r="O378" i="10" s="1"/>
  <c r="N212" i="10"/>
  <c r="O213" i="10" s="1"/>
  <c r="M105" i="10"/>
  <c r="Y105" i="10" s="1"/>
  <c r="Y104" i="10"/>
  <c r="M25" i="10"/>
  <c r="Y25" i="10" s="1"/>
  <c r="P686" i="10" l="1"/>
  <c r="Q687" i="10"/>
  <c r="Q6" i="10"/>
  <c r="Q115" i="10"/>
  <c r="N114" i="10"/>
  <c r="P307" i="10"/>
  <c r="Q308" i="10"/>
  <c r="P112" i="10"/>
  <c r="P175" i="10"/>
  <c r="Q176" i="10"/>
  <c r="P147" i="10"/>
  <c r="Q148" i="10"/>
  <c r="P376" i="10"/>
  <c r="Q377" i="10"/>
  <c r="O244" i="10"/>
  <c r="Q243" i="10"/>
  <c r="O116" i="10"/>
  <c r="Q275" i="10"/>
  <c r="P4" i="10"/>
  <c r="P338" i="10"/>
  <c r="Q339" i="10"/>
  <c r="P40" i="10"/>
  <c r="Q41" i="10"/>
  <c r="P240" i="10"/>
  <c r="P273" i="10"/>
  <c r="P211" i="10"/>
  <c r="Q212" i="10"/>
  <c r="P78" i="10"/>
  <c r="Q79" i="10"/>
  <c r="N211" i="10"/>
  <c r="O212" i="10" s="1"/>
  <c r="N242" i="10"/>
  <c r="N77" i="10"/>
  <c r="O78" i="10" s="1"/>
  <c r="N40" i="10"/>
  <c r="O41" i="10" s="1"/>
  <c r="N146" i="10"/>
  <c r="O147" i="10" s="1"/>
  <c r="N376" i="10"/>
  <c r="O377" i="10" s="1"/>
  <c r="N338" i="10"/>
  <c r="O339" i="10" s="1"/>
  <c r="N175" i="10"/>
  <c r="O176" i="10" s="1"/>
  <c r="N5" i="10"/>
  <c r="Q5" i="10" s="1"/>
  <c r="N307" i="10"/>
  <c r="O308" i="10" s="1"/>
  <c r="N274" i="10"/>
  <c r="Q274" i="10" s="1"/>
  <c r="M26" i="10"/>
  <c r="Y26" i="10" s="1"/>
  <c r="P685" i="10" l="1"/>
  <c r="Q685" i="10" s="1"/>
  <c r="Q686" i="10"/>
  <c r="O275" i="10"/>
  <c r="Q175" i="10"/>
  <c r="O6" i="10"/>
  <c r="P210" i="10"/>
  <c r="Q211" i="10"/>
  <c r="P239" i="10"/>
  <c r="P337" i="10"/>
  <c r="Q338" i="10"/>
  <c r="P375" i="10"/>
  <c r="Q376" i="10"/>
  <c r="P306" i="10"/>
  <c r="Q307" i="10"/>
  <c r="O243" i="10"/>
  <c r="Q242" i="10"/>
  <c r="O115" i="10"/>
  <c r="N113" i="10"/>
  <c r="O114" i="10" s="1"/>
  <c r="Q114" i="10"/>
  <c r="P77" i="10"/>
  <c r="Q78" i="10"/>
  <c r="P272" i="10"/>
  <c r="P39" i="10"/>
  <c r="Q40" i="10"/>
  <c r="P3" i="10"/>
  <c r="P146" i="10"/>
  <c r="Q147" i="10"/>
  <c r="P111" i="10"/>
  <c r="N145" i="10"/>
  <c r="O146" i="10" s="1"/>
  <c r="N273" i="10"/>
  <c r="Q273" i="10" s="1"/>
  <c r="N4" i="10"/>
  <c r="O5" i="10" s="1"/>
  <c r="N337" i="10"/>
  <c r="O338" i="10" s="1"/>
  <c r="N76" i="10"/>
  <c r="O77" i="10" s="1"/>
  <c r="N306" i="10"/>
  <c r="O307" i="10" s="1"/>
  <c r="N375" i="10"/>
  <c r="O376" i="10" s="1"/>
  <c r="N39" i="10"/>
  <c r="O40" i="10" s="1"/>
  <c r="N241" i="10"/>
  <c r="Q241" i="10" s="1"/>
  <c r="N210" i="10"/>
  <c r="O211" i="10" s="1"/>
  <c r="M27" i="10"/>
  <c r="O274" i="10" l="1"/>
  <c r="Q4" i="10"/>
  <c r="P2" i="10"/>
  <c r="P271" i="10"/>
  <c r="P374" i="10"/>
  <c r="Q375" i="10"/>
  <c r="P238" i="10"/>
  <c r="O242" i="10"/>
  <c r="Q113" i="10"/>
  <c r="N112" i="10"/>
  <c r="O113" i="10" s="1"/>
  <c r="P110" i="10"/>
  <c r="P145" i="10"/>
  <c r="Q146" i="10"/>
  <c r="P38" i="10"/>
  <c r="Q39" i="10"/>
  <c r="P76" i="10"/>
  <c r="Q77" i="10"/>
  <c r="P305" i="10"/>
  <c r="Q306" i="10"/>
  <c r="P336" i="10"/>
  <c r="Q337" i="10"/>
  <c r="P209" i="10"/>
  <c r="Q210" i="10"/>
  <c r="N240" i="10"/>
  <c r="N336" i="10"/>
  <c r="O337" i="10" s="1"/>
  <c r="N374" i="10"/>
  <c r="O375" i="10" s="1"/>
  <c r="N272" i="10"/>
  <c r="O273" i="10" s="1"/>
  <c r="N209" i="10"/>
  <c r="O210" i="10" s="1"/>
  <c r="N38" i="10"/>
  <c r="O39" i="10" s="1"/>
  <c r="N305" i="10"/>
  <c r="O306" i="10" s="1"/>
  <c r="N75" i="10"/>
  <c r="O76" i="10" s="1"/>
  <c r="N3" i="10"/>
  <c r="O4" i="10" s="1"/>
  <c r="N144" i="10"/>
  <c r="O145" i="10" s="1"/>
  <c r="M28" i="10"/>
  <c r="Y27" i="10"/>
  <c r="P335" i="10" l="1"/>
  <c r="Q336" i="10"/>
  <c r="P144" i="10"/>
  <c r="Q145" i="10"/>
  <c r="P270" i="10"/>
  <c r="P304" i="10"/>
  <c r="Q305" i="10"/>
  <c r="P37" i="10"/>
  <c r="Q38" i="10"/>
  <c r="P109" i="10"/>
  <c r="P373" i="10"/>
  <c r="Q374" i="10"/>
  <c r="O241" i="10"/>
  <c r="Q240" i="10"/>
  <c r="P75" i="10"/>
  <c r="Q76" i="10"/>
  <c r="Q3" i="10"/>
  <c r="P208" i="10"/>
  <c r="Q209" i="10"/>
  <c r="Q112" i="10"/>
  <c r="N111" i="10"/>
  <c r="Q272" i="10"/>
  <c r="N304" i="10"/>
  <c r="O305" i="10" s="1"/>
  <c r="N335" i="10"/>
  <c r="O336" i="10" s="1"/>
  <c r="N2" i="10"/>
  <c r="Q2" i="10" s="1"/>
  <c r="N208" i="10"/>
  <c r="O209" i="10" s="1"/>
  <c r="N143" i="10"/>
  <c r="O144" i="10" s="1"/>
  <c r="N74" i="10"/>
  <c r="O75" i="10" s="1"/>
  <c r="N37" i="10"/>
  <c r="O38" i="10" s="1"/>
  <c r="N271" i="10"/>
  <c r="Q271" i="10" s="1"/>
  <c r="N373" i="10"/>
  <c r="O374" i="10" s="1"/>
  <c r="N239" i="10"/>
  <c r="Q239" i="10" s="1"/>
  <c r="M29" i="10"/>
  <c r="Y28" i="10"/>
  <c r="O3" i="10" l="1"/>
  <c r="O272" i="10"/>
  <c r="O240" i="10"/>
  <c r="P108" i="10"/>
  <c r="P303" i="10"/>
  <c r="Q304" i="10"/>
  <c r="P143" i="10"/>
  <c r="Q144" i="10"/>
  <c r="P207" i="10"/>
  <c r="Q208" i="10"/>
  <c r="P74" i="10"/>
  <c r="Q75" i="10"/>
  <c r="O112" i="10"/>
  <c r="Q111" i="10"/>
  <c r="N110" i="10"/>
  <c r="O111" i="10" s="1"/>
  <c r="P372" i="10"/>
  <c r="Q373" i="10"/>
  <c r="P36" i="10"/>
  <c r="Q37" i="10"/>
  <c r="P269" i="10"/>
  <c r="Q335" i="10"/>
  <c r="N36" i="10"/>
  <c r="O37" i="10" s="1"/>
  <c r="N207" i="10"/>
  <c r="O208" i="10" s="1"/>
  <c r="N372" i="10"/>
  <c r="O373" i="10" s="1"/>
  <c r="N142" i="10"/>
  <c r="O143" i="10" s="1"/>
  <c r="N238" i="10"/>
  <c r="Q238" i="10" s="1"/>
  <c r="N270" i="10"/>
  <c r="O271" i="10" s="1"/>
  <c r="N73" i="10"/>
  <c r="O74" i="10" s="1"/>
  <c r="N303" i="10"/>
  <c r="O304" i="10" s="1"/>
  <c r="Y29" i="10"/>
  <c r="M30" i="10"/>
  <c r="M71" i="10"/>
  <c r="Y71" i="10" s="1"/>
  <c r="O239" i="10" l="1"/>
  <c r="Q270" i="10"/>
  <c r="P268" i="10"/>
  <c r="P302" i="10"/>
  <c r="Q303" i="10"/>
  <c r="N109" i="10"/>
  <c r="O110" i="10" s="1"/>
  <c r="Q110" i="10"/>
  <c r="P371" i="10"/>
  <c r="Q372" i="10"/>
  <c r="P206" i="10"/>
  <c r="Q207" i="10"/>
  <c r="P35" i="10"/>
  <c r="Q36" i="10"/>
  <c r="P73" i="10"/>
  <c r="Q74" i="10"/>
  <c r="P142" i="10"/>
  <c r="Q142" i="10" s="1"/>
  <c r="Q143" i="10"/>
  <c r="P107" i="10"/>
  <c r="N269" i="10"/>
  <c r="Q269" i="10" s="1"/>
  <c r="N206" i="10"/>
  <c r="O207" i="10" s="1"/>
  <c r="N302" i="10"/>
  <c r="O303" i="10" s="1"/>
  <c r="N72" i="10"/>
  <c r="O73" i="10" s="1"/>
  <c r="N371" i="10"/>
  <c r="O372" i="10" s="1"/>
  <c r="N35" i="10"/>
  <c r="O36" i="10" s="1"/>
  <c r="M31" i="10"/>
  <c r="Y31" i="10" s="1"/>
  <c r="Y30" i="10"/>
  <c r="L268" i="10"/>
  <c r="Q302" i="10" l="1"/>
  <c r="O270" i="10"/>
  <c r="P72" i="10"/>
  <c r="Q73" i="10"/>
  <c r="N108" i="10"/>
  <c r="O109" i="10" s="1"/>
  <c r="Q109" i="10"/>
  <c r="P205" i="10"/>
  <c r="Q206" i="10"/>
  <c r="Q35" i="10"/>
  <c r="P370" i="10"/>
  <c r="Q371" i="10"/>
  <c r="N370" i="10"/>
  <c r="O371" i="10" s="1"/>
  <c r="N268" i="10"/>
  <c r="O269" i="10" s="1"/>
  <c r="N71" i="10"/>
  <c r="O72" i="10" s="1"/>
  <c r="N205" i="10"/>
  <c r="M32" i="10"/>
  <c r="Y32" i="10" s="1"/>
  <c r="Q370" i="10" l="1"/>
  <c r="P204" i="10"/>
  <c r="Q205" i="10"/>
  <c r="Q268" i="10"/>
  <c r="P71" i="10"/>
  <c r="Q71" i="10" s="1"/>
  <c r="Q72" i="10"/>
  <c r="N107" i="10"/>
  <c r="Q107" i="10" s="1"/>
  <c r="Q108" i="10"/>
  <c r="N204" i="10"/>
  <c r="O205" i="10" s="1"/>
  <c r="O206" i="10"/>
  <c r="M33" i="10"/>
  <c r="O108" i="10" l="1"/>
  <c r="Q204" i="10"/>
  <c r="Y33" i="10"/>
  <c r="N613" i="10"/>
  <c r="O613" i="10" l="1"/>
  <c r="O614" i="10"/>
  <c r="Q61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0" authorId="0" shapeId="0" xr:uid="{D07E9285-0750-4701-A6F2-BC7F1DBB8E6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The 15 largest banks in the United States (U.S.) hold a combined total of $13.4 trillion in assets as of Dec. 31, 2022.</t>
        </r>
      </text>
    </comment>
    <comment ref="C23" authorId="0" shapeId="0" xr:uid="{58CD8CB4-F10F-448C-AF44-B2791C480B8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You may ask why this is --- I think we can take them as we will not cover 2023 1st quarter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 Mostafa Kamal</author>
    <author>HP</author>
  </authors>
  <commentList>
    <comment ref="D4" authorId="0" shapeId="0" xr:uid="{FDDAF7B4-0FC9-4E41-81C9-F342FE57C5DA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From the world bank database</t>
        </r>
      </text>
    </comment>
    <comment ref="E4" authorId="0" shapeId="0" xr:uid="{A1F8FC1F-DFA2-4DAD-8BE2-FA1562D6C61D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Yahoo Finance
</t>
        </r>
      </text>
    </comment>
    <comment ref="H4" authorId="1" shapeId="0" xr:uid="{5CFF8DF8-FA17-49E6-BCD3-F262213ADD0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FRED data based and calculated the average and only considered the LIBOR 3 months….. Growth rates are taken as natural log difference [ln(1/0)]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<sst xmlns="http://schemas.openxmlformats.org/spreadsheetml/2006/main" count="10090" uniqueCount="300">
  <si>
    <t>ID (ISIN or Any unique identifier)</t>
  </si>
  <si>
    <t>Bank Name</t>
  </si>
  <si>
    <t>Country of Origin</t>
  </si>
  <si>
    <t>Deposits</t>
  </si>
  <si>
    <t>Total assets market value/total market value of equity</t>
  </si>
  <si>
    <t>Rescued (public capital) === stock market listed? (public limited company)</t>
  </si>
  <si>
    <t>GDP growth</t>
  </si>
  <si>
    <t>MP (3 month interbank interest rate)</t>
  </si>
  <si>
    <t>Accounting policy == GAAP or IFRS</t>
  </si>
  <si>
    <t>CRISIS period or not?</t>
  </si>
  <si>
    <t xml:space="preserve">equity </t>
  </si>
  <si>
    <t xml:space="preserve">assets </t>
  </si>
  <si>
    <t xml:space="preserve">Tier 1 bank capital </t>
  </si>
  <si>
    <t xml:space="preserve">Cost of funding </t>
  </si>
  <si>
    <t xml:space="preserve">Loan </t>
  </si>
  <si>
    <t>Exposure measure/Tier1</t>
  </si>
  <si>
    <t xml:space="preserve"> ROA</t>
  </si>
  <si>
    <t>GDP</t>
  </si>
  <si>
    <t>Major Stock Index</t>
  </si>
  <si>
    <t>Date</t>
  </si>
  <si>
    <t>JPMorgan Chase</t>
  </si>
  <si>
    <t>$3.20 trillion</t>
  </si>
  <si>
    <t>Bank of America</t>
  </si>
  <si>
    <t>$2.41 trillion</t>
  </si>
  <si>
    <t>Citigroup</t>
  </si>
  <si>
    <t>$1.77 trillion</t>
  </si>
  <si>
    <t>Wells Fargo</t>
  </si>
  <si>
    <t>$1.72 trillion</t>
  </si>
  <si>
    <t>U.S. Bancorp</t>
  </si>
  <si>
    <t>$585.14 billion</t>
  </si>
  <si>
    <t>PNC Financial Services</t>
  </si>
  <si>
    <t>$552.31 billion</t>
  </si>
  <si>
    <t>Truist Bank</t>
  </si>
  <si>
    <t>$546.23 billion</t>
  </si>
  <si>
    <t>Goldman Sachs</t>
  </si>
  <si>
    <t>$486.97 billion</t>
  </si>
  <si>
    <t>Capital One Financial</t>
  </si>
  <si>
    <t>$453.31 billion</t>
  </si>
  <si>
    <t>TD Group US Holdings</t>
  </si>
  <si>
    <t>$386.80 billion</t>
  </si>
  <si>
    <t>Bank of New York Mellon</t>
  </si>
  <si>
    <t>$324.65 billion</t>
  </si>
  <si>
    <t>State Street</t>
  </si>
  <si>
    <t>$298.02 billion</t>
  </si>
  <si>
    <t>Country</t>
  </si>
  <si>
    <t>USA</t>
  </si>
  <si>
    <t>Serial No.</t>
  </si>
  <si>
    <t>Citizens Financial</t>
  </si>
  <si>
    <t>$226.40 billion</t>
  </si>
  <si>
    <t>First Republic Bank</t>
  </si>
  <si>
    <t>$212.64 billion</t>
  </si>
  <si>
    <t>Morgan Stanley Private Bank</t>
  </si>
  <si>
    <t>$209.67 billion</t>
  </si>
  <si>
    <t>Total assets</t>
  </si>
  <si>
    <t xml:space="preserve"> CAD 1.6 trillion</t>
  </si>
  <si>
    <t xml:space="preserve"> CAD 1.5 trillion</t>
  </si>
  <si>
    <t xml:space="preserve"> CAD 1.0 trillion</t>
  </si>
  <si>
    <t xml:space="preserve"> CAD 0.9 trillion</t>
  </si>
  <si>
    <t xml:space="preserve"> CAD 0.7 trillion</t>
  </si>
  <si>
    <t>Royal Bank of Canada (RY)</t>
  </si>
  <si>
    <t>Toronto-Dominion Bank (TD)</t>
  </si>
  <si>
    <t>Bank of Nova Scotia (BNS)</t>
  </si>
  <si>
    <t>Bank of Montreal (BMO)</t>
  </si>
  <si>
    <t>Canadian Imperial Bank of Commerce (CM)</t>
  </si>
  <si>
    <t>Canada</t>
  </si>
  <si>
    <t>HSBC Holdings plc</t>
  </si>
  <si>
    <t xml:space="preserve"> £1.1 trillion</t>
  </si>
  <si>
    <t>Barclays plc</t>
  </si>
  <si>
    <t xml:space="preserve"> £1.0 trillion</t>
  </si>
  <si>
    <t>Lloyds Banking Group plc</t>
  </si>
  <si>
    <t xml:space="preserve"> £0.8 trillion</t>
  </si>
  <si>
    <t>NatWest Group plc (formerly Royal Bank of Scotland Group plc)</t>
  </si>
  <si>
    <t xml:space="preserve"> £0.6 trillion</t>
  </si>
  <si>
    <t>Standard Chartered plc</t>
  </si>
  <si>
    <t xml:space="preserve"> £0.4 trillion</t>
  </si>
  <si>
    <t>Santander UK plc</t>
  </si>
  <si>
    <t xml:space="preserve"> £0.2 trillion</t>
  </si>
  <si>
    <t>Nationwide Building Society</t>
  </si>
  <si>
    <t>UK</t>
  </si>
  <si>
    <t>Deutsche Bank AG</t>
  </si>
  <si>
    <t xml:space="preserve"> €1.2 trillion</t>
  </si>
  <si>
    <t>Commerzbank AG</t>
  </si>
  <si>
    <t xml:space="preserve"> €0.5 trillion</t>
  </si>
  <si>
    <t>KfW Bankengruppe</t>
  </si>
  <si>
    <t>DZ Bank AG</t>
  </si>
  <si>
    <t xml:space="preserve"> €0.4 trillion</t>
  </si>
  <si>
    <t>Landesbank Baden-Württemberg</t>
  </si>
  <si>
    <t xml:space="preserve"> €0.2 trillion</t>
  </si>
  <si>
    <t>Germany</t>
  </si>
  <si>
    <t>ISIN</t>
  </si>
  <si>
    <t>JPMorgan Chase &amp; Co. (JPM)</t>
  </si>
  <si>
    <t xml:space="preserve"> US46625H1005</t>
  </si>
  <si>
    <t>Bank of America Corporation (BAC)</t>
  </si>
  <si>
    <t xml:space="preserve"> US0605051046</t>
  </si>
  <si>
    <t>Citigroup Inc. (C)</t>
  </si>
  <si>
    <t xml:space="preserve"> US1729674242</t>
  </si>
  <si>
    <t>Wells Fargo &amp; Company (WFC)</t>
  </si>
  <si>
    <t xml:space="preserve"> US9497461015</t>
  </si>
  <si>
    <t>U.S. Bancorp (USB)</t>
  </si>
  <si>
    <t xml:space="preserve"> US9029733048</t>
  </si>
  <si>
    <t>PNC Financial Services Group, Inc. (PNC)</t>
  </si>
  <si>
    <t xml:space="preserve"> US6934751057</t>
  </si>
  <si>
    <t>Truist Financial Corporation (TFC)</t>
  </si>
  <si>
    <t xml:space="preserve"> US89832Q1094</t>
  </si>
  <si>
    <t>Goldman Sachs Group, Inc. (GS)</t>
  </si>
  <si>
    <t xml:space="preserve"> US38141G1040</t>
  </si>
  <si>
    <t>Capital One Financial Corporation (COF)</t>
  </si>
  <si>
    <t xml:space="preserve"> US14040H1059</t>
  </si>
  <si>
    <t>TD Group US Holdings LLC (TD)</t>
  </si>
  <si>
    <t xml:space="preserve"> US87236Y1082</t>
  </si>
  <si>
    <t>Bank of New York Mellon Corporation (BK)</t>
  </si>
  <si>
    <t xml:space="preserve"> US0640581007</t>
  </si>
  <si>
    <t>State Street Corporation (STT)</t>
  </si>
  <si>
    <t xml:space="preserve"> US8574771031</t>
  </si>
  <si>
    <t>Citizens Financial Group, Inc. (CFG)</t>
  </si>
  <si>
    <t xml:space="preserve"> US1746101054</t>
  </si>
  <si>
    <t>First Republic Bank (FRC)</t>
  </si>
  <si>
    <t xml:space="preserve"> US33616C1009</t>
  </si>
  <si>
    <t>Morgan Stanley Private Bank, National Association (MS)</t>
  </si>
  <si>
    <t xml:space="preserve"> US6174464486</t>
  </si>
  <si>
    <t xml:space="preserve"> CA7800871021</t>
  </si>
  <si>
    <t xml:space="preserve"> CA8911605092</t>
  </si>
  <si>
    <t xml:space="preserve"> CA0641491075</t>
  </si>
  <si>
    <t xml:space="preserve"> CA0636711016</t>
  </si>
  <si>
    <t xml:space="preserve"> CA1360691010</t>
  </si>
  <si>
    <t>HSBC Holdings plc (HSBC)</t>
  </si>
  <si>
    <t xml:space="preserve"> GB0005405286</t>
  </si>
  <si>
    <t>Barclays plc (BARC)</t>
  </si>
  <si>
    <t xml:space="preserve"> GB0031348658</t>
  </si>
  <si>
    <t>Lloyds Banking Group plc (LLOY)</t>
  </si>
  <si>
    <t xml:space="preserve"> GB0008706128</t>
  </si>
  <si>
    <t>NatWest Group plc (NWG)</t>
  </si>
  <si>
    <t xml:space="preserve"> GB00B7T77214</t>
  </si>
  <si>
    <t>Standard Chartered plc (STAN)</t>
  </si>
  <si>
    <t xml:space="preserve"> GB0004082847</t>
  </si>
  <si>
    <t xml:space="preserve"> ES0113900J37</t>
  </si>
  <si>
    <t xml:space="preserve"> GB00BQ8H2X48</t>
  </si>
  <si>
    <t>Deutsche Bank AG (DBK)</t>
  </si>
  <si>
    <t xml:space="preserve"> DE0005140008</t>
  </si>
  <si>
    <t>Commerzbank AG (CBK)</t>
  </si>
  <si>
    <t xml:space="preserve"> DE000CBK1001</t>
  </si>
  <si>
    <t xml:space="preserve"> DE000A0GFKV5</t>
  </si>
  <si>
    <t xml:space="preserve"> DE0005560039</t>
  </si>
  <si>
    <t xml:space="preserve"> DE000LBW0001</t>
  </si>
  <si>
    <t xml:space="preserve">Bank name </t>
  </si>
  <si>
    <t>Barclays</t>
  </si>
  <si>
    <t>—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</si>
  <si>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</si>
  <si>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</si>
  <si>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</si>
  <si>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</si>
  <si>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</si>
  <si>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</si>
  <si>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</si>
  <si>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</si>
  <si>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</si>
  <si>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</si>
  <si>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</si>
  <si>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</si>
  <si>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</si>
  <si>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</si>
  <si>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</si>
  <si>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</si>
  <si>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</si>
  <si>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</si>
  <si>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</si>
  <si>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</si>
  <si>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</si>
  <si>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</si>
  <si>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</si>
  <si>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</si>
  <si>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</si>
  <si>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</si>
  <si>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</si>
  <si>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</si>
  <si>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</si>
  <si>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</si>
  <si>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</si>
  <si>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</si>
  <si>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</si>
  <si>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</si>
  <si>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</si>
  <si>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RWA</t>
  </si>
  <si>
    <t>Asset risk (SD) -RWA</t>
  </si>
  <si>
    <t>HSBC</t>
  </si>
  <si>
    <t>Net Interest Spread</t>
  </si>
  <si>
    <t>Return on Assets</t>
  </si>
  <si>
    <t>Return on Common Equity</t>
  </si>
  <si>
    <t>Net Interest Margin</t>
  </si>
  <si>
    <t>Commerzbank</t>
  </si>
  <si>
    <t>Deutsche Bank</t>
  </si>
  <si>
    <t>Canadian Imperial Bank of Commerce</t>
  </si>
  <si>
    <t>Lloyds</t>
  </si>
  <si>
    <t>Bank of Montreal</t>
  </si>
  <si>
    <t>Bank of Nova Scotia</t>
  </si>
  <si>
    <t>Royal Bank of Canada</t>
  </si>
  <si>
    <t>Standard Chartered</t>
  </si>
  <si>
    <t>Toronto-Dominion</t>
  </si>
  <si>
    <t>Fifth Third Bancorp</t>
  </si>
  <si>
    <t xml:space="preserve">JPMorgan Chase </t>
  </si>
  <si>
    <t>M&amp;T Bank</t>
  </si>
  <si>
    <t>PNC</t>
  </si>
  <si>
    <t>Truist Financial</t>
  </si>
  <si>
    <t>US Bancorp</t>
  </si>
  <si>
    <t>DEU</t>
  </si>
  <si>
    <t>CAN</t>
  </si>
  <si>
    <t>Tier 1 Capital</t>
  </si>
  <si>
    <t>Risk-Weighted Assets</t>
  </si>
  <si>
    <t>Total Assets</t>
  </si>
  <si>
    <t>Total Loans</t>
  </si>
  <si>
    <t xml:space="preserve">  Net Interest Income</t>
  </si>
  <si>
    <t>Total Common Equity</t>
  </si>
  <si>
    <t>Assets/Equity</t>
  </si>
  <si>
    <t>Deposits/Funding</t>
  </si>
  <si>
    <t>Loan Growth</t>
  </si>
  <si>
    <t>Deposit Growth</t>
  </si>
  <si>
    <t>Total Fair Value Assets/Total Equity</t>
  </si>
  <si>
    <t>Total Risk Based Capital</t>
  </si>
  <si>
    <t>GAAP/IFRS</t>
  </si>
  <si>
    <t>Crisis</t>
  </si>
  <si>
    <t>Year</t>
  </si>
  <si>
    <t>Row Labels</t>
  </si>
  <si>
    <t>(blank)</t>
  </si>
  <si>
    <t>Grand Total</t>
  </si>
  <si>
    <t>Count of Return on Assets</t>
  </si>
  <si>
    <t>NA data</t>
  </si>
  <si>
    <t>Total</t>
  </si>
  <si>
    <t>Value data</t>
  </si>
  <si>
    <t>NA %</t>
  </si>
  <si>
    <t>Funding Growth</t>
  </si>
  <si>
    <t>Pc Change MP</t>
  </si>
  <si>
    <t>Stock Market Growth</t>
  </si>
  <si>
    <t>IFRS</t>
  </si>
  <si>
    <t>bankID</t>
  </si>
  <si>
    <t>year</t>
  </si>
  <si>
    <t>bankName</t>
  </si>
  <si>
    <t>countryOfOrigin</t>
  </si>
  <si>
    <t>crisisAll</t>
  </si>
  <si>
    <t>crisisGfcCov</t>
  </si>
  <si>
    <t>crisisGfc</t>
  </si>
  <si>
    <t>ROA</t>
  </si>
  <si>
    <t>ROE</t>
  </si>
  <si>
    <t>NIM</t>
  </si>
  <si>
    <t>Short Name</t>
  </si>
  <si>
    <t>Definition</t>
  </si>
  <si>
    <t>FY Year</t>
  </si>
  <si>
    <t>Bank ID</t>
  </si>
  <si>
    <t>All Crisis (DotCom, GFC, ESDC, COVID)</t>
  </si>
  <si>
    <t>GFC and COVID</t>
  </si>
  <si>
    <t>GFC</t>
  </si>
  <si>
    <t>IFRS or GAAP</t>
  </si>
  <si>
    <t>Return on Equity</t>
  </si>
  <si>
    <t>Net Interest Spread (Interest Earned - Interest Exp)</t>
  </si>
  <si>
    <t>NIS</t>
  </si>
  <si>
    <t>TierCap</t>
  </si>
  <si>
    <t>RWA/Tier 1 Capital</t>
  </si>
  <si>
    <t xml:space="preserve">Unit </t>
  </si>
  <si>
    <t>Tier 1 Capital Growth Per Year</t>
  </si>
  <si>
    <t>TierCapGrowth</t>
  </si>
  <si>
    <t>RWA_TierCap</t>
  </si>
  <si>
    <t>TA</t>
  </si>
  <si>
    <t>Total Funding</t>
  </si>
  <si>
    <t>TLoan</t>
  </si>
  <si>
    <t>TFunding</t>
  </si>
  <si>
    <t>TFundGrow</t>
  </si>
  <si>
    <t>Net Interest Income</t>
  </si>
  <si>
    <t>NII</t>
  </si>
  <si>
    <t>LendinRate</t>
  </si>
  <si>
    <t>FundingCost</t>
  </si>
  <si>
    <t xml:space="preserve">Cost of Funding </t>
  </si>
  <si>
    <t xml:space="preserve">Rate for lending (Interest Income) </t>
  </si>
  <si>
    <t>TCE</t>
  </si>
  <si>
    <t>TA_TE</t>
  </si>
  <si>
    <t>Tdeposit_Tfunding</t>
  </si>
  <si>
    <t>LG</t>
  </si>
  <si>
    <t>DepG</t>
  </si>
  <si>
    <t>TCEG</t>
  </si>
  <si>
    <t>Total Common Equity Growth</t>
  </si>
  <si>
    <t>FVA_TCE</t>
  </si>
  <si>
    <t>RBC</t>
  </si>
  <si>
    <t>GDPGrowth</t>
  </si>
  <si>
    <t>3 Months LIBOR Rate growth</t>
  </si>
  <si>
    <t>SMGSnP500</t>
  </si>
  <si>
    <t>date</t>
  </si>
  <si>
    <t>Char</t>
  </si>
  <si>
    <t>ID</t>
  </si>
  <si>
    <t>Name</t>
  </si>
  <si>
    <t>Dummy</t>
  </si>
  <si>
    <t>%</t>
  </si>
  <si>
    <t>X</t>
  </si>
  <si>
    <t>in Million Dollar</t>
  </si>
  <si>
    <t>MP</t>
  </si>
  <si>
    <t>MPGrowth</t>
  </si>
  <si>
    <t>State Street Corp</t>
  </si>
  <si>
    <t>Santander Holdings</t>
  </si>
  <si>
    <t>Citigroup Inc</t>
  </si>
  <si>
    <t xml:space="preserve">Capial One Financial </t>
  </si>
  <si>
    <t>KeyCorp</t>
  </si>
  <si>
    <t>Northern Trust Corp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</si>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</sst>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"/>
    <numFmt numFmtId="166" formatCode="_(* #,##0.000_);_(* \(#,##0.000\);_(* &quot;-&quot;??_);_(@_)"/>
    <numFmt numFmtId="167" formatCode="0.000"/>
    <numFmt numFmtId="168" formatCode="#,##0.000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165" fontId="7" fillId="4" borderId="2">
      <alignment horizontal="right"/>
    </xf>
    <xf numFmtId="0" fontId="8" fillId="5" borderId="3">
      <alignment horizontal="right"/>
    </xf>
    <xf numFmtId="4" fontId="7" fillId="4" borderId="2">
      <alignment horizontal="right"/>
    </xf>
    <xf numFmtId="0" fontId="11" fillId="4" borderId="4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5" fillId="4" borderId="2">
      <alignment horizontal="right"/>
    </xf>
    <xf numFmtId="165" fontId="15" fillId="12" borderId="2">
      <alignment horizontal="right"/>
    </xf>
  </cellStyleXfs>
  <cellXfs count="6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0" fillId="3" borderId="1" xfId="0" applyFill="1" applyBorder="1"/>
    <xf numFmtId="0" fontId="8" fillId="5" borderId="3" xfId="2">
      <alignment horizontal="right"/>
    </xf>
    <xf numFmtId="4" fontId="7" fillId="4" borderId="2" xfId="3">
      <alignment horizontal="right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3" xfId="2" applyFont="1" applyFill="1">
      <alignment horizontal="right"/>
    </xf>
    <xf numFmtId="165" fontId="7" fillId="4" borderId="2" xfId="1">
      <alignment horizontal="right"/>
    </xf>
    <xf numFmtId="0" fontId="11" fillId="6" borderId="1" xfId="4" applyFill="1" applyBorder="1"/>
    <xf numFmtId="4" fontId="7" fillId="4" borderId="1" xfId="3" applyBorder="1">
      <alignment horizontal="right"/>
    </xf>
    <xf numFmtId="0" fontId="11" fillId="3" borderId="4" xfId="4" applyFill="1"/>
    <xf numFmtId="0" fontId="11" fillId="7" borderId="4" xfId="4" applyFill="1"/>
    <xf numFmtId="0" fontId="11" fillId="8" borderId="4" xfId="4" applyFill="1"/>
    <xf numFmtId="0" fontId="10" fillId="0" borderId="1" xfId="0" applyFont="1" applyBorder="1" applyAlignment="1">
      <alignment horizontal="center" vertical="center"/>
    </xf>
    <xf numFmtId="0" fontId="10" fillId="0" borderId="1" xfId="4" applyFont="1" applyFill="1" applyBorder="1"/>
    <xf numFmtId="0" fontId="12" fillId="0" borderId="1" xfId="0" applyFont="1" applyBorder="1"/>
    <xf numFmtId="4" fontId="10" fillId="0" borderId="1" xfId="3" applyFont="1" applyFill="1" applyBorder="1">
      <alignment horizontal="right"/>
    </xf>
    <xf numFmtId="165" fontId="10" fillId="0" borderId="1" xfId="1" applyFont="1" applyFill="1" applyBorder="1">
      <alignment horizontal="right"/>
    </xf>
    <xf numFmtId="0" fontId="10" fillId="0" borderId="1" xfId="2" applyFont="1" applyFill="1" applyBorder="1">
      <alignment horizontal="right"/>
    </xf>
    <xf numFmtId="0" fontId="12" fillId="0" borderId="1" xfId="0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2" fillId="0" borderId="0" xfId="0" applyFont="1"/>
    <xf numFmtId="164" fontId="1" fillId="2" borderId="1" xfId="5" applyFont="1" applyFill="1" applyBorder="1" applyAlignment="1">
      <alignment horizontal="center" vertical="center"/>
    </xf>
    <xf numFmtId="166" fontId="1" fillId="2" borderId="1" xfId="5" applyNumberFormat="1" applyFont="1" applyFill="1" applyBorder="1" applyAlignment="1">
      <alignment horizontal="center" vertical="center"/>
    </xf>
    <xf numFmtId="164" fontId="1" fillId="2" borderId="0" xfId="5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2" fontId="10" fillId="0" borderId="1" xfId="6" applyNumberFormat="1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4" fontId="1" fillId="10" borderId="1" xfId="5" applyFont="1" applyFill="1" applyBorder="1" applyAlignment="1">
      <alignment horizontal="center" vertical="center"/>
    </xf>
    <xf numFmtId="166" fontId="1" fillId="10" borderId="1" xfId="5" applyNumberFormat="1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8" fontId="10" fillId="0" borderId="1" xfId="1" applyNumberFormat="1" applyFont="1" applyFill="1" applyBorder="1">
      <alignment horizontal="right"/>
    </xf>
    <xf numFmtId="167" fontId="1" fillId="11" borderId="1" xfId="0" applyNumberFormat="1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5" applyNumberFormat="1" applyFont="1" applyFill="1" applyBorder="1" applyAlignment="1">
      <alignment horizontal="center" vertical="center"/>
    </xf>
    <xf numFmtId="2" fontId="1" fillId="10" borderId="1" xfId="5" applyNumberFormat="1" applyFont="1" applyFill="1" applyBorder="1" applyAlignment="1">
      <alignment horizontal="center" vertical="center"/>
    </xf>
    <xf numFmtId="2" fontId="1" fillId="2" borderId="0" xfId="5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7" fontId="12" fillId="0" borderId="1" xfId="0" applyNumberFormat="1" applyFont="1" applyBorder="1"/>
    <xf numFmtId="165" fontId="12" fillId="0" borderId="1" xfId="0" applyNumberFormat="1" applyFont="1" applyBorder="1"/>
    <xf numFmtId="165" fontId="10" fillId="0" borderId="2" xfId="1" applyFont="1" applyFill="1">
      <alignment horizontal="right"/>
    </xf>
    <xf numFmtId="167" fontId="12" fillId="0" borderId="0" xfId="0" applyNumberFormat="1" applyFont="1"/>
    <xf numFmtId="2" fontId="12" fillId="0" borderId="1" xfId="0" applyNumberFormat="1" applyFont="1" applyBorder="1"/>
    <xf numFmtId="2" fontId="12" fillId="0" borderId="1" xfId="5" applyNumberFormat="1" applyFont="1" applyFill="1" applyBorder="1"/>
    <xf numFmtId="165" fontId="10" fillId="0" borderId="1" xfId="7" applyFont="1" applyFill="1" applyBorder="1">
      <alignment horizontal="right"/>
    </xf>
    <xf numFmtId="165" fontId="10" fillId="0" borderId="1" xfId="8" applyFont="1" applyFill="1" applyBorder="1">
      <alignment horizontal="right"/>
    </xf>
  </cellXfs>
  <cellStyles count="9">
    <cellStyle name="Comma" xfId="5" builtinId="3"/>
    <cellStyle name="fa_column_header_top" xfId="2" xr:uid="{D8747E1F-4F43-4870-A065-2ECF08FCBAE4}"/>
    <cellStyle name="fa_data_bold_1_grouped" xfId="7" xr:uid="{004C0677-1E03-48EA-AA91-81A6A92C21A0}"/>
    <cellStyle name="fa_data_current_bold_1_grouped" xfId="8" xr:uid="{A7F08491-0239-4F39-B31A-302AAED09622}"/>
    <cellStyle name="fa_data_standard_1_grouped" xfId="1" xr:uid="{18FB4BAF-5BEB-4D3C-B888-AAFF60FEFAD2}"/>
    <cellStyle name="fa_data_standard_2_grouped" xfId="3" xr:uid="{9522497E-8DFE-4575-AC16-BA71C738D9C6}"/>
    <cellStyle name="fa_row_header_standard" xfId="4" xr:uid="{1C25FE35-B281-4C68-BC38-FC89D19F03EC}"/>
    <cellStyle name="Normal" xfId="0" builtinId="0"/>
    <cellStyle name="Percent" xfId="6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Mostafa Kamal" refreshedDate="45061.592668055557" createdVersion="8" refreshedVersion="8" minRefreshableVersion="3" recordCount="586" xr:uid="{E47583CD-8D69-4960-86BC-80B8FEDBFB46}">
  <cacheSource type="worksheet">
    <worksheetSource ref="A1:V1048576" sheet="Redressed"/>
  </cacheSource>
  <cacheFields count="22">
    <cacheField name="Date" numFmtId="0">
      <sharedItems containsBlank="1"/>
    </cacheField>
    <cacheField name="Year" numFmtId="0">
      <sharedItems containsString="0" containsBlank="1" containsNumber="1" containsInteger="1" minValue="1988" maxValue="2022"/>
    </cacheField>
    <cacheField name="Bank Name" numFmtId="0">
      <sharedItems containsBlank="1" count="21">
        <s v="HSBC"/>
        <s v="Barclays"/>
        <s v="Commerzbank"/>
        <s v="Deutsche Bank"/>
        <s v="Canadian Imperial Bank of Commerce"/>
        <s v="Lloyds"/>
        <s v="Bank of Montreal"/>
        <s v="Nationwide Building Society"/>
        <s v="Bank of Nova Scotia"/>
        <s v="Royal Bank of Canada"/>
        <s v="Standard Chartered"/>
        <s v="Toronto-Dominion"/>
        <s v="Bank of America"/>
        <s v="Bank of New York Mellon"/>
        <s v="Fifth Third Bancorp"/>
        <s v="JPMorgan Chase "/>
        <s v="M&amp;T Bank"/>
        <s v="PNC"/>
        <s v="Truist Financial"/>
        <s v="US Bancorp"/>
        <m/>
      </sharedItems>
    </cacheField>
    <cacheField name="Country of Origin" numFmtId="0">
      <sharedItems containsBlank="1"/>
    </cacheField>
    <cacheField name="Crisis" numFmtId="0">
      <sharedItems containsString="0" containsBlank="1" containsNumber="1" containsInteger="1" minValue="0" maxValue="1"/>
    </cacheField>
    <cacheField name="GAAP/IFRS" numFmtId="0">
      <sharedItems containsString="0" containsBlank="1" containsNumber="1" containsInteger="1" minValue="0" maxValue="1"/>
    </cacheField>
    <cacheField name="Return on Assets" numFmtId="0">
      <sharedItems containsBlank="1" containsMixedTypes="1" containsNumber="1" minValue="-1.8315999999999999" maxValue="2.6783999999999999" count="564">
        <s v="—"/>
        <n v="0.90129999999999999"/>
        <n v="0.92330000000000001"/>
        <n v="1.0074000000000001"/>
        <n v="1.1496"/>
        <n v="1.3431999999999999"/>
        <n v="1.2830999999999999"/>
        <n v="0.90149999999999997"/>
        <n v="1.0385"/>
        <n v="1.0881000000000001"/>
        <n v="0.74539999999999995"/>
        <n v="0.85780000000000001"/>
        <n v="0.9788"/>
        <n v="1.0246999999999999"/>
        <n v="1.0842000000000001"/>
        <n v="0.93910000000000005"/>
        <n v="0.90780000000000005"/>
        <n v="0.23469999999999999"/>
        <n v="0.23849999999999999"/>
        <n v="0.54610000000000003"/>
        <n v="0.67049999999999998"/>
        <n v="0.53459999999999996"/>
        <n v="0.60419999999999996"/>
        <n v="0.51600000000000001"/>
        <n v="0.53620000000000001"/>
        <n v="0.1036"/>
        <n v="0.441"/>
        <n v="0.54039999999999999"/>
        <n v="0.28000000000000003"/>
        <n v="0.1835"/>
        <n v="0.46839999999999998"/>
        <n v="0.5413"/>
        <n v="0.38919999999999999"/>
        <n v="0.44879999999999998"/>
        <n v="0.17630000000000001"/>
        <n v="-0.2291"/>
        <n v="0.19209999999999999"/>
        <n v="0.71789999999999998"/>
        <n v="0.8236"/>
        <n v="0.92379999999999995"/>
        <n v="0.5373"/>
        <n v="0.59079999999999999"/>
        <n v="0.74170000000000003"/>
        <n v="0.86619999999999997"/>
        <n v="0.72709999999999997"/>
        <n v="0.58709999999999996"/>
        <n v="0.64839999999999998"/>
        <n v="0.67700000000000005"/>
        <n v="0.47139999999999999"/>
        <n v="0.47589999999999999"/>
        <n v="0.3972"/>
        <n v="0.26719999999999999"/>
        <n v="0.5474"/>
        <n v="0.2485"/>
        <n v="0.19700000000000001"/>
        <n v="-6.8199999999999997E-2"/>
        <n v="3.8600000000000002E-2"/>
        <n v="5.5999999999999999E-3"/>
        <n v="-4.0000000000000001E-3"/>
        <n v="0.17829999999999999"/>
        <n v="-0.1094"/>
        <n v="0.18940000000000001"/>
        <n v="0.28799999999999998"/>
        <n v="0.19139999999999999"/>
        <n v="0.5252"/>
        <n v="0.40910000000000002"/>
        <n v="0.3039"/>
        <n v="0.2737"/>
        <n v="0.24610000000000001"/>
        <n v="0.3644"/>
        <n v="0.2452"/>
        <n v="0.33950000000000002"/>
        <n v="0.25030000000000002"/>
        <n v="0.28449999999999998"/>
        <n v="0.27929999999999999"/>
        <n v="0.30669999999999997"/>
        <n v="0.2636"/>
        <n v="0.32550000000000001"/>
        <n v="2.1299999999999999E-2"/>
        <n v="-6.4500000000000002E-2"/>
        <n v="-0.57730000000000004"/>
        <n v="9.7500000000000003E-2"/>
        <n v="0.26790000000000003"/>
        <n v="0.30330000000000001"/>
        <n v="0.313"/>
        <n v="5.0000000000000001E-4"/>
        <n v="-0.61760000000000004"/>
        <n v="0.1789"/>
        <n v="9.01E-2"/>
        <n v="8.9999999999999998E-4"/>
        <n v="1.32E-2"/>
        <n v="4.7699999999999999E-2"/>
        <n v="0.19470000000000001"/>
        <n v="5.5100000000000003E-2"/>
        <n v="3.3399999999999999E-2"/>
        <n v="0.1391"/>
        <n v="-0.59150000000000003"/>
        <n v="8.7800000000000003E-2"/>
        <n v="0.30199999999999999"/>
        <n v="0.40710000000000002"/>
        <n v="0.27660000000000001"/>
        <n v="0.3271"/>
        <n v="0.38129999999999997"/>
        <n v="0.41399999999999998"/>
        <n v="0.23899999999999999"/>
        <n v="0.31619999999999998"/>
        <n v="0.2666"/>
        <n v="9.9299999999999999E-2"/>
        <n v="0.29220000000000002"/>
        <n v="1.8100000000000002E-2"/>
        <n v="4.7399999999999998E-2"/>
        <n v="0.17480000000000001"/>
        <n v="0.30080000000000001"/>
        <n v="0.38519999999999999"/>
        <n v="0.56510000000000005"/>
        <n v="0.35920000000000002"/>
        <n v="-0.18160000000000001"/>
        <n v="0.26860000000000001"/>
        <n v="0.1356"/>
        <n v="0.2031"/>
        <n v="1.1299999999999999E-2"/>
        <n v="3.6700000000000003E-2"/>
        <n v="0.1002"/>
        <n v="-0.40710000000000002"/>
        <n v="-8.6999999999999994E-2"/>
        <n v="-4.9000000000000002E-2"/>
        <n v="1.89E-2"/>
        <n v="-0.40739999999999998"/>
        <n v="3.7699999999999997E-2"/>
        <n v="0.17849999999999999"/>
        <n v="0.4153"/>
        <n v="9.4999999999999998E-3"/>
        <n v="0.53380000000000005"/>
        <n v="0.6089"/>
        <n v="0.61460000000000004"/>
        <n v="0.72219999999999995"/>
        <n v="0.70979999999999999"/>
        <n v="0.40660000000000002"/>
        <n v="0.38700000000000001"/>
        <n v="0.79530000000000001"/>
        <n v="0.60740000000000005"/>
        <n v="0.2329"/>
        <n v="0.74960000000000004"/>
        <n v="0.79110000000000003"/>
        <n v="-1.14E-2"/>
        <n v="0.90559999999999996"/>
        <n v="1.0620000000000001"/>
        <n v="-0.65759999999999996"/>
        <n v="0.3589"/>
        <n v="0.71279999999999999"/>
        <n v="0.87260000000000004"/>
        <n v="0.85719999999999996"/>
        <n v="0.85960000000000003"/>
        <n v="0.79169999999999996"/>
        <n v="0.81440000000000001"/>
        <n v="0.88629999999999998"/>
        <n v="0.88109999999999999"/>
        <n v="0.90629999999999999"/>
        <n v="0.81620000000000004"/>
        <n v="0.53339999999999999"/>
        <n v="0.8"/>
        <n v="0.69840000000000002"/>
        <n v="1.0663"/>
        <n v="1.5287999999999999"/>
        <n v="1.3002"/>
        <n v="1.4613"/>
        <n v="1.3829"/>
        <n v="1.0972999999999999"/>
        <n v="0.72909999999999997"/>
        <n v="1.2898000000000001"/>
        <n v="0.91039999999999999"/>
        <n v="0.83909999999999996"/>
        <n v="0.85799999999999998"/>
        <n v="0.94379999999999997"/>
        <n v="0.1938"/>
        <n v="0.38640000000000002"/>
        <n v="-3.1699999999999999E-2"/>
        <n v="-0.28410000000000002"/>
        <n v="-0.15060000000000001"/>
        <n v="-9.4100000000000003E-2"/>
        <n v="0.16589999999999999"/>
        <n v="0.10349999999999999"/>
        <n v="0.29709999999999998"/>
        <n v="0.42420000000000002"/>
        <n v="0.53449999999999998"/>
        <n v="0.35859999999999997"/>
        <n v="0.15459999999999999"/>
        <n v="0.65810000000000002"/>
        <n v="0.61880000000000002"/>
        <n v="0.63949999999999996"/>
        <n v="0.61609999999999998"/>
        <n v="0.62770000000000004"/>
        <n v="0.64690000000000003"/>
        <n v="0.68"/>
        <n v="0.72619999999999996"/>
        <n v="0.69110000000000005"/>
        <n v="0.62729999999999997"/>
        <n v="0.6099"/>
        <n v="0.8004"/>
        <n v="0.62219999999999998"/>
        <n v="0.57569999999999999"/>
        <n v="0.71660000000000001"/>
        <n v="0.8841"/>
        <n v="0.85299999999999998"/>
        <n v="0.86770000000000003"/>
        <n v="0.62080000000000002"/>
        <n v="0.50549999999999995"/>
        <n v="0.44419999999999998"/>
        <n v="0.70240000000000002"/>
        <n v="0.73470000000000002"/>
        <n v="0.80210000000000004"/>
        <n v="0.78720000000000001"/>
        <n v="0.75990000000000002"/>
        <n v="0.71030000000000004"/>
        <n v="0.69510000000000005"/>
        <n v="0.76539999999999997"/>
        <n v="0.70850000000000002"/>
        <n v="0.56589999999999996"/>
        <n v="1.2726"/>
        <n v="0.63319999999999999"/>
        <n v="0.81840000000000002"/>
        <n v="0.4385"/>
        <n v="0.57920000000000005"/>
        <n v="0.54320000000000002"/>
        <n v="0.49230000000000002"/>
        <n v="0.4758"/>
        <n v="0.32050000000000001"/>
        <n v="0.3286"/>
        <n v="0.34029999999999999"/>
        <n v="0.34300000000000003"/>
        <n v="0.34210000000000002"/>
        <n v="0.3594"/>
        <n v="0.31309999999999999"/>
        <n v="8.5000000000000006E-2"/>
        <n v="0.1341"/>
        <n v="0.13039999999999999"/>
        <n v="9.2999999999999999E-2"/>
        <n v="0.1086"/>
        <n v="0.28849999999999998"/>
        <n v="0.43530000000000002"/>
        <n v="0.48699999999999999"/>
        <n v="0.35160000000000002"/>
        <n v="0.33050000000000002"/>
        <n v="0.26440000000000002"/>
        <n v="0.15010000000000001"/>
        <n v="0.2457"/>
        <n v="0.47489999999999999"/>
        <n v="0.71960000000000002"/>
        <n v="0.72540000000000004"/>
        <n v="0.6956"/>
        <n v="0.40079999999999999"/>
        <n v="0.62549999999999994"/>
        <n v="0.70220000000000005"/>
        <n v="0.85919999999999996"/>
        <n v="0.65029999999999999"/>
        <n v="0.67979999999999996"/>
        <n v="0.8095"/>
        <n v="0.80689999999999995"/>
        <n v="0.8508"/>
        <n v="1.0291999999999999"/>
        <n v="1.0819000000000001"/>
        <n v="1.0328999999999999"/>
        <n v="1.0234000000000001"/>
        <n v="0.68330000000000002"/>
        <n v="0.70650000000000002"/>
        <n v="0.8286"/>
        <n v="0.93930000000000002"/>
        <n v="0.98899999999999999"/>
        <n v="0.90969999999999995"/>
        <n v="0.91279999999999994"/>
        <n v="0.84399999999999997"/>
        <n v="0.81210000000000004"/>
        <n v="0.88380000000000003"/>
        <n v="0.89329999999999998"/>
        <n v="0.80489999999999995"/>
        <n v="0.82920000000000005"/>
        <n v="0.78259999999999996"/>
        <n v="7.9100000000000004E-2"/>
        <n v="0.19789999999999999"/>
        <n v="0.69169999999999998"/>
        <n v="0.70750000000000002"/>
        <n v="0.71209999999999996"/>
        <n v="0.72570000000000001"/>
        <n v="0.70269999999999999"/>
        <n v="0.64470000000000005"/>
        <n v="0.81159999999999999"/>
        <n v="0.74299999999999999"/>
        <n v="0.75029999999999997"/>
        <n v="0.77049999999999996"/>
        <n v="0.68200000000000005"/>
        <n v="0.75619999999999998"/>
        <n v="0.93969999999999998"/>
        <n v="0.96589999999999998"/>
        <n v="0.72309999999999997"/>
        <n v="0.55959999999999999"/>
        <n v="0.75629999999999997"/>
        <n v="0.65659999999999996"/>
        <n v="0.9194"/>
        <n v="0.98829999999999996"/>
        <n v="0.98980000000000001"/>
        <n v="0.98519999999999996"/>
        <n v="0.92310000000000003"/>
        <n v="0.95509999999999995"/>
        <n v="0.97350000000000003"/>
        <n v="0.93059999999999998"/>
        <n v="0.74880000000000002"/>
        <n v="0.96299999999999997"/>
        <n v="0.87170000000000003"/>
        <n v="-0.12939999999999999"/>
        <n v="0.14360000000000001"/>
        <n v="0.26090000000000002"/>
        <n v="0.21929999999999999"/>
        <n v="0.747"/>
        <n v="0.97430000000000005"/>
        <n v="1.2359"/>
        <n v="1.4603999999999999"/>
        <n v="1.3077000000000001"/>
        <n v="1.1032"/>
        <n v="0.68140000000000001"/>
        <n v="0.65439999999999998"/>
        <n v="1.1294999999999999"/>
        <n v="1.3333999999999999"/>
        <n v="0.94689999999999996"/>
        <n v="0.9546"/>
        <n v="0.8911"/>
        <n v="0.77880000000000005"/>
        <n v="0.90890000000000004"/>
        <n v="0.86929999999999996"/>
        <n v="0.79510000000000003"/>
        <n v="0.62649999999999995"/>
        <n v="0.37319999999999998"/>
        <n v="-0.3211"/>
        <n v="-3.8399999999999997E-2"/>
        <n v="0.18609999999999999"/>
        <n v="0.15590000000000001"/>
        <n v="0.32690000000000002"/>
        <n v="9.5899999999999999E-2"/>
        <n v="0.28639999999999999"/>
        <n v="0.35780000000000001"/>
        <n v="0.73260000000000003"/>
        <n v="0.57050000000000001"/>
        <n v="0.34560000000000002"/>
        <n v="0.73929999999999996"/>
        <n v="0.76139999999999997"/>
        <n v="0.77969999999999995"/>
        <n v="0.75170000000000003"/>
        <n v="0.64859999999999995"/>
        <n v="1.5397000000000001"/>
        <n v="0.42780000000000001"/>
        <n v="0.50049999999999994"/>
        <n v="-2.3699999999999999E-2"/>
        <n v="0.39019999999999999"/>
        <n v="0.73219999999999996"/>
        <n v="0.65920000000000001"/>
        <n v="1.2142999999999999"/>
        <n v="0.98080000000000001"/>
        <n v="0.77800000000000002"/>
        <n v="0.55689999999999995"/>
        <n v="0.7893"/>
        <n v="0.90190000000000003"/>
        <n v="0.82340000000000002"/>
        <n v="0.78359999999999996"/>
        <n v="0.86080000000000001"/>
        <n v="0.76629999999999998"/>
        <n v="0.77329999999999999"/>
        <n v="0.84660000000000002"/>
        <n v="0.86170000000000002"/>
        <n v="0.84850000000000003"/>
        <n v="0.75980000000000003"/>
        <n v="0.83020000000000005"/>
        <n v="0.95599999999999996"/>
        <n v="0.86899999999999999"/>
        <n v="1.2608999999999999"/>
        <n v="1.1794"/>
        <n v="1.0747"/>
        <n v="1.4420999999999999"/>
        <n v="1.5662"/>
        <n v="1.5243"/>
        <n v="1.3708"/>
        <n v="1.5361"/>
        <n v="0.94359999999999999"/>
        <n v="0.2268"/>
        <n v="0.31009999999999999"/>
        <n v="-9.9599999999999994E-2"/>
        <n v="6.5799999999999997E-2"/>
        <n v="0.193"/>
        <n v="0.5302"/>
        <n v="0.26240000000000002"/>
        <n v="0.82269999999999999"/>
        <n v="0.81589999999999996"/>
        <n v="1.1456"/>
        <n v="0.68120000000000003"/>
        <n v="1.0751999999999999"/>
        <n v="0.89090000000000003"/>
        <n v="1.9309000000000001"/>
        <n v="2.5156000000000001"/>
        <n v="1.8818999999999999"/>
        <n v="1.7019"/>
        <n v="1.1397999999999999"/>
        <n v="1.3614999999999999"/>
        <n v="1.5407"/>
        <n v="1.5978000000000001"/>
        <n v="1.8202"/>
        <n v="1.3532999999999999"/>
        <n v="0.6522"/>
        <n v="-0.48209999999999997"/>
        <n v="1.0960000000000001"/>
        <n v="0.87890000000000001"/>
        <n v="0.71230000000000004"/>
        <n v="0.57369999999999999"/>
        <n v="0.67569999999999997"/>
        <n v="0.81069999999999998"/>
        <n v="0.97550000000000003"/>
        <n v="1.1598999999999999"/>
        <n v="1.1614"/>
        <n v="1.1975"/>
        <n v="0.84989999999999999"/>
        <n v="0.82250000000000001"/>
        <n v="0.60529999999999995"/>
        <n v="1.6881999999999999"/>
        <n v="1.698"/>
        <n v="1.9738"/>
        <n v="1.8715999999999999"/>
        <n v="2.1524000000000001"/>
        <n v="2.0402999999999998"/>
        <n v="1.6433"/>
        <n v="1.5515000000000001"/>
        <n v="1.1539999999999999"/>
        <n v="1.0168999999999999"/>
        <n v="-1.8315999999999999"/>
        <n v="0.63219999999999998"/>
        <n v="0.67120000000000002"/>
        <n v="1.1377999999999999"/>
        <n v="1.3196000000000001"/>
        <n v="1.4552"/>
        <n v="1.1005"/>
        <n v="1.2239"/>
        <n v="1.1044"/>
        <n v="1.5338000000000001"/>
        <n v="1.5221"/>
        <n v="1.5927"/>
        <n v="0.76300000000000001"/>
        <n v="1.3324"/>
        <n v="1.1687000000000001"/>
        <n v="0.87849999999999995"/>
        <n v="0.4632"/>
        <n v="0.72009999999999996"/>
        <n v="1.1327"/>
        <n v="1.0547"/>
        <n v="0.3"/>
        <n v="0.5575"/>
        <n v="0.83720000000000006"/>
        <n v="0.86580000000000001"/>
        <n v="0.9204"/>
        <n v="0.74919999999999998"/>
        <n v="0.87180000000000002"/>
        <n v="0.99260000000000004"/>
        <n v="1.0215000000000001"/>
        <n v="0.97289999999999999"/>
        <n v="1.2596000000000001"/>
        <n v="1.3722000000000001"/>
        <n v="0.95950000000000002"/>
        <n v="1.3561000000000001"/>
        <n v="1.0169999999999999"/>
        <n v="1.2025999999999999"/>
        <n v="1.2357"/>
        <n v="1.1143000000000001"/>
        <n v="1.2519"/>
        <n v="1.413"/>
        <n v="1.3825000000000001"/>
        <n v="1.4061999999999999"/>
        <n v="1.4473"/>
        <n v="1.4957"/>
        <n v="1.0730999999999999"/>
        <n v="0.85070000000000001"/>
        <n v="0.56410000000000005"/>
        <n v="1.0754999999999999"/>
        <n v="1.1778"/>
        <n v="1.2794000000000001"/>
        <n v="1.3540000000000001"/>
        <n v="1.1727000000000001"/>
        <n v="0.9839"/>
        <n v="1.0682"/>
        <n v="1.1637"/>
        <n v="1.6072"/>
        <n v="1.6077999999999999"/>
        <n v="1.0310999999999999"/>
        <n v="1.2486999999999999"/>
        <n v="1.1194"/>
        <n v="1.464"/>
        <n v="1.7257"/>
        <n v="1.8386"/>
        <n v="0.54059999999999997"/>
        <n v="1.7410000000000001"/>
        <n v="1.488"/>
        <n v="1.6188"/>
        <n v="1.5436000000000001"/>
        <n v="2.6783999999999999"/>
        <n v="1.2186999999999999"/>
        <n v="0.41020000000000001"/>
        <n v="0.87250000000000005"/>
        <n v="1.2776000000000001"/>
        <n v="1.1414"/>
        <n v="1.0414000000000001"/>
        <n v="1.3436999999999999"/>
        <n v="1.2578"/>
        <n v="1.1672"/>
        <n v="1.0769"/>
        <n v="1.4289000000000001"/>
        <n v="1.3894"/>
        <n v="1.3548"/>
        <n v="1.7142999999999999"/>
        <n v="1.1083000000000001"/>
        <n v="1.0841000000000001"/>
        <n v="1.5354000000000001"/>
        <n v="1.5261"/>
        <n v="1.1685000000000001"/>
        <n v="1.417"/>
        <n v="1.7248000000000001"/>
        <n v="1.2478"/>
        <n v="1.6319999999999999"/>
        <n v="1.5293000000000001"/>
        <n v="1.2850999999999999"/>
        <n v="1.3619000000000001"/>
        <n v="1.0672999999999999"/>
        <n v="0.53690000000000004"/>
        <n v="0.77729999999999999"/>
        <n v="1.1023000000000001"/>
        <n v="0.91369999999999996"/>
        <n v="1.1524000000000001"/>
        <n v="1.0505"/>
        <n v="1.1304000000000001"/>
        <n v="1.0859000000000001"/>
        <n v="1.4472"/>
        <n v="0.92279999999999995"/>
        <n v="0.91249999999999998"/>
        <n v="1.2261"/>
        <n v="1.1417999999999999"/>
        <n v="1.4801"/>
        <n v="1.5617000000000001"/>
        <n v="1.8015000000000001"/>
        <n v="1.0147999999999999"/>
        <n v="1.8029999999999999"/>
        <n v="2.0213999999999999"/>
        <n v="2.1680000000000001"/>
        <n v="2.2191999999999998"/>
        <n v="2.2164999999999999"/>
        <n v="1.893"/>
        <n v="1.1700999999999999"/>
        <n v="0.80610000000000004"/>
        <n v="1.1264000000000001"/>
        <n v="1.5039"/>
        <n v="1.6274"/>
        <n v="1.6258999999999999"/>
        <n v="1.5266"/>
        <n v="1.4262999999999999"/>
        <n v="1.357"/>
        <n v="1.3695999999999999"/>
        <n v="1.5269999999999999"/>
        <n v="1.4361999999999999"/>
        <n v="0.94520000000000004"/>
        <n v="1.4129"/>
        <n v="0.93340000000000001"/>
        <m/>
      </sharedItems>
    </cacheField>
    <cacheField name="Return on Common Equity" numFmtId="0">
      <sharedItems containsBlank="1" containsMixedTypes="1" containsNumber="1" minValue="-45.655299999999997" maxValue="41.225299999999997"/>
    </cacheField>
    <cacheField name="Net Interest Margin" numFmtId="0">
      <sharedItems containsBlank="1" containsMixedTypes="1" containsNumber="1" minValue="0.5484" maxValue="4.7378999999999998"/>
    </cacheField>
    <cacheField name="Net Interest Spread" numFmtId="0">
      <sharedItems containsBlank="1" containsMixedTypes="1" containsNumber="1" minValue="-22.2866" maxValue="4.2633000000000001"/>
    </cacheField>
    <cacheField name="Tier 1 Capital" numFmtId="0">
      <sharedItems containsBlank="1" containsMixedTypes="1" containsNumber="1" minValue="1489.6759999999999" maxValue="246162"/>
    </cacheField>
    <cacheField name="Risk-Weighted Assets" numFmtId="0">
      <sharedItems containsBlank="1" containsMixedTypes="1" containsNumber="1" minValue="7546.5" maxValue="1653538"/>
    </cacheField>
    <cacheField name="Total Assets" numFmtId="0">
      <sharedItems containsString="0" containsBlank="1" containsNumber="1" minValue="20583.886699999999" maxValue="3743567"/>
    </cacheField>
    <cacheField name="Total Loans" numFmtId="0">
      <sharedItems containsBlank="1" containsMixedTypes="1" containsNumber="1" minValue="15791.5303" maxValue="1135647"/>
    </cacheField>
    <cacheField name="  Net Interest Income" numFmtId="0">
      <sharedItems containsBlank="1" containsMixedTypes="1" containsNumber="1" minValue="664.29100000000005" maxValue="66710"/>
    </cacheField>
    <cacheField name="Total Common Equity" numFmtId="0">
      <sharedItems containsString="0" containsBlank="1" containsNumber="1" minValue="1516.5419999999999" maxValue="264928"/>
    </cacheField>
    <cacheField name="Assets/Equity" numFmtId="0">
      <sharedItems containsString="0" containsBlank="1" containsNumber="1" minValue="6.7222999999999997" maxValue="69.011200000000002"/>
    </cacheField>
    <cacheField name="Deposits/Funding" numFmtId="0">
      <sharedItems containsBlank="1" containsMixedTypes="1" containsNumber="1" minValue="25.468699999999998" maxValue="97.418800000000005"/>
    </cacheField>
    <cacheField name="Loan Growth" numFmtId="0">
      <sharedItems containsBlank="1" containsMixedTypes="1" containsNumber="1" minValue="-35.340899999999998" maxValue="194.2929"/>
    </cacheField>
    <cacheField name="Deposit Growth" numFmtId="0">
      <sharedItems containsBlank="1" containsMixedTypes="1" containsNumber="1" minValue="-50.008899999999997" maxValue="170.01490000000001"/>
    </cacheField>
    <cacheField name="Total Fair Value Assets/Total Equity" numFmtId="0">
      <sharedItems containsBlank="1" containsMixedTypes="1" containsNumber="1" minValue="30.301100000000002" maxValue="5198.7371999999996"/>
    </cacheField>
    <cacheField name="Total Risk Based Capital" numFmtId="0">
      <sharedItems containsBlank="1" containsMixedTypes="1" containsNumber="1" minValue="1725.02" maxValue="2777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">
  <r>
    <s v="FY 1991"/>
    <n v="1991"/>
    <x v="0"/>
    <s v="UK"/>
    <n v="0"/>
    <n v="0"/>
    <x v="0"/>
    <s v="—"/>
    <s v="—"/>
    <s v="—"/>
    <s v="—"/>
    <s v="—"/>
    <n v="160479.8702"/>
    <n v="72201.537200000006"/>
    <n v="3257.2440000000001"/>
    <n v="9014.9032999999999"/>
    <n v="15.555"/>
    <n v="89.153099999999995"/>
    <s v="—"/>
    <s v="—"/>
    <s v="—"/>
    <s v="—"/>
  </r>
  <r>
    <s v="FY 1992"/>
    <n v="1992"/>
    <x v="0"/>
    <s v="UK"/>
    <n v="0"/>
    <n v="0"/>
    <x v="1"/>
    <n v="19.0335"/>
    <n v="2.7724000000000002"/>
    <n v="1.647"/>
    <s v="—"/>
    <s v="—"/>
    <n v="279655.48050000001"/>
    <n v="146379.53400000001"/>
    <n v="5776.1008000000002"/>
    <n v="12100.6155"/>
    <n v="19.7484"/>
    <n v="78.424400000000006"/>
    <n v="151.083"/>
    <n v="89.537499999999994"/>
    <s v="—"/>
    <s v="—"/>
  </r>
  <r>
    <s v="FY 1993"/>
    <n v="1993"/>
    <x v="0"/>
    <s v="UK"/>
    <n v="0"/>
    <n v="0"/>
    <x v="2"/>
    <n v="20.824400000000001"/>
    <n v="2.6394000000000002"/>
    <n v="1.6324000000000001"/>
    <s v="—"/>
    <s v="—"/>
    <n v="304438.875"/>
    <n v="151033.005"/>
    <n v="6778.8397000000004"/>
    <n v="13790.985000000001"/>
    <n v="18.903700000000001"/>
    <n v="75.902299999999997"/>
    <n v="5.4836"/>
    <n v="8.8339999999999996"/>
    <s v="—"/>
    <s v="—"/>
  </r>
  <r>
    <s v="FY 1994"/>
    <n v="1994"/>
    <x v="0"/>
    <s v="UK"/>
    <n v="0"/>
    <n v="0"/>
    <x v="3"/>
    <n v="20.403500000000001"/>
    <n v="2.5706000000000002"/>
    <n v="1.5889"/>
    <s v="—"/>
    <s v="—"/>
    <n v="315335.3664"/>
    <n v="159592.3872"/>
    <n v="7045.5711000000001"/>
    <n v="16884.191999999999"/>
    <n v="16.1693"/>
    <n v="77.665800000000004"/>
    <n v="-0.22789999999999999"/>
    <n v="-1.1816"/>
    <s v="—"/>
    <s v="—"/>
  </r>
  <r>
    <s v="FY 1995"/>
    <n v="1995"/>
    <x v="0"/>
    <s v="UK"/>
    <n v="0"/>
    <n v="0"/>
    <x v="4"/>
    <n v="20.366499999999998"/>
    <n v="2.8094000000000001"/>
    <n v="1.698"/>
    <s v="—"/>
    <s v="—"/>
    <n v="351477.1728"/>
    <n v="174168.84160000001"/>
    <n v="8195.1155999999992"/>
    <n v="20744.495200000001"/>
    <n v="14.700799999999999"/>
    <n v="75.967200000000005"/>
    <n v="10.204000000000001"/>
    <n v="10.4221"/>
    <s v="—"/>
    <s v="—"/>
  </r>
  <r>
    <s v="FY 1996"/>
    <n v="1996"/>
    <x v="0"/>
    <s v="UK"/>
    <n v="0"/>
    <n v="0"/>
    <x v="5"/>
    <n v="21.782"/>
    <n v="2.9674"/>
    <n v="1.8320000000000001"/>
    <s v="—"/>
    <s v="—"/>
    <n v="405759.36090000003"/>
    <n v="200894.22070000001"/>
    <n v="9253.5355999999992"/>
    <n v="26050.2611"/>
    <n v="13.664099999999999"/>
    <n v="77.102699999999999"/>
    <n v="4.2020999999999997"/>
    <n v="6.3522999999999996"/>
    <s v="—"/>
    <s v="—"/>
  </r>
  <r>
    <s v="FY 1997"/>
    <n v="1997"/>
    <x v="0"/>
    <s v="UK"/>
    <n v="0"/>
    <n v="0"/>
    <x v="6"/>
    <n v="21.214700000000001"/>
    <n v="2.9889000000000001"/>
    <n v="1.339"/>
    <s v="—"/>
    <s v="—"/>
    <n v="471972.36800000002"/>
    <n v="245701.96799999999"/>
    <n v="11104.456"/>
    <n v="27096.416000000001"/>
    <n v="15.3734"/>
    <n v="75.330299999999994"/>
    <n v="27.2987"/>
    <n v="18.1754"/>
    <s v="—"/>
    <s v="—"/>
  </r>
  <r>
    <s v="FY 1998"/>
    <n v="1998"/>
    <x v="0"/>
    <s v="UK"/>
    <n v="0"/>
    <n v="0"/>
    <x v="7"/>
    <n v="15.798400000000001"/>
    <n v="2.7787999999999999"/>
    <n v="0.45019999999999999"/>
    <s v="—"/>
    <s v="—"/>
    <n v="483455.75630000001"/>
    <n v="242086.12270000001"/>
    <n v="11690.267900000001"/>
    <n v="27420.597099999999"/>
    <n v="15.795199999999999"/>
    <n v="76.718299999999999"/>
    <n v="-2.1543999999999999"/>
    <n v="4.2838000000000003"/>
    <s v="—"/>
    <s v="—"/>
  </r>
  <r>
    <s v="FY 1999"/>
    <n v="1999"/>
    <x v="0"/>
    <s v="UK"/>
    <n v="0"/>
    <n v="0"/>
    <x v="8"/>
    <n v="17.9663"/>
    <n v="2.6404000000000001"/>
    <n v="0.81299999999999994"/>
    <s v="—"/>
    <s v="—"/>
    <n v="569311.95200000005"/>
    <n v="261642.52"/>
    <n v="12144.3428"/>
    <n v="33418.149299999997"/>
    <n v="15.356"/>
    <n v="77.825100000000006"/>
    <n v="10.9876"/>
    <n v="19.6218"/>
    <s v="—"/>
    <s v="—"/>
  </r>
  <r>
    <s v="FY 2000"/>
    <n v="2000"/>
    <x v="0"/>
    <s v="UK"/>
    <n v="0"/>
    <n v="0"/>
    <x v="9"/>
    <n v="17.0776"/>
    <n v="2.6118000000000001"/>
    <n v="0.34339999999999998"/>
    <s v="—"/>
    <s v="—"/>
    <n v="674129.96239999996"/>
    <n v="298143.71029999998"/>
    <n v="13915.1245"/>
    <n v="45591.371500000001"/>
    <n v="12.742599999999999"/>
    <n v="74.674800000000005"/>
    <n v="23.280799999999999"/>
    <n v="28.374500000000001"/>
    <s v="—"/>
    <s v="—"/>
  </r>
  <r>
    <s v="FY 2001"/>
    <n v="2001"/>
    <x v="0"/>
    <s v="UK"/>
    <n v="1"/>
    <n v="0"/>
    <x v="10"/>
    <n v="11.106299999999999"/>
    <n v="2.5495999999999999"/>
    <n v="0.51700000000000002"/>
    <s v="—"/>
    <s v="—"/>
    <n v="696079.59640000004"/>
    <n v="316734.80310000002"/>
    <n v="14911.335300000001"/>
    <n v="46376.986400000002"/>
    <n v="13.164300000000001"/>
    <n v="77.785799999999995"/>
    <n v="9.1212999999999997"/>
    <n v="8.1529000000000007"/>
    <s v="—"/>
    <s v="—"/>
  </r>
  <r>
    <s v="FY 2002"/>
    <n v="2002"/>
    <x v="0"/>
    <s v="UK"/>
    <n v="0"/>
    <n v="0"/>
    <x v="11"/>
    <n v="12.7142"/>
    <n v="2.4851999999999999"/>
    <n v="0.87890000000000001"/>
    <n v="38949"/>
    <n v="430551"/>
    <n v="758605"/>
    <n v="361461"/>
    <n v="15738"/>
    <n v="51765"/>
    <n v="13.008100000000001"/>
    <n v="82.338700000000003"/>
    <n v="14.121"/>
    <n v="10.1257"/>
    <s v="—"/>
    <n v="57430"/>
  </r>
  <r>
    <s v="FY 2003"/>
    <n v="2003"/>
    <x v="0"/>
    <s v="UK"/>
    <n v="0"/>
    <n v="0"/>
    <x v="12"/>
    <n v="13.900700000000001"/>
    <n v="3.3159000000000001"/>
    <n v="1.7402"/>
    <n v="54863"/>
    <n v="618662"/>
    <n v="1034200"/>
    <n v="542668"/>
    <n v="25820"/>
    <n v="74473"/>
    <n v="12.1168"/>
    <n v="70.037800000000004"/>
    <n v="50.131799999999998"/>
    <n v="15.6815"/>
    <s v="—"/>
    <n v="74042"/>
  </r>
  <r>
    <s v="FY 2004"/>
    <n v="2004"/>
    <x v="0"/>
    <s v="UK"/>
    <n v="0"/>
    <n v="0"/>
    <x v="13"/>
    <n v="14.699299999999999"/>
    <n v="3.1395"/>
    <n v="1.5887"/>
    <n v="67259"/>
    <n v="759210"/>
    <n v="1276800"/>
    <n v="682500"/>
    <n v="31625"/>
    <n v="86623"/>
    <n v="12.7912"/>
    <n v="68.527500000000003"/>
    <n v="25.767499999999998"/>
    <n v="21.045999999999999"/>
    <s v="—"/>
    <n v="90780"/>
  </r>
  <r>
    <s v="FY 2005"/>
    <n v="2005"/>
    <x v="0"/>
    <s v="UK"/>
    <n v="0"/>
    <n v="0"/>
    <x v="14"/>
    <n v="16.925699999999999"/>
    <n v="2.5928"/>
    <s v="—"/>
    <n v="74444.759999999995"/>
    <n v="827164"/>
    <n v="1502000"/>
    <n v="751359"/>
    <n v="31489"/>
    <n v="92432"/>
    <n v="15.291"/>
    <n v="72.892700000000005"/>
    <n v="9.6181999999999999"/>
    <n v="6.6871999999999998"/>
    <s v="—"/>
    <n v="105449"/>
  </r>
  <r>
    <s v="FY 2006"/>
    <n v="2006"/>
    <x v="0"/>
    <s v="UK"/>
    <n v="0"/>
    <n v="0"/>
    <x v="15"/>
    <n v="15.637700000000001"/>
    <n v="2.3910999999999998"/>
    <s v="—"/>
    <n v="87842"/>
    <n v="938678"/>
    <n v="1860800"/>
    <n v="881711"/>
    <n v="34826"/>
    <n v="108352"/>
    <n v="16.1906"/>
    <n v="71.733400000000003"/>
    <n v="17.348800000000001"/>
    <n v="21.289000000000001"/>
    <s v="—"/>
    <n v="127074"/>
  </r>
  <r>
    <s v="FY 2007"/>
    <n v="2007"/>
    <x v="0"/>
    <s v="UK"/>
    <n v="1"/>
    <n v="0"/>
    <x v="16"/>
    <n v="16.273900000000001"/>
    <n v="2.0270000000000001"/>
    <s v="—"/>
    <n v="101685"/>
    <n v="1164600"/>
    <n v="2354300"/>
    <n v="1000799.9999999999"/>
    <n v="38119"/>
    <n v="125679"/>
    <n v="17.385400000000001"/>
    <n v="73.040899999999993"/>
    <n v="13.501200000000001"/>
    <n v="22.223299999999998"/>
    <n v="700.52139999999997"/>
    <n v="132979"/>
  </r>
  <r>
    <s v="FY 2008"/>
    <n v="2008"/>
    <x v="0"/>
    <s v="UK"/>
    <n v="1"/>
    <n v="0"/>
    <x v="17"/>
    <n v="5.1147999999999998"/>
    <n v="2.0830000000000002"/>
    <s v="—"/>
    <n v="95336"/>
    <n v="1148000"/>
    <n v="2527500"/>
    <n v="956777"/>
    <n v="42835"/>
    <n v="91180"/>
    <n v="25.216899999999999"/>
    <s v="—"/>
    <n v="-4.3943000000000003"/>
    <s v="—"/>
    <n v="1234.1338000000001"/>
    <n v="131460"/>
  </r>
  <r>
    <s v="FY 2009"/>
    <n v="2009"/>
    <x v="0"/>
    <s v="UK"/>
    <n v="1"/>
    <n v="0"/>
    <x v="18"/>
    <n v="5.0711000000000004"/>
    <n v="2.0988000000000002"/>
    <s v="—"/>
    <n v="122157"/>
    <n v="1133200"/>
    <n v="2364500"/>
    <s v="—"/>
    <n v="40856"/>
    <n v="128299"/>
    <n v="17.429099999999998"/>
    <n v="67.019000000000005"/>
    <s v="—"/>
    <s v="—"/>
    <n v="782.08109999999999"/>
    <n v="155729"/>
  </r>
  <r>
    <s v="FY 2010"/>
    <n v="2010"/>
    <x v="0"/>
    <s v="UK"/>
    <n v="1"/>
    <n v="0"/>
    <x v="19"/>
    <n v="9.2373999999999992"/>
    <n v="2.0028000000000001"/>
    <s v="—"/>
    <n v="133179"/>
    <n v="1103100"/>
    <n v="2454700"/>
    <n v="978449"/>
    <n v="39553"/>
    <n v="147667"/>
    <n v="15.8454"/>
    <n v="67.539100000000005"/>
    <s v="—"/>
    <n v="5.9265999999999996"/>
    <n v="686.87729999999999"/>
    <n v="167555"/>
  </r>
  <r>
    <s v="FY 2011"/>
    <n v="2011"/>
    <x v="0"/>
    <s v="UK"/>
    <n v="1"/>
    <n v="0"/>
    <x v="20"/>
    <n v="10.590400000000001"/>
    <n v="2.0665"/>
    <s v="—"/>
    <n v="139590"/>
    <n v="1209500"/>
    <n v="2555600"/>
    <n v="957940"/>
    <n v="40811"/>
    <n v="158725"/>
    <n v="15.3864"/>
    <n v="69.912700000000001"/>
    <n v="-2.0960999999999999"/>
    <n v="2.1339999999999999"/>
    <n v="654.1703"/>
    <n v="170334"/>
  </r>
  <r>
    <s v="FY 2012"/>
    <n v="2012"/>
    <x v="0"/>
    <s v="UK"/>
    <n v="1"/>
    <n v="0"/>
    <x v="21"/>
    <n v="8.0571000000000002"/>
    <n v="1.7243999999999999"/>
    <s v="—"/>
    <n v="151048"/>
    <n v="1123900"/>
    <n v="2692500"/>
    <n v="1013700"/>
    <n v="37893"/>
    <n v="175242"/>
    <n v="14.702999999999999"/>
    <n v="70.492000000000004"/>
    <n v="5.8244999999999996"/>
    <n v="6.8655999999999997"/>
    <n v="653.92759999999998"/>
    <n v="180806"/>
  </r>
  <r>
    <s v="FY 2013"/>
    <n v="2013"/>
    <x v="0"/>
    <s v="UK"/>
    <n v="0"/>
    <n v="0"/>
    <x v="22"/>
    <n v="8.7540999999999993"/>
    <n v="1.4346000000000001"/>
    <s v="—"/>
    <n v="158155"/>
    <n v="1092700"/>
    <n v="2671300"/>
    <n v="1095400"/>
    <n v="35861"/>
    <n v="181871"/>
    <n v="14.025700000000001"/>
    <n v="75.959599999999995"/>
    <n v="8.0604999999999993"/>
    <n v="10.656499999999999"/>
    <n v="538.0308"/>
    <n v="194009"/>
  </r>
  <r>
    <s v="FY 2014"/>
    <n v="2014"/>
    <x v="0"/>
    <s v="UK"/>
    <n v="0"/>
    <n v="0"/>
    <x v="23"/>
    <n v="7.2702"/>
    <n v="1.4067000000000001"/>
    <s v="—"/>
    <n v="152739"/>
    <n v="1219800"/>
    <n v="2634100"/>
    <n v="986997"/>
    <n v="35016"/>
    <n v="178915"/>
    <n v="13.1721"/>
    <n v="73.059700000000007"/>
    <n v="-9.9001000000000001"/>
    <n v="-8.9135000000000009"/>
    <n v="528.03510000000006"/>
    <n v="190730"/>
  </r>
  <r>
    <s v="FY 2015"/>
    <n v="2015"/>
    <x v="0"/>
    <s v="UK"/>
    <n v="0"/>
    <n v="0"/>
    <x v="24"/>
    <n v="6.8441999999999998"/>
    <n v="1.3725000000000001"/>
    <s v="—"/>
    <n v="153303"/>
    <n v="1103000"/>
    <n v="2409700"/>
    <n v="934009"/>
    <n v="32654"/>
    <n v="188460"/>
    <n v="12.1997"/>
    <n v="76.869900000000001"/>
    <n v="-5.3685999999999998"/>
    <n v="-4.5205000000000002"/>
    <n v="466.80200000000002"/>
    <n v="189833"/>
  </r>
  <r>
    <s v="FY 2016"/>
    <n v="2016"/>
    <x v="0"/>
    <s v="UK"/>
    <n v="0"/>
    <n v="0"/>
    <x v="25"/>
    <n v="0.71399999999999997"/>
    <n v="1.3035000000000001"/>
    <s v="—"/>
    <n v="138022"/>
    <n v="857200"/>
    <n v="2375000"/>
    <n v="869354"/>
    <n v="29908"/>
    <n v="175386"/>
    <n v="13.008100000000001"/>
    <n v="76.563400000000001"/>
    <n v="-6.9222999999999999"/>
    <n v="-1.3338000000000001"/>
    <n v="515.19190000000003"/>
    <n v="172358"/>
  </r>
  <r>
    <s v="FY 2017"/>
    <n v="2017"/>
    <x v="0"/>
    <s v="UK"/>
    <n v="0"/>
    <n v="0"/>
    <x v="26"/>
    <n v="5.6397000000000004"/>
    <n v="1.2149000000000001"/>
    <s v="—"/>
    <n v="150954"/>
    <n v="871300"/>
    <n v="2521800"/>
    <n v="970448"/>
    <n v="28282"/>
    <n v="168000"/>
    <n v="12.7445"/>
    <n v="74.433899999999994"/>
    <n v="11.6286"/>
    <n v="7.2365000000000004"/>
    <n v="441.37040000000002"/>
    <n v="182383"/>
  </r>
  <r>
    <s v="FY 2018"/>
    <n v="2018"/>
    <x v="0"/>
    <s v="UK"/>
    <n v="0"/>
    <n v="0"/>
    <x v="27"/>
    <n v="7.5978000000000003"/>
    <n v="1.1840999999999999"/>
    <s v="—"/>
    <n v="147142"/>
    <n v="865300"/>
    <n v="2558100"/>
    <n v="990321"/>
    <n v="30564"/>
    <n v="163886"/>
    <n v="13.1693"/>
    <n v="76.679299999999998"/>
    <n v="2.0478000000000001"/>
    <n v="-0.1333"/>
    <n v="428.2303"/>
    <n v="173238"/>
  </r>
  <r>
    <s v="FY 2019"/>
    <n v="2019"/>
    <x v="0"/>
    <s v="UK"/>
    <n v="0"/>
    <n v="0"/>
    <x v="28"/>
    <n v="3.6511"/>
    <n v="1.0658000000000001"/>
    <s v="—"/>
    <n v="148359"/>
    <n v="843400"/>
    <n v="2715200"/>
    <n v="1045500.0000000001"/>
    <n v="30462"/>
    <n v="163084"/>
    <n v="14.0924"/>
    <n v="77.563199999999995"/>
    <n v="5.5693000000000001"/>
    <n v="5.6120000000000001"/>
    <n v="466.33069999999998"/>
    <n v="172150"/>
  </r>
  <r>
    <s v="FY 2020"/>
    <n v="2020"/>
    <x v="0"/>
    <s v="UK"/>
    <n v="1"/>
    <n v="0"/>
    <x v="29"/>
    <n v="2.3126000000000002"/>
    <n v="0.91890000000000005"/>
    <s v="—"/>
    <n v="160173"/>
    <n v="857500"/>
    <n v="2984200"/>
    <n v="1052500"/>
    <n v="27578"/>
    <n v="174029"/>
    <n v="14.5573"/>
    <n v="80.762600000000006"/>
    <n v="0.66969999999999996"/>
    <n v="14.152100000000001"/>
    <n v="481.6327"/>
    <n v="184423"/>
  </r>
  <r>
    <s v="FY 2021"/>
    <n v="2021"/>
    <x v="0"/>
    <s v="UK"/>
    <n v="1"/>
    <n v="0"/>
    <x v="30"/>
    <n v="7.2068000000000003"/>
    <n v="0.87839999999999996"/>
    <s v="—"/>
    <n v="156292"/>
    <n v="838300"/>
    <n v="2957900"/>
    <n v="1057200"/>
    <n v="26489"/>
    <n v="175836"/>
    <n v="14.305"/>
    <n v="80.462400000000002"/>
    <n v="0.45169999999999999"/>
    <n v="4.1268000000000002"/>
    <n v="408.411"/>
    <n v="177786"/>
  </r>
  <r>
    <s v="FY 2022"/>
    <n v="2022"/>
    <x v="0"/>
    <s v="UK"/>
    <n v="1"/>
    <n v="0"/>
    <x v="31"/>
    <n v="8.6280999999999999"/>
    <n v="1.1493"/>
    <s v="—"/>
    <n v="139067"/>
    <n v="839700"/>
    <n v="2966500"/>
    <n v="936307"/>
    <n v="32610"/>
    <n v="167738"/>
    <n v="15.1332"/>
    <n v="80.929599999999994"/>
    <n v="-11.437799999999999"/>
    <n v="-8.2002000000000006"/>
    <n v="410.20620000000002"/>
    <n v="162423"/>
  </r>
  <r>
    <s v="FY 1988"/>
    <n v="1988"/>
    <x v="1"/>
    <s v="UK"/>
    <n v="0"/>
    <n v="0"/>
    <x v="0"/>
    <s v="—"/>
    <s v="—"/>
    <s v="—"/>
    <s v="—"/>
    <s v="—"/>
    <n v="189512.095"/>
    <n v="121771.64"/>
    <n v="5282.9027999999998"/>
    <n v="10342.620999999999"/>
    <n v="17.958600000000001"/>
    <n v="93.444299999999998"/>
    <s v="—"/>
    <s v="—"/>
    <s v="—"/>
    <s v="—"/>
  </r>
  <r>
    <s v="FY 1989"/>
    <n v="1989"/>
    <x v="1"/>
    <s v="UK"/>
    <n v="0"/>
    <n v="0"/>
    <x v="32"/>
    <n v="7.2553999999999998"/>
    <n v="3.1393"/>
    <n v="1.1165"/>
    <s v="—"/>
    <s v="—"/>
    <n v="205780.8"/>
    <n v="127497.15"/>
    <n v="5607.4084999999995"/>
    <n v="10037.8125"/>
    <n v="19.124199999999998"/>
    <n v="91.6511"/>
    <n v="17.590699999999998"/>
    <n v="19.5307"/>
    <s v="—"/>
    <s v="—"/>
  </r>
  <r>
    <s v="FY 1990"/>
    <n v="1990"/>
    <x v="1"/>
    <s v="UK"/>
    <n v="0"/>
    <n v="0"/>
    <x v="33"/>
    <n v="9.5517000000000003"/>
    <n v="2.8485"/>
    <n v="0.85140000000000005"/>
    <s v="—"/>
    <s v="—"/>
    <n v="260331.91"/>
    <n v="161351.85999999999"/>
    <n v="6232.4358000000002"/>
    <n v="11782.65"/>
    <n v="20.499500000000001"/>
    <n v="92.397800000000004"/>
    <n v="5.7343000000000002"/>
    <n v="6.9978999999999996"/>
    <s v="—"/>
    <s v="—"/>
  </r>
  <r>
    <s v="FY 1991"/>
    <n v="1991"/>
    <x v="1"/>
    <s v="UK"/>
    <n v="0"/>
    <n v="0"/>
    <x v="34"/>
    <n v="4.0837000000000003"/>
    <n v="2.8298000000000001"/>
    <n v="1.0888"/>
    <s v="—"/>
    <s v="—"/>
    <n v="261104.82320000001"/>
    <n v="159808.28890000001"/>
    <n v="6404.7925999999998"/>
    <n v="10737.817999999999"/>
    <n v="22.1374"/>
    <n v="91.025599999999997"/>
    <n v="2.1829999999999998"/>
    <n v="1.6175999999999999"/>
    <s v="—"/>
    <s v="—"/>
  </r>
  <r>
    <s v="FY 1992"/>
    <n v="1992"/>
    <x v="1"/>
    <s v="UK"/>
    <n v="0"/>
    <n v="0"/>
    <x v="35"/>
    <n v="-6.2256"/>
    <n v="2.7393999999999998"/>
    <n v="1.0692999999999999"/>
    <s v="—"/>
    <s v="—"/>
    <n v="241463.99849999999"/>
    <n v="145757.20800000001"/>
    <n v="6558.3730999999998"/>
    <n v="7973.9295000000002"/>
    <n v="26.8126"/>
    <n v="64.562899999999999"/>
    <n v="12.9573"/>
    <n v="-22.069600000000001"/>
    <s v="—"/>
    <s v="—"/>
  </r>
  <r>
    <s v="FY 1993"/>
    <n v="1993"/>
    <x v="1"/>
    <s v="UK"/>
    <n v="0"/>
    <n v="0"/>
    <x v="36"/>
    <n v="5.9107000000000003"/>
    <n v="2.7029999999999998"/>
    <n v="1.3403"/>
    <s v="—"/>
    <s v="—"/>
    <n v="245276.82"/>
    <n v="144147.85500000001"/>
    <n v="5917.5814"/>
    <n v="7848.48"/>
    <n v="27.718800000000002"/>
    <n v="62.6175"/>
    <n v="1.1047"/>
    <n v="3.0548000000000002"/>
    <s v="—"/>
    <s v="—"/>
  </r>
  <r>
    <s v="FY 1994"/>
    <n v="1994"/>
    <x v="1"/>
    <s v="UK"/>
    <n v="0"/>
    <n v="0"/>
    <x v="37"/>
    <n v="20.740600000000001"/>
    <n v="2.5590000000000002"/>
    <n v="1.3997999999999999"/>
    <s v="—"/>
    <s v="—"/>
    <n v="254128.2144"/>
    <n v="135952.95360000001"/>
    <n v="5713.7021999999997"/>
    <n v="9640.7327999999998"/>
    <n v="25.023599999999998"/>
    <n v="65.744500000000002"/>
    <n v="-10.8033"/>
    <n v="-0.66180000000000005"/>
    <s v="—"/>
    <s v="—"/>
  </r>
  <r>
    <s v="FY 1995"/>
    <n v="1995"/>
    <x v="1"/>
    <s v="UK"/>
    <n v="0"/>
    <n v="0"/>
    <x v="38"/>
    <n v="20.685500000000001"/>
    <n v="2.7410999999999999"/>
    <n v="1.1989000000000001"/>
    <s v="—"/>
    <s v="—"/>
    <n v="261612.7696"/>
    <n v="131889.5552"/>
    <n v="6258.0308000000005"/>
    <n v="10889.039199999999"/>
    <n v="22.9072"/>
    <n v="64.573599999999999"/>
    <n v="-2.0371999999999999"/>
    <n v="-1.1823999999999999"/>
    <s v="—"/>
    <s v="—"/>
  </r>
  <r>
    <s v="FY 1996"/>
    <n v="1996"/>
    <x v="1"/>
    <s v="UK"/>
    <n v="0"/>
    <n v="0"/>
    <x v="39"/>
    <n v="22.932700000000001"/>
    <n v="2.5710000000000002"/>
    <n v="1.7538"/>
    <s v="—"/>
    <s v="—"/>
    <n v="319049.23060000001"/>
    <n v="156996.26310000001"/>
    <n v="6137.2622000000001"/>
    <n v="12465.0851"/>
    <n v="24.515899999999998"/>
    <n v="63.803899999999999"/>
    <n v="7.5370999999999997"/>
    <n v="9.4160000000000004"/>
    <s v="—"/>
    <s v="—"/>
  </r>
  <r>
    <s v="FY 1997"/>
    <n v="1997"/>
    <x v="1"/>
    <s v="UK"/>
    <n v="0"/>
    <n v="0"/>
    <x v="40"/>
    <n v="15.180999999999999"/>
    <n v="2.2583000000000002"/>
    <n v="1.6725000000000001"/>
    <s v="—"/>
    <s v="—"/>
    <n v="386714.73599999998"/>
    <n v="167520.848"/>
    <n v="6647.9223000000002"/>
    <n v="12557.76"/>
    <n v="29.531500000000001"/>
    <n v="57.212000000000003"/>
    <n v="11.061199999999999"/>
    <n v="12.2965"/>
    <s v="—"/>
    <s v="—"/>
  </r>
  <r>
    <s v="FY 1998"/>
    <n v="1998"/>
    <x v="1"/>
    <s v="UK"/>
    <n v="0"/>
    <n v="0"/>
    <x v="41"/>
    <n v="17.1782"/>
    <n v="2.2397999999999998"/>
    <n v="1.6396999999999999"/>
    <s v="—"/>
    <s v="—"/>
    <n v="364250.29300000001"/>
    <n v="162650.91399999999"/>
    <n v="7240.9373999999998"/>
    <n v="13148.218500000001"/>
    <n v="26.647300000000001"/>
    <n v="60.918999999999997"/>
    <n v="-3.5798999999999999"/>
    <n v="0.33839999999999998"/>
    <s v="—"/>
    <s v="—"/>
  </r>
  <r>
    <s v="FY 1999"/>
    <n v="1999"/>
    <x v="1"/>
    <s v="UK"/>
    <n v="0"/>
    <n v="0"/>
    <x v="42"/>
    <n v="21.549800000000001"/>
    <n v="2.238"/>
    <n v="1.7524999999999999"/>
    <s v="—"/>
    <s v="—"/>
    <n v="411745.48800000001"/>
    <n v="191539.63200000001"/>
    <n v="7499.8233"/>
    <n v="13708.528"/>
    <n v="28.838999999999999"/>
    <n v="58.109699999999997"/>
    <n v="20.931100000000001"/>
    <n v="13.934100000000001"/>
    <s v="—"/>
    <s v="—"/>
  </r>
  <r>
    <s v="FY 2000"/>
    <n v="2000"/>
    <x v="1"/>
    <s v="UK"/>
    <n v="0"/>
    <n v="0"/>
    <x v="43"/>
    <n v="22.824200000000001"/>
    <n v="1.9903999999999999"/>
    <n v="1.4995000000000001"/>
    <s v="—"/>
    <s v="—"/>
    <n v="472293.00300000003"/>
    <n v="244889.12760000001"/>
    <n v="7830.4378999999999"/>
    <n v="19697.421900000001"/>
    <n v="21.382999999999999"/>
    <n v="56.7119"/>
    <n v="38.321199999999997"/>
    <n v="28.235199999999999"/>
    <s v="—"/>
    <s v="—"/>
  </r>
  <r>
    <s v="FY 2001"/>
    <n v="2001"/>
    <x v="1"/>
    <s v="UK"/>
    <n v="1"/>
    <n v="0"/>
    <x v="44"/>
    <n v="17.663799999999998"/>
    <n v="1.9409000000000001"/>
    <n v="1.514"/>
    <s v="—"/>
    <s v="—"/>
    <n v="518638.97580000001"/>
    <n v="266346.9094"/>
    <n v="8803.3009000000002"/>
    <n v="21097.533599999999"/>
    <n v="21.596800000000002"/>
    <n v="51.414999999999999"/>
    <n v="11.7165"/>
    <n v="3.0489999999999999"/>
    <s v="—"/>
    <s v="—"/>
  </r>
  <r>
    <s v="FY 2002"/>
    <n v="2002"/>
    <x v="1"/>
    <s v="UK"/>
    <n v="0"/>
    <n v="0"/>
    <x v="45"/>
    <n v="15.0219"/>
    <n v="1.714"/>
    <n v="1.2712000000000001"/>
    <n v="22875.542000000001"/>
    <n v="278210.65399999998"/>
    <n v="649137.79299999995"/>
    <n v="330783.81599999999"/>
    <n v="9327.2466000000004"/>
    <n v="24487.6525"/>
    <n v="26.239599999999999"/>
    <n v="54.210799999999999"/>
    <n v="7.7941000000000003"/>
    <n v="4.6900000000000004"/>
    <s v="—"/>
    <n v="35738.605499999998"/>
  </r>
  <r>
    <s v="FY 2003"/>
    <n v="2003"/>
    <x v="1"/>
    <s v="UK"/>
    <n v="0"/>
    <n v="0"/>
    <x v="46"/>
    <n v="17.326499999999999"/>
    <n v="1.7091000000000001"/>
    <n v="1.2329000000000001"/>
    <n v="26740.299599999998"/>
    <n v="337057.24979999999"/>
    <n v="790690.0074"/>
    <n v="409967.99200000003"/>
    <n v="10800.3979"/>
    <n v="29377.948199999999"/>
    <n v="26.459800000000001"/>
    <n v="54.234499999999997"/>
    <n v="11.922599999999999"/>
    <n v="7.7960000000000003"/>
    <s v="—"/>
    <n v="43199.298199999997"/>
  </r>
  <r>
    <s v="FY 2004"/>
    <n v="2004"/>
    <x v="1"/>
    <s v="UK"/>
    <n v="0"/>
    <n v="0"/>
    <x v="47"/>
    <n v="19.285900000000002"/>
    <n v="1.5490999999999999"/>
    <n v="1.2102999999999999"/>
    <n v="31921.059600000001"/>
    <n v="418795.79580000002"/>
    <n v="1000200"/>
    <n v="493789.7868"/>
    <n v="12540.5908"/>
    <n v="33367.488599999997"/>
    <n v="28.5014"/>
    <n v="47.0289"/>
    <n v="12.122"/>
    <n v="17.769400000000001"/>
    <s v="—"/>
    <n v="48308.8128"/>
  </r>
  <r>
    <s v="FY 2005"/>
    <n v="2005"/>
    <x v="1"/>
    <s v="UK"/>
    <n v="0"/>
    <n v="0"/>
    <x v="48"/>
    <n v="20.705200000000001"/>
    <n v="1.4142999999999999"/>
    <n v="0.86140000000000005"/>
    <n v="32474.836500000001"/>
    <n v="462584.66759999999"/>
    <n v="1588700"/>
    <n v="468074.19540000003"/>
    <n v="16250.637000000001"/>
    <n v="29950.066200000001"/>
    <n v="37.837000000000003"/>
    <n v="43.306100000000001"/>
    <n v="2.7330000000000001"/>
    <n v="9.7438000000000002"/>
    <s v="—"/>
    <n v="52423.787400000001"/>
  </r>
  <r>
    <s v="FY 2006"/>
    <n v="2006"/>
    <x v="1"/>
    <s v="UK"/>
    <n v="0"/>
    <n v="0"/>
    <x v="49"/>
    <n v="24.558800000000002"/>
    <n v="1.26"/>
    <n v="0.30159999999999998"/>
    <n v="44544.5815"/>
    <n v="576694.0379"/>
    <n v="1930100"/>
    <n v="553067.30530000001"/>
    <n v="18639.1351"/>
    <n v="38336.803699999997"/>
    <n v="36.392400000000002"/>
    <n v="42.911000000000001"/>
    <n v="4.8795000000000002"/>
    <n v="7.5707000000000004"/>
    <s v="—"/>
    <n v="67210.909299999999"/>
  </r>
  <r>
    <s v="FY 2007"/>
    <n v="2007"/>
    <x v="1"/>
    <s v="UK"/>
    <n v="1"/>
    <n v="0"/>
    <x v="50"/>
    <n v="20.501300000000001"/>
    <n v="1.2087000000000001"/>
    <n v="0.19370000000000001"/>
    <n v="53023.346100000002"/>
    <n v="701633.91059999994"/>
    <n v="2433500"/>
    <n v="692293.41090000002"/>
    <n v="21660.800800000001"/>
    <n v="46179.065699999999"/>
    <n v="37.792900000000003"/>
    <n v="42.5458"/>
    <n v="22.2441"/>
    <n v="14.8909"/>
    <s v="—"/>
    <n v="78877.754100000006"/>
  </r>
  <r>
    <s v="FY 2008"/>
    <n v="2008"/>
    <x v="1"/>
    <s v="UK"/>
    <n v="1"/>
    <n v="0"/>
    <x v="51"/>
    <n v="14.6289"/>
    <n v="1.2303999999999999"/>
    <n v="0.44219999999999998"/>
    <n v="54291.875"/>
    <n v="631537.66500000004"/>
    <n v="2992200"/>
    <n v="682602.63500000001"/>
    <n v="22498.396700000001"/>
    <n v="53370.735000000001"/>
    <n v="43.3018"/>
    <n v="41.312800000000003"/>
    <n v="34.130099999999999"/>
    <n v="13.7355"/>
    <n v="2861.3908000000001"/>
    <n v="85594.602499999994"/>
  </r>
  <r>
    <s v="FY 2009"/>
    <n v="2009"/>
    <x v="1"/>
    <s v="UK"/>
    <n v="1"/>
    <n v="0"/>
    <x v="52"/>
    <n v="22.392299999999999"/>
    <n v="1.2561"/>
    <n v="1.0019"/>
    <n v="80153.827600000004"/>
    <n v="617908.06440000003"/>
    <n v="2226700"/>
    <n v="695912.5932"/>
    <n v="18529.499400000001"/>
    <n v="76342.899600000004"/>
    <n v="23.580300000000001"/>
    <n v="39.775300000000001"/>
    <n v="-7.9812000000000003"/>
    <n v="-3.8974000000000002"/>
    <n v="1140.9590000000001"/>
    <n v="102475.208"/>
  </r>
  <r>
    <s v="FY 2010"/>
    <n v="2010"/>
    <x v="1"/>
    <s v="UK"/>
    <n v="1"/>
    <n v="0"/>
    <x v="53"/>
    <n v="7.2634999999999996"/>
    <n v="1.4429000000000001"/>
    <n v="1.2992999999999999"/>
    <n v="83483.568599999999"/>
    <n v="620570.13210000005"/>
    <n v="2322500"/>
    <n v="686512.26659999997"/>
    <n v="19628.721699999998"/>
    <n v="79292.707800000004"/>
    <n v="23.9254"/>
    <n v="38.119700000000002"/>
    <n v="2.1735000000000002"/>
    <n v="7.2446999999999999"/>
    <n v="1117.5051000000001"/>
    <n v="104950.8165"/>
  </r>
  <r>
    <s v="FY 2011"/>
    <n v="2011"/>
    <x v="1"/>
    <s v="UK"/>
    <n v="1"/>
    <n v="0"/>
    <x v="54"/>
    <n v="5.6497999999999999"/>
    <n v="1.4006000000000001"/>
    <n v="1.2494000000000001"/>
    <n v="78278.575700000001"/>
    <n v="606400.34909999999"/>
    <n v="2424900"/>
    <n v="686321.32790000003"/>
    <n v="20167.134900000001"/>
    <n v="86212.980100000001"/>
    <n v="23.9819"/>
    <n v="42.319099999999999"/>
    <n v="0.50080000000000002"/>
    <n v="5.8544999999999998"/>
    <n v="1221.8342"/>
    <n v="99176.953200000004"/>
  </r>
  <r>
    <s v="FY 2012"/>
    <n v="2012"/>
    <x v="1"/>
    <s v="UK"/>
    <n v="1"/>
    <n v="0"/>
    <x v="55"/>
    <n v="-1.9289000000000001"/>
    <n v="1.2963"/>
    <n v="1.1116999999999999"/>
    <n v="83863.942800000004"/>
    <n v="628334.76359999995"/>
    <n v="2420600"/>
    <n v="707118.20880000002"/>
    <n v="18700.850699999999"/>
    <n v="87034.381200000003"/>
    <n v="23.672000000000001"/>
    <n v="44.413200000000003"/>
    <n v="-1.6194999999999999"/>
    <n v="5.3752000000000004"/>
    <n v="1168.0130999999999"/>
    <n v="107299.5246"/>
  </r>
  <r>
    <s v="FY 2013"/>
    <n v="2013"/>
    <x v="1"/>
    <s v="UK"/>
    <n v="0"/>
    <n v="0"/>
    <x v="56"/>
    <n v="1.0390999999999999"/>
    <n v="1.2430000000000001"/>
    <n v="1.0142"/>
    <n v="92471.411999999997"/>
    <n v="587776.58940000006"/>
    <n v="2173900"/>
    <n v="725025.89939999999"/>
    <n v="18670.938300000002"/>
    <n v="88333.225200000001"/>
    <n v="20.520499999999998"/>
    <n v="50.8598"/>
    <n v="0.94989999999999997"/>
    <n v="11.024900000000001"/>
    <n v="920.56640000000004"/>
    <n v="117071.92200000001"/>
  </r>
  <r>
    <s v="FY 2014"/>
    <n v="2014"/>
    <x v="1"/>
    <s v="UK"/>
    <n v="0"/>
    <n v="0"/>
    <x v="57"/>
    <n v="-0.22109999999999999"/>
    <n v="1.4125000000000001"/>
    <n v="1.2132000000000001"/>
    <n v="81117.802200000006"/>
    <n v="626200.39"/>
    <n v="2115800"/>
    <n v="675003.19819999998"/>
    <n v="20682.698799999998"/>
    <n v="86077.234500000006"/>
    <n v="20.587399999999999"/>
    <n v="56.0593"/>
    <n v="-1.8715999999999999"/>
    <n v="-0.99399999999999999"/>
    <n v="1053.3567"/>
    <n v="103369.02830000001"/>
  </r>
  <r>
    <s v="FY 2015"/>
    <n v="2015"/>
    <x v="1"/>
    <s v="UK"/>
    <n v="0"/>
    <n v="0"/>
    <x v="58"/>
    <n v="-0.71799999999999997"/>
    <n v="1.6728000000000001"/>
    <n v="1.4127000000000001"/>
    <n v="77550.935599999997"/>
    <n v="528031.19839999999"/>
    <n v="1650200"/>
    <n v="595456.92920000001"/>
    <n v="19996.8174"/>
    <n v="80307.667000000001"/>
    <n v="17.004899999999999"/>
    <n v="68.013400000000004"/>
    <n v="-6.7134"/>
    <n v="-2.2122999999999999"/>
    <n v="880.08320000000003"/>
    <n v="98020.881800000003"/>
  </r>
  <r>
    <s v="FY 2016"/>
    <n v="2016"/>
    <x v="1"/>
    <s v="UK"/>
    <n v="0"/>
    <n v="0"/>
    <x v="59"/>
    <n v="2.8744000000000001"/>
    <n v="1.3624000000000001"/>
    <n v="1.0409999999999999"/>
    <n v="70326.995999999999"/>
    <n v="451393.69050000003"/>
    <n v="1497600"/>
    <n v="490595.23800000001"/>
    <n v="14292.512199999999"/>
    <n v="72124.428"/>
    <n v="16.998899999999999"/>
    <n v="67.691800000000001"/>
    <n v="-1.6662999999999999"/>
    <n v="1.1801999999999999"/>
    <n v="819.6875"/>
    <n v="88693.887000000002"/>
  </r>
  <r>
    <s v="FY 2017"/>
    <n v="2017"/>
    <x v="1"/>
    <s v="UK"/>
    <n v="0"/>
    <n v="0"/>
    <x v="60"/>
    <n v="-3.3900999999999999"/>
    <n v="1.3139000000000001"/>
    <n v="1.0462"/>
    <n v="72913.293600000005"/>
    <n v="423345.82919999998"/>
    <n v="1532600"/>
    <n v="500663.88959999999"/>
    <n v="12748.0502"/>
    <n v="74333.313599999994"/>
    <n v="17.1663"/>
    <n v="66.875299999999996"/>
    <n v="-6.8444000000000003"/>
    <n v="1.4044000000000001"/>
    <n v="790.20540000000005"/>
    <n v="90847.47"/>
  </r>
  <r>
    <s v="FY 2018"/>
    <n v="2018"/>
    <x v="1"/>
    <s v="UK"/>
    <n v="0"/>
    <n v="0"/>
    <x v="61"/>
    <n v="2.5842000000000001"/>
    <n v="1.2998000000000001"/>
    <n v="0.86180000000000001"/>
    <n v="67553.8"/>
    <n v="397547.74"/>
    <n v="1444500"/>
    <n v="424666.12959999999"/>
    <n v="12219.993700000001"/>
    <n v="67456.930399999997"/>
    <n v="17.768899999999999"/>
    <n v="71.251999999999995"/>
    <n v="-10.0021"/>
    <n v="-7.9890999999999996"/>
    <n v="829.73710000000005"/>
    <n v="82339.16"/>
  </r>
  <r>
    <s v="FY 2019"/>
    <n v="2019"/>
    <x v="1"/>
    <s v="UK"/>
    <n v="0"/>
    <n v="0"/>
    <x v="62"/>
    <n v="4.6223999999999998"/>
    <n v="1.4544999999999999"/>
    <s v="—"/>
    <n v="69232.86"/>
    <n v="391391.13"/>
    <n v="1512300"/>
    <n v="458134.52490000002"/>
    <n v="12107.295400000001"/>
    <n v="71033.975399999996"/>
    <n v="17.3657"/>
    <n v="65.930000000000007"/>
    <n v="3.6758000000000002"/>
    <n v="5.3056999999999999"/>
    <n v="825.89099999999996"/>
    <n v="84352.68"/>
  </r>
  <r>
    <s v="FY 2020"/>
    <n v="2020"/>
    <x v="1"/>
    <s v="UK"/>
    <n v="1"/>
    <n v="0"/>
    <x v="63"/>
    <n v="2.8210999999999999"/>
    <n v="1.1626000000000001"/>
    <s v="—"/>
    <n v="79222.213399999993"/>
    <n v="417997.71529999998"/>
    <n v="1842200"/>
    <n v="479105.05170000001"/>
    <n v="10474.9041"/>
    <n v="74568.587499999994"/>
    <n v="20.177499999999998"/>
    <n v="66.660700000000006"/>
    <n v="1.605"/>
    <n v="15.6929"/>
    <n v="1023.063"/>
    <n v="92362.665999999997"/>
  </r>
  <r>
    <s v="FY 2021"/>
    <n v="2021"/>
    <x v="1"/>
    <s v="UK"/>
    <n v="1"/>
    <n v="0"/>
    <x v="64"/>
    <n v="11.426"/>
    <n v="1.0698000000000001"/>
    <s v="—"/>
    <n v="81633.645499999999"/>
    <n v="425183.076"/>
    <n v="1873600"/>
    <n v="496995.7255"/>
    <n v="11133.9216"/>
    <n v="77099.420499999993"/>
    <n v="19.716100000000001"/>
    <n v="65.3977"/>
    <n v="4.6231999999999998"/>
    <n v="7.9821"/>
    <n v="944.77930000000003"/>
    <n v="94815.381999999998"/>
  </r>
  <r>
    <s v="FY 2022"/>
    <n v="2022"/>
    <x v="1"/>
    <s v="UK"/>
    <n v="1"/>
    <n v="0"/>
    <x v="65"/>
    <n v="8.9855999999999998"/>
    <n v="1.3347"/>
    <s v="—"/>
    <n v="72711.399600000004"/>
    <n v="407119.47639999999"/>
    <n v="1831300"/>
    <n v="489208.03580000001"/>
    <n v="13109.2901"/>
    <n v="66548.678400000004"/>
    <n v="21.8553"/>
    <n v="62.863300000000002"/>
    <n v="10.1249"/>
    <n v="5.0726000000000004"/>
    <n v="1032.0935999999999"/>
    <n v="84773.105599999995"/>
  </r>
  <r>
    <s v="FY 1988"/>
    <n v="1988"/>
    <x v="2"/>
    <s v="DEU"/>
    <n v="0"/>
    <n v="0"/>
    <x v="0"/>
    <s v="—"/>
    <s v="—"/>
    <s v="—"/>
    <s v="—"/>
    <s v="—"/>
    <n v="101088.4198"/>
    <n v="57490.687599999997"/>
    <n v="1690.1514"/>
    <n v="3085.0234"/>
    <n v="32.459800000000001"/>
    <n v="43.409300000000002"/>
    <s v="—"/>
    <s v="—"/>
    <s v="—"/>
    <s v="—"/>
  </r>
  <r>
    <s v="FY 1989"/>
    <n v="1989"/>
    <x v="2"/>
    <s v="DEU"/>
    <n v="0"/>
    <n v="0"/>
    <x v="66"/>
    <n v="9.6606000000000005"/>
    <n v="1.7797000000000001"/>
    <n v="1.272"/>
    <s v="—"/>
    <s v="—"/>
    <n v="112735.5542"/>
    <n v="63076.635999999999"/>
    <n v="1610.0178000000001"/>
    <n v="3645.4886000000001"/>
    <n v="30.698799999999999"/>
    <n v="47.134999999999998"/>
    <n v="4.5197000000000003"/>
    <n v="15.1373"/>
    <s v="—"/>
    <s v="—"/>
  </r>
  <r>
    <s v="FY 1990"/>
    <n v="1990"/>
    <x v="2"/>
    <s v="DEU"/>
    <n v="0"/>
    <n v="0"/>
    <x v="67"/>
    <n v="8.6145999999999994"/>
    <n v="1.8485"/>
    <n v="1.2484"/>
    <s v="—"/>
    <s v="—"/>
    <n v="143614.8651"/>
    <n v="82679.964099999997"/>
    <n v="2126.8024"/>
    <n v="4490.7502000000004"/>
    <n v="31.7575"/>
    <n v="48.4236"/>
    <n v="16.143599999999999"/>
    <n v="16.084299999999999"/>
    <s v="—"/>
    <s v="—"/>
  </r>
  <r>
    <s v="FY 1991"/>
    <n v="1991"/>
    <x v="2"/>
    <s v="DEU"/>
    <n v="0"/>
    <n v="0"/>
    <x v="68"/>
    <n v="7.8952"/>
    <n v="2.0952999999999999"/>
    <n v="1.5525"/>
    <s v="—"/>
    <s v="—"/>
    <n v="148320.46669999999"/>
    <n v="92303.4231"/>
    <n v="2538.9767000000002"/>
    <n v="4610.6046999999999"/>
    <n v="31.886700000000001"/>
    <n v="52.3474"/>
    <n v="13.3546"/>
    <n v="13.2257"/>
    <s v="—"/>
    <s v="—"/>
  </r>
  <r>
    <s v="FY 1992"/>
    <n v="1992"/>
    <x v="2"/>
    <s v="DEU"/>
    <n v="0"/>
    <n v="0"/>
    <x v="69"/>
    <n v="11.661899999999999"/>
    <n v="2.2199"/>
    <n v="1.5884"/>
    <s v="—"/>
    <s v="—"/>
    <n v="142950.54399999999"/>
    <n v="92077.685500000007"/>
    <n v="2956.4821000000002"/>
    <n v="4489.5084999999999"/>
    <n v="31.5411"/>
    <n v="53.767499999999998"/>
    <n v="6.3971"/>
    <n v="5.61"/>
    <s v="—"/>
    <s v="—"/>
  </r>
  <r>
    <s v="FY 1993"/>
    <n v="1993"/>
    <x v="2"/>
    <s v="DEU"/>
    <n v="0"/>
    <n v="0"/>
    <x v="70"/>
    <n v="8.1902000000000008"/>
    <n v="2.0785"/>
    <s v="—"/>
    <s v="—"/>
    <s v="—"/>
    <n v="162210.09229999999"/>
    <n v="93357.438399999999"/>
    <n v="3045.4097000000002"/>
    <n v="4737.6805000000004"/>
    <n v="34.089300000000001"/>
    <n v="49.885199999999998"/>
    <n v="8.8780999999999999"/>
    <n v="10.7735"/>
    <s v="—"/>
    <s v="—"/>
  </r>
  <r>
    <s v="FY 1994"/>
    <n v="1994"/>
    <x v="2"/>
    <s v="DEU"/>
    <n v="0"/>
    <n v="0"/>
    <x v="71"/>
    <n v="10.5966"/>
    <n v="2.0571999999999999"/>
    <n v="1.4009"/>
    <s v="—"/>
    <s v="—"/>
    <n v="217967.38870000001"/>
    <n v="122655.4534"/>
    <n v="3779.5835000000002"/>
    <n v="7499.6495999999997"/>
    <n v="28.606100000000001"/>
    <n v="42.2727"/>
    <n v="17.085999999999999"/>
    <n v="0.98270000000000002"/>
    <s v="—"/>
    <s v="—"/>
  </r>
  <r>
    <s v="FY 1995"/>
    <n v="1995"/>
    <x v="2"/>
    <s v="DEU"/>
    <n v="0"/>
    <n v="0"/>
    <x v="72"/>
    <n v="7.5308999999999999"/>
    <n v="1.4543999999999999"/>
    <n v="0.76029999999999998"/>
    <s v="—"/>
    <s v="—"/>
    <n v="276331.20039999997"/>
    <n v="157085.13010000001"/>
    <n v="3598.7471"/>
    <n v="8910.8359999999993"/>
    <n v="30.211300000000001"/>
    <n v="38.164299999999997"/>
    <n v="18.837900000000001"/>
    <n v="6.3394000000000004"/>
    <s v="—"/>
    <s v="—"/>
  </r>
  <r>
    <s v="FY 1996"/>
    <n v="1996"/>
    <x v="2"/>
    <s v="DEU"/>
    <n v="0"/>
    <n v="0"/>
    <x v="73"/>
    <n v="9.2582000000000004"/>
    <n v="1.4528000000000001"/>
    <n v="0.76980000000000004"/>
    <s v="—"/>
    <s v="—"/>
    <n v="285422.75949999999"/>
    <n v="179907.71429999999"/>
    <n v="3901.5345000000002"/>
    <n v="8380.4509999999991"/>
    <n v="32.500599999999999"/>
    <n v="39.193199999999997"/>
    <n v="22.565999999999999"/>
    <n v="13.0573"/>
    <s v="—"/>
    <s v="—"/>
  </r>
  <r>
    <s v="FY 1997"/>
    <n v="1997"/>
    <x v="2"/>
    <s v="DEU"/>
    <n v="0"/>
    <n v="0"/>
    <x v="74"/>
    <n v="9.2292000000000005"/>
    <n v="1.5139"/>
    <n v="0.74580000000000002"/>
    <s v="—"/>
    <s v="—"/>
    <n v="282667.40820000001"/>
    <n v="180303.67069999999"/>
    <n v="4016.5149000000001"/>
    <n v="8773.6373999999996"/>
    <n v="30.888300000000001"/>
    <n v="38.735500000000002"/>
    <n v="17.109100000000002"/>
    <n v="13.8803"/>
    <s v="—"/>
    <s v="—"/>
  </r>
  <r>
    <s v="FY 1998"/>
    <n v="1998"/>
    <x v="2"/>
    <s v="DEU"/>
    <n v="0"/>
    <n v="0"/>
    <x v="75"/>
    <n v="9.8391999999999999"/>
    <n v="1.1322000000000001"/>
    <n v="0.1555"/>
    <s v="—"/>
    <s v="—"/>
    <n v="375147.61139999999"/>
    <n v="216080.39600000001"/>
    <n v="3582.2103000000002"/>
    <n v="11734.359200000001"/>
    <n v="30.187200000000001"/>
    <n v="32.948399999999999"/>
    <n v="11.757400000000001"/>
    <n v="-0.69979999999999998"/>
    <s v="—"/>
    <s v="—"/>
  </r>
  <r>
    <s v="FY 1999"/>
    <n v="1999"/>
    <x v="2"/>
    <s v="DEU"/>
    <n v="0"/>
    <n v="0"/>
    <x v="76"/>
    <n v="8.5940999999999992"/>
    <n v="0.92400000000000004"/>
    <n v="-0.2477"/>
    <s v="—"/>
    <s v="—"/>
    <n v="372210.8579"/>
    <n v="205742.7224"/>
    <n v="3329.5897"/>
    <n v="11216.8745"/>
    <n v="31.261099999999999"/>
    <n v="27.875699999999998"/>
    <n v="10.3157"/>
    <n v="-2.7191999999999998"/>
    <s v="—"/>
    <s v="—"/>
  </r>
  <r>
    <s v="FY 2000"/>
    <n v="2000"/>
    <x v="2"/>
    <s v="DEU"/>
    <n v="0"/>
    <n v="0"/>
    <x v="77"/>
    <n v="11.3421"/>
    <n v="0.89019999999999999"/>
    <n v="6.54E-2"/>
    <s v="—"/>
    <s v="—"/>
    <n v="427382.30800000002"/>
    <n v="211934.28899999999"/>
    <n v="3299.6008999999999"/>
    <n v="11765.3585"/>
    <n v="33.069499999999998"/>
    <n v="27.1661"/>
    <n v="10.3895"/>
    <n v="18.246400000000001"/>
    <s v="—"/>
    <s v="—"/>
  </r>
  <r>
    <s v="FY 2001"/>
    <n v="2001"/>
    <x v="2"/>
    <s v="DEU"/>
    <n v="1"/>
    <n v="0"/>
    <x v="78"/>
    <n v="0.84009999999999996"/>
    <n v="0.76829999999999998"/>
    <n v="-0.22009999999999999"/>
    <s v="—"/>
    <s v="—"/>
    <n v="446318.0736"/>
    <n v="196508.7966"/>
    <n v="3204.5664999999999"/>
    <n v="10469.928"/>
    <n v="38.256399999999999"/>
    <n v="27.280100000000001"/>
    <n v="-2.1543999999999999"/>
    <n v="8.1222999999999992"/>
    <s v="—"/>
    <s v="—"/>
  </r>
  <r>
    <s v="FY 2002"/>
    <n v="2002"/>
    <x v="2"/>
    <s v="DEU"/>
    <n v="0"/>
    <n v="0"/>
    <x v="79"/>
    <n v="-2.8976999999999999"/>
    <n v="0.6875"/>
    <n v="-0.43109999999999998"/>
    <s v="—"/>
    <s v="—"/>
    <n v="443409.55359999998"/>
    <n v="156359.3928"/>
    <n v="2908.2566999999999"/>
    <n v="9251.9231999999993"/>
    <n v="41.92"/>
    <n v="30.609000000000002"/>
    <n v="-32.559100000000001"/>
    <n v="-17.7821"/>
    <s v="—"/>
    <s v="—"/>
  </r>
  <r>
    <s v="FY 2003"/>
    <n v="2003"/>
    <x v="2"/>
    <s v="DEU"/>
    <n v="0"/>
    <n v="0"/>
    <x v="80"/>
    <n v="-25.923200000000001"/>
    <n v="0.69579999999999997"/>
    <n v="-0.3473"/>
    <n v="12886.8948"/>
    <n v="170655.55559999999"/>
    <n v="479423.39399999997"/>
    <n v="174354.39720000001"/>
    <n v="3047.4472000000001"/>
    <n v="11421.9324"/>
    <n v="37.032699999999998"/>
    <n v="34.643799999999999"/>
    <n v="-6.7743000000000002"/>
    <n v="4.4931999999999999"/>
    <s v="—"/>
    <s v="—"/>
  </r>
  <r>
    <s v="FY 2004"/>
    <n v="2004"/>
    <x v="2"/>
    <s v="DEU"/>
    <n v="0"/>
    <n v="0"/>
    <x v="81"/>
    <n v="4.1604999999999999"/>
    <n v="0.76539999999999997"/>
    <n v="-0.2238"/>
    <s v="—"/>
    <s v="—"/>
    <n v="575965.97239999997"/>
    <n v="184272.13039999999"/>
    <n v="3721.453"/>
    <n v="13286.2356"/>
    <n v="38.381100000000004"/>
    <n v="33.183"/>
    <n v="-2.0457999999999998"/>
    <n v="5.0640000000000001"/>
    <s v="—"/>
    <s v="—"/>
  </r>
  <r>
    <s v="FY 2005"/>
    <n v="2005"/>
    <x v="2"/>
    <s v="DEU"/>
    <n v="0"/>
    <n v="0"/>
    <x v="82"/>
    <n v="10.375400000000001"/>
    <n v="0.70509999999999995"/>
    <n v="-0.26319999999999999"/>
    <n v="14390.1113"/>
    <n v="172854.0974"/>
    <n v="526404.02130000002"/>
    <n v="172405.62669999999"/>
    <n v="3720.21"/>
    <n v="15031.4599"/>
    <n v="32.590499999999999"/>
    <n v="26.693200000000001"/>
    <n v="-3.2452999999999999"/>
    <n v="-14.174200000000001"/>
    <s v="—"/>
    <n v="22147.826099999998"/>
  </r>
  <r>
    <s v="FY 2006"/>
    <n v="2006"/>
    <x v="2"/>
    <s v="DEU"/>
    <n v="0"/>
    <n v="0"/>
    <x v="83"/>
    <n v="11.845000000000001"/>
    <n v="0.76459999999999995"/>
    <n v="-0.19420000000000001"/>
    <s v="—"/>
    <s v="—"/>
    <n v="802338.30709999998"/>
    <n v="389483.04009999998"/>
    <n v="4920.0168999999996"/>
    <n v="18810.1518"/>
    <n v="39.732199999999999"/>
    <n v="27.656199999999998"/>
    <n v="102.68429999999999"/>
    <n v="56.605200000000004"/>
    <s v="—"/>
    <s v="—"/>
  </r>
  <r>
    <s v="FY 2007"/>
    <n v="2007"/>
    <x v="2"/>
    <s v="DEU"/>
    <n v="1"/>
    <n v="0"/>
    <x v="84"/>
    <n v="13.0541"/>
    <n v="0.65180000000000005"/>
    <n v="-0.2651"/>
    <n v="23818.4139"/>
    <n v="346238.3358"/>
    <n v="899004.03419999999"/>
    <n v="409616.05379999999"/>
    <n v="5285.7987000000003"/>
    <n v="22071.370500000001"/>
    <n v="38.214399999999998"/>
    <n v="30.128299999999999"/>
    <n v="-1.2717000000000001"/>
    <n v="16.5152"/>
    <s v="—"/>
    <n v="37294.564200000001"/>
  </r>
  <r>
    <s v="FY 2008"/>
    <n v="2008"/>
    <x v="2"/>
    <s v="DEU"/>
    <n v="1"/>
    <n v="0"/>
    <x v="85"/>
    <n v="2.29E-2"/>
    <n v="0.79720000000000002"/>
    <s v="—"/>
    <n v="31394.25"/>
    <n v="309511.02720000001"/>
    <n v="872335.97880000004"/>
    <s v="—"/>
    <n v="6955.8360000000002"/>
    <n v="15413.8791"/>
    <n v="31.410599999999999"/>
    <n v="29.563300000000002"/>
    <s v="—"/>
    <n v="11.9963"/>
    <s v="—"/>
    <n v="43089.654600000002"/>
  </r>
  <r>
    <s v="FY 2009"/>
    <n v="2009"/>
    <x v="2"/>
    <s v="DEU"/>
    <n v="1"/>
    <n v="0"/>
    <x v="86"/>
    <n v="-45.655299999999997"/>
    <n v="1.0542"/>
    <s v="—"/>
    <n v="42305.112000000001"/>
    <n v="401411.31"/>
    <n v="1209700"/>
    <n v="485994.3051"/>
    <n v="10024.605299999999"/>
    <n v="12651.406800000001"/>
    <n v="31.761900000000001"/>
    <n v="31.283300000000001"/>
    <s v="—"/>
    <n v="45.120199999999997"/>
    <n v="1055.8398999999999"/>
    <n v="59383.364699999998"/>
  </r>
  <r>
    <s v="FY 2010"/>
    <n v="2010"/>
    <x v="2"/>
    <s v="DEU"/>
    <n v="1"/>
    <n v="0"/>
    <x v="87"/>
    <n v="14.6494"/>
    <n v="0.94530000000000003"/>
    <n v="0.6542"/>
    <n v="42406.308199999999"/>
    <n v="357540.5"/>
    <n v="1008200"/>
    <n v="410214.56939999998"/>
    <n v="9357.9148999999998"/>
    <n v="14294.937"/>
    <n v="26.320699999999999"/>
    <n v="34.895699999999998"/>
    <n v="-9.4986999999999995"/>
    <n v="-0.92230000000000001"/>
    <n v="1027.9852000000001"/>
    <n v="54609.466200000003"/>
  </r>
  <r>
    <s v="FY 2011"/>
    <n v="2011"/>
    <x v="2"/>
    <s v="DEU"/>
    <n v="1"/>
    <n v="0"/>
    <x v="88"/>
    <n v="3.9735999999999998"/>
    <n v="0.9849"/>
    <n v="0.33029999999999998"/>
    <n v="33940.944000000003"/>
    <n v="306625.82400000002"/>
    <n v="857644.848"/>
    <n v="360880.272"/>
    <n v="9362.5120000000006"/>
    <n v="27756.432000000001"/>
    <n v="26.680800000000001"/>
    <n v="46.651699999999998"/>
    <n v="-9.2705000000000002"/>
    <n v="-7.1860999999999997"/>
    <n v="977.30110000000002"/>
    <n v="47381.760000000002"/>
  </r>
  <r>
    <s v="FY 2012"/>
    <n v="2012"/>
    <x v="2"/>
    <s v="DEU"/>
    <n v="1"/>
    <n v="0"/>
    <x v="89"/>
    <n v="2.6599999999999999E-2"/>
    <n v="0.88600000000000001"/>
    <n v="0.16850000000000001"/>
    <n v="35955.226499999997"/>
    <n v="274675.75949999999"/>
    <n v="839168.19660000002"/>
    <n v="332928.6372"/>
    <n v="7122.44"/>
    <n v="31369.269"/>
    <n v="23.5214"/>
    <n v="41.755600000000001"/>
    <n v="-9.4022000000000006"/>
    <n v="2.9542000000000002"/>
    <n v="934.37890000000004"/>
    <n v="48991.223100000003"/>
  </r>
  <r>
    <s v="FY 2013"/>
    <n v="2013"/>
    <x v="2"/>
    <s v="DEU"/>
    <n v="0"/>
    <n v="0"/>
    <x v="90"/>
    <n v="0.31859999999999999"/>
    <n v="1.2793000000000001"/>
    <n v="1.0402"/>
    <n v="35446.003400000001"/>
    <n v="262801.79320000001"/>
    <n v="757927.55290000001"/>
    <n v="309055.61479999998"/>
    <n v="8166.4587000000001"/>
    <n v="35823.822"/>
    <n v="20.406199999999998"/>
    <n v="51.273099999999999"/>
    <n v="-11.156000000000001"/>
    <n v="10.384399999999999"/>
    <n v="784.452"/>
    <n v="50538.063900000001"/>
  </r>
  <r>
    <s v="FY 2014"/>
    <n v="2014"/>
    <x v="2"/>
    <s v="DEU"/>
    <n v="0"/>
    <n v="0"/>
    <x v="91"/>
    <n v="1.0146999999999999"/>
    <n v="1.2323999999999999"/>
    <n v="0.95420000000000005"/>
    <n v="30398.83"/>
    <n v="260365.38"/>
    <n v="674706.89"/>
    <n v="260929.24"/>
    <n v="7448.8199000000004"/>
    <n v="31525.34"/>
    <n v="20.6828"/>
    <n v="45.144799999999996"/>
    <n v="-3.7763"/>
    <n v="0.94430000000000003"/>
    <n v="839.76260000000002"/>
    <n v="38085.96"/>
  </r>
  <r>
    <s v="FY 2015"/>
    <n v="2015"/>
    <x v="2"/>
    <s v="DEU"/>
    <n v="0"/>
    <n v="0"/>
    <x v="92"/>
    <n v="3.8250000000000002"/>
    <n v="1.3359000000000001"/>
    <n v="0.5212"/>
    <n v="29667.4398"/>
    <n v="215398.89120000001"/>
    <n v="578767.71059999999"/>
    <n v="225748.7562"/>
    <n v="6414.6936999999998"/>
    <n v="31949.299800000001"/>
    <n v="17.517099999999999"/>
    <n v="61.716099999999997"/>
    <n v="-3.8357999999999999"/>
    <n v="8.7550000000000008"/>
    <n v="647.54830000000004"/>
    <n v="35643.739800000003"/>
  </r>
  <r>
    <s v="FY 2016"/>
    <n v="2016"/>
    <x v="2"/>
    <s v="DEU"/>
    <n v="0"/>
    <n v="0"/>
    <x v="93"/>
    <n v="0.96650000000000003"/>
    <n v="1.2910999999999999"/>
    <n v="0.47539999999999999"/>
    <n v="27943.221799999999"/>
    <n v="200948.82689999999"/>
    <n v="506730.61499999999"/>
    <n v="215323.33319999999"/>
    <n v="5619.3692000000001"/>
    <n v="30178.131099999999"/>
    <n v="16.209499999999998"/>
    <n v="65.377499999999998"/>
    <n v="-1.7333000000000001"/>
    <n v="-3.4931000000000001"/>
    <n v="524.29150000000004"/>
    <n v="33930.753700000001"/>
  </r>
  <r>
    <s v="FY 2017"/>
    <n v="2017"/>
    <x v="2"/>
    <s v="DEU"/>
    <n v="0"/>
    <n v="0"/>
    <x v="94"/>
    <n v="0.54330000000000001"/>
    <n v="1.2117"/>
    <s v="—"/>
    <n v="31239.167000000001"/>
    <n v="206019.8118"/>
    <n v="543987.08459999994"/>
    <n v="283867.07059999998"/>
    <n v="4865.7096000000001"/>
    <n v="34715.929400000001"/>
    <n v="15.0625"/>
    <n v="68.361800000000002"/>
    <n v="0.86070000000000002"/>
    <n v="2.9156"/>
    <n v="399.78699999999998"/>
    <n v="37735.855799999998"/>
  </r>
  <r>
    <s v="FY 2018"/>
    <n v="2018"/>
    <x v="2"/>
    <s v="DEU"/>
    <n v="0"/>
    <n v="0"/>
    <x v="61"/>
    <n v="3.0954000000000002"/>
    <n v="1.3922000000000001"/>
    <s v="—"/>
    <n v="27610.772000000001"/>
    <n v="206706.30960000001"/>
    <n v="529504.97880000004"/>
    <n v="249232.16639999999"/>
    <n v="5649.3175000000001"/>
    <n v="32307.2372"/>
    <n v="15.721"/>
    <n v="60.109200000000001"/>
    <n v="1.9706999999999999"/>
    <n v="0.34939999999999999"/>
    <n v="399.5104"/>
    <n v="33782.254800000002"/>
  </r>
  <r>
    <s v="FY 2019"/>
    <n v="2019"/>
    <x v="2"/>
    <s v="DEU"/>
    <n v="0"/>
    <n v="0"/>
    <x v="95"/>
    <n v="2.2715999999999998"/>
    <n v="1.4418"/>
    <s v="—"/>
    <n v="29212.2435"/>
    <n v="204103.9185"/>
    <n v="520616.86440000002"/>
    <n v="266341.77389999997"/>
    <n v="5720.5826999999999"/>
    <n v="31986.929400000001"/>
    <n v="15.118399999999999"/>
    <n v="63.058100000000003"/>
    <n v="8.9982000000000006"/>
    <n v="5.9819000000000004"/>
    <n v="377.6046"/>
    <n v="34358.494200000001"/>
  </r>
  <r>
    <s v="FY 2020"/>
    <n v="2020"/>
    <x v="2"/>
    <s v="DEU"/>
    <n v="1"/>
    <n v="0"/>
    <x v="96"/>
    <n v="-10.7933"/>
    <n v="1.3614999999999999"/>
    <s v="—"/>
    <n v="32750.775000000001"/>
    <n v="218314.05"/>
    <n v="619704.81000000006"/>
    <n v="291816.86249999999"/>
    <n v="5721.2186000000002"/>
    <n v="30393.794999999998"/>
    <n v="17.724299999999999"/>
    <n v="60.950099999999999"/>
    <n v="0.63870000000000005"/>
    <n v="8.1689000000000007"/>
    <n v="446.50349999999997"/>
    <n v="38634.667500000003"/>
  </r>
  <r>
    <s v="FY 2021"/>
    <n v="2021"/>
    <x v="2"/>
    <s v="DEU"/>
    <n v="1"/>
    <n v="0"/>
    <x v="97"/>
    <n v="1.7004999999999999"/>
    <n v="1.2935000000000001"/>
    <s v="—"/>
    <n v="30986.999"/>
    <n v="199469.05679999999"/>
    <n v="538607.89839999995"/>
    <n v="283400.9558"/>
    <n v="5760.0733"/>
    <n v="29305.286800000002"/>
    <n v="15.8596"/>
    <n v="60.442799999999998"/>
    <n v="4.3941999999999997"/>
    <n v="-6.3235000000000001"/>
    <n v="380.19240000000002"/>
    <n v="36642.425199999998"/>
  </r>
  <r>
    <s v="FY 2022"/>
    <n v="2022"/>
    <x v="2"/>
    <s v="DEU"/>
    <n v="1"/>
    <n v="0"/>
    <x v="98"/>
    <n v="5.452"/>
    <n v="1.7292000000000001"/>
    <s v="—"/>
    <n v="29026.81"/>
    <n v="180801.68"/>
    <n v="511383.84179999999"/>
    <n v="271566.69400000002"/>
    <n v="6837.8828000000003"/>
    <n v="28815.8033"/>
    <n v="15.448600000000001"/>
    <n v="66.346400000000003"/>
    <n v="1.863"/>
    <n v="15.7197"/>
    <n v="323.89580000000001"/>
    <n v="34168.089999999997"/>
  </r>
  <r>
    <s v="FY 1988"/>
    <n v="1988"/>
    <x v="3"/>
    <s v="DEU"/>
    <n v="0"/>
    <n v="0"/>
    <x v="0"/>
    <s v="—"/>
    <s v="—"/>
    <s v="—"/>
    <s v="—"/>
    <s v="—"/>
    <n v="171206.0368"/>
    <n v="108174.2846"/>
    <n v="3634.0439999999999"/>
    <n v="6754.1984000000002"/>
    <n v="24.866700000000002"/>
    <n v="43.786700000000003"/>
    <s v="—"/>
    <s v="—"/>
    <s v="—"/>
    <s v="—"/>
  </r>
  <r>
    <s v="FY 1989"/>
    <n v="1989"/>
    <x v="3"/>
    <s v="DEU"/>
    <n v="0"/>
    <n v="0"/>
    <x v="99"/>
    <n v="9.8116000000000003"/>
    <n v="2.3530000000000002"/>
    <n v="1.28"/>
    <s v="—"/>
    <s v="—"/>
    <n v="202712.06349999999"/>
    <n v="126011.9765"/>
    <n v="3842.0940999999998"/>
    <n v="8776.2067999999999"/>
    <n v="22.578700000000001"/>
    <n v="45.021700000000003"/>
    <n v="10.9724"/>
    <n v="16.2743"/>
    <s v="—"/>
    <s v="—"/>
  </r>
  <r>
    <s v="FY 1990"/>
    <n v="1990"/>
    <x v="3"/>
    <s v="DEU"/>
    <n v="0"/>
    <n v="0"/>
    <x v="100"/>
    <n v="6.5792999999999999"/>
    <n v="2.4491999999999998"/>
    <n v="1.1517999999999999"/>
    <s v="—"/>
    <s v="—"/>
    <n v="266146.62660000002"/>
    <n v="166085.29560000001"/>
    <n v="5334.7163"/>
    <n v="10904.893099999999"/>
    <n v="23.8718"/>
    <n v="49.484499999999997"/>
    <n v="16.783899999999999"/>
    <n v="27.877099999999999"/>
    <s v="—"/>
    <s v="—"/>
  </r>
  <r>
    <s v="FY 1991"/>
    <n v="1991"/>
    <x v="3"/>
    <s v="DEU"/>
    <n v="0"/>
    <n v="0"/>
    <x v="101"/>
    <n v="8.1248000000000005"/>
    <n v="2.4943"/>
    <n v="1.2135"/>
    <s v="—"/>
    <s v="—"/>
    <n v="294334.51890000002"/>
    <n v="180729.33799999999"/>
    <n v="6050.0083999999997"/>
    <n v="11661.424199999999"/>
    <n v="24.6919"/>
    <n v="49.447299999999998"/>
    <n v="10.489100000000001"/>
    <n v="12.4161"/>
    <s v="—"/>
    <s v="—"/>
  </r>
  <r>
    <s v="FY 1992"/>
    <n v="1992"/>
    <x v="3"/>
    <s v="DEU"/>
    <n v="0"/>
    <n v="0"/>
    <x v="102"/>
    <n v="9.7194000000000003"/>
    <n v="2.3511000000000002"/>
    <n v="1.0079"/>
    <s v="—"/>
    <s v="—"/>
    <n v="304585.29950000002"/>
    <n v="179718.97750000001"/>
    <n v="6737.8950999999997"/>
    <n v="11843.605100000001"/>
    <n v="25.002099999999999"/>
    <n v="48.614800000000002"/>
    <n v="6.0616000000000003"/>
    <n v="5.7983000000000002"/>
    <s v="—"/>
    <s v="—"/>
  </r>
  <r>
    <s v="FY 1993"/>
    <n v="1993"/>
    <x v="3"/>
    <s v="DEU"/>
    <n v="0"/>
    <n v="0"/>
    <x v="103"/>
    <n v="11.048"/>
    <n v="2.1537000000000002"/>
    <n v="0.78749999999999998"/>
    <s v="—"/>
    <s v="—"/>
    <n v="316977.62699999998"/>
    <n v="191360.7868"/>
    <n v="6451.5578999999998"/>
    <n v="11774.3141"/>
    <n v="26.2255"/>
    <n v="47.7254"/>
    <n v="9.1125000000000007"/>
    <n v="13.7552"/>
    <s v="—"/>
    <s v="—"/>
  </r>
  <r>
    <s v="FY 1994"/>
    <n v="1994"/>
    <x v="3"/>
    <s v="DEU"/>
    <n v="0"/>
    <n v="0"/>
    <x v="104"/>
    <n v="6.4897"/>
    <n v="2.1371000000000002"/>
    <n v="0.85060000000000002"/>
    <s v="—"/>
    <s v="—"/>
    <n v="365892.86869999999"/>
    <n v="218370.44209999999"/>
    <n v="7012.0019000000002"/>
    <n v="13359.7935"/>
    <n v="26.7455"/>
    <n v="44.453000000000003"/>
    <n v="1.6969000000000001"/>
    <n v="-5.6759000000000004"/>
    <s v="—"/>
    <s v="—"/>
  </r>
  <r>
    <s v="FY 1995"/>
    <n v="1995"/>
    <x v="3"/>
    <s v="DEU"/>
    <n v="0"/>
    <n v="0"/>
    <x v="105"/>
    <n v="7.6412000000000004"/>
    <n v="1.6923999999999999"/>
    <n v="7.9000000000000001E-2"/>
    <s v="—"/>
    <s v="—"/>
    <n v="498312.00449999998"/>
    <n v="285628.0428"/>
    <n v="7528.0842000000002"/>
    <n v="19504.103500000001"/>
    <n v="25.057600000000001"/>
    <n v="49.387900000000002"/>
    <n v="16.285799999999998"/>
    <n v="14.215400000000001"/>
    <s v="—"/>
    <s v="—"/>
  </r>
  <r>
    <s v="FY 1996"/>
    <n v="1996"/>
    <x v="3"/>
    <s v="DEU"/>
    <n v="0"/>
    <n v="0"/>
    <x v="106"/>
    <n v="7.3926999999999996"/>
    <n v="1.3487"/>
    <n v="-0.2349"/>
    <s v="—"/>
    <s v="—"/>
    <n v="574777.40949999995"/>
    <n v="301943.84869999997"/>
    <n v="7011.0582000000004"/>
    <n v="19295.5092"/>
    <n v="29.193300000000001"/>
    <n v="50.765000000000001"/>
    <n v="13.130800000000001"/>
    <n v="24.633900000000001"/>
    <s v="—"/>
    <s v="—"/>
  </r>
  <r>
    <s v="FY 1997"/>
    <n v="1997"/>
    <x v="3"/>
    <s v="DEU"/>
    <n v="0"/>
    <n v="0"/>
    <x v="107"/>
    <n v="3.0951"/>
    <n v="1.1865000000000001"/>
    <n v="-0.53500000000000003"/>
    <s v="—"/>
    <s v="—"/>
    <n v="579088.9878"/>
    <n v="290822.58059999999"/>
    <n v="6426.7704000000003"/>
    <n v="17845.3838"/>
    <n v="31.847899999999999"/>
    <n v="49.337000000000003"/>
    <n v="12.548"/>
    <n v="16.767900000000001"/>
    <s v="—"/>
    <s v="—"/>
  </r>
  <r>
    <s v="FY 1998"/>
    <n v="1998"/>
    <x v="3"/>
    <s v="DEU"/>
    <n v="0"/>
    <n v="0"/>
    <x v="108"/>
    <n v="9.9297000000000004"/>
    <n v="0.97299999999999998"/>
    <n v="-0.63900000000000001"/>
    <s v="—"/>
    <s v="—"/>
    <n v="728408.1827"/>
    <n v="329876.54320000001"/>
    <n v="6124.8280999999997"/>
    <n v="20577.324499999999"/>
    <n v="34.866"/>
    <n v="43.64"/>
    <n v="5.7765000000000004"/>
    <n v="2.9462999999999999"/>
    <s v="—"/>
    <s v="—"/>
  </r>
  <r>
    <s v="FY 2000"/>
    <n v="2000"/>
    <x v="3"/>
    <s v="DEU"/>
    <n v="0"/>
    <n v="0"/>
    <x v="0"/>
    <s v="—"/>
    <s v="—"/>
    <s v="—"/>
    <s v="—"/>
    <s v="—"/>
    <n v="873514.21750000003"/>
    <n v="351176.64449999999"/>
    <s v="—"/>
    <n v="25844.7055"/>
    <n v="33.087699999999998"/>
    <n v="42.2804"/>
    <n v="6.04"/>
    <n v="14.962400000000001"/>
    <s v="—"/>
    <s v="—"/>
  </r>
  <r>
    <s v="FY 2001"/>
    <n v="2001"/>
    <x v="3"/>
    <s v="DEU"/>
    <n v="1"/>
    <n v="0"/>
    <x v="109"/>
    <n v="0.3982"/>
    <n v="0.99219999999999997"/>
    <n v="-0.80159999999999998"/>
    <s v="—"/>
    <s v="—"/>
    <n v="817493.0466"/>
    <n v="236306.0969"/>
    <n v="7384.4746999999998"/>
    <n v="35783.827899999997"/>
    <n v="22.845300000000002"/>
    <n v="57.152999999999999"/>
    <n v="-5.6794000000000002"/>
    <n v="6.7142999999999997"/>
    <s v="—"/>
    <s v="—"/>
  </r>
  <r>
    <s v="FY 2002"/>
    <n v="2002"/>
    <x v="3"/>
    <s v="DEU"/>
    <n v="0"/>
    <n v="0"/>
    <x v="110"/>
    <n v="1.1313"/>
    <n v="0.96109999999999995"/>
    <n v="-0.2306"/>
    <s v="—"/>
    <s v="—"/>
    <n v="796576.09199999995"/>
    <n v="180269.64799999999"/>
    <n v="6796.3356999999996"/>
    <n v="31502.546399999999"/>
    <n v="25.286100000000001"/>
    <n v="60.020499999999998"/>
    <n v="-35.340899999999998"/>
    <n v="-12.4206"/>
    <s v="—"/>
    <s v="—"/>
  </r>
  <r>
    <s v="FY 2003"/>
    <n v="2003"/>
    <x v="3"/>
    <s v="DEU"/>
    <n v="0"/>
    <n v="0"/>
    <x v="111"/>
    <n v="4.6913"/>
    <n v="0.83730000000000004"/>
    <n v="-0.26939999999999997"/>
    <s v="—"/>
    <n v="270970.30080000003"/>
    <n v="1009700"/>
    <n v="186232.40280000001"/>
    <n v="6621.4877999999999"/>
    <n v="35432.9928"/>
    <n v="28.494900000000001"/>
    <n v="56.363900000000001"/>
    <n v="-13.630699999999999"/>
    <n v="-6.5534999999999997"/>
    <s v="—"/>
    <n v="37529.924400000004"/>
  </r>
  <r>
    <s v="FY 2004"/>
    <n v="2004"/>
    <x v="3"/>
    <s v="DEU"/>
    <n v="0"/>
    <n v="0"/>
    <x v="112"/>
    <n v="9.1376000000000008"/>
    <n v="0.70840000000000003"/>
    <n v="-0.46899999999999997"/>
    <s v="—"/>
    <n v="293876.4572"/>
    <n v="1138800"/>
    <n v="188006.80840000001"/>
    <n v="6447.5324000000001"/>
    <n v="35115.462399999997"/>
    <n v="32.43"/>
    <n v="57.335900000000002"/>
    <n v="-6.4347000000000003"/>
    <n v="7.6154000000000002"/>
    <s v="—"/>
    <n v="38786.427199999998"/>
  </r>
  <r>
    <s v="FY 2005"/>
    <n v="2005"/>
    <x v="3"/>
    <s v="DEU"/>
    <n v="0"/>
    <n v="0"/>
    <x v="113"/>
    <n v="12.639699999999999"/>
    <n v="0.74450000000000005"/>
    <n v="-1.3398000000000001"/>
    <n v="25911.903399999999"/>
    <n v="297247.32659999997"/>
    <n v="1174000"/>
    <n v="181379.7739"/>
    <n v="7466.5486000000001"/>
    <n v="35423.268799999998"/>
    <n v="33.142699999999998"/>
    <n v="55.752499999999998"/>
    <n v="10.5228"/>
    <n v="15.576000000000001"/>
    <s v="—"/>
    <n v="40097.303800000002"/>
  </r>
  <r>
    <s v="FY 2006"/>
    <n v="2006"/>
    <x v="3"/>
    <s v="DEU"/>
    <n v="0"/>
    <n v="0"/>
    <x v="114"/>
    <n v="19.0807"/>
    <n v="0.74929999999999997"/>
    <n v="-1.5083"/>
    <n v="32310.412199999999"/>
    <n v="363537.63929999998"/>
    <n v="1485400"/>
    <n v="224065.28320000001"/>
    <n v="8692.9511999999995"/>
    <n v="43270.4712"/>
    <n v="34.3279"/>
    <n v="52.9895"/>
    <n v="10.8329"/>
    <n v="7.3518999999999997"/>
    <s v="—"/>
    <n v="46587.504699999998"/>
  </r>
  <r>
    <s v="FY 2007"/>
    <n v="2007"/>
    <x v="3"/>
    <s v="DEU"/>
    <n v="1"/>
    <n v="0"/>
    <x v="115"/>
    <n v="20.1676"/>
    <n v="0.5484"/>
    <n v="9.9500000000000005E-2"/>
    <n v="41299.055999999997"/>
    <n v="479515.28940000001"/>
    <n v="2946300"/>
    <n v="292529.14679999999"/>
    <n v="12130.195100000001"/>
    <n v="45854.785199999998"/>
    <n v="52.523000000000003"/>
    <n v="25.468699999999998"/>
    <n v="11.3222"/>
    <n v="11.1746"/>
    <n v="3947.9513999999999"/>
    <n v="55486.856699999997"/>
  </r>
  <r>
    <s v="FY 2008"/>
    <n v="2008"/>
    <x v="3"/>
    <s v="DEU"/>
    <n v="1"/>
    <n v="0"/>
    <x v="116"/>
    <n v="-12.341699999999999"/>
    <n v="0.64910000000000001"/>
    <n v="-1.1389"/>
    <n v="43385.458200000001"/>
    <n v="429378.4596"/>
    <n v="3073000"/>
    <n v="378431.87070000003"/>
    <n v="18316.985799999999"/>
    <n v="42839.895900000003"/>
    <n v="69.011200000000002"/>
    <n v="59.162599999999998"/>
    <n v="35.206600000000002"/>
    <n v="-13.624499999999999"/>
    <n v="5198.7371999999996"/>
    <n v="52178.638800000001"/>
  </r>
  <r>
    <s v="FY 2009"/>
    <n v="2009"/>
    <x v="3"/>
    <s v="DEU"/>
    <n v="1"/>
    <n v="0"/>
    <x v="117"/>
    <n v="14.7676"/>
    <n v="0.89770000000000005"/>
    <n v="-0.73209999999999997"/>
    <n v="49307.238599999997"/>
    <n v="391918.45559999999"/>
    <n v="2150600"/>
    <n v="374681.12880000001"/>
    <n v="17373.286700000001"/>
    <n v="52518.815699999999"/>
    <n v="39.523400000000002"/>
    <n v="53.3645"/>
    <n v="-3.6025999999999998"/>
    <n v="-12.977499999999999"/>
    <n v="2610.5349000000001"/>
    <n v="54356.049899999998"/>
  </r>
  <r>
    <s v="FY 2010"/>
    <n v="2010"/>
    <x v="3"/>
    <s v="DEU"/>
    <n v="1"/>
    <n v="0"/>
    <x v="118"/>
    <n v="5.4040999999999997"/>
    <n v="1.7343999999999999"/>
    <n v="1.2979000000000001"/>
    <n v="56892.379000000001"/>
    <n v="462736.26640000002"/>
    <n v="2547100"/>
    <n v="549376.01500000001"/>
    <n v="20672.581200000001"/>
    <n v="65283.553800000002"/>
    <n v="37.816099999999999"/>
    <n v="60.615200000000002"/>
    <n v="57.210999999999999"/>
    <n v="55.128700000000002"/>
    <n v="2308.1918000000001"/>
    <n v="65076.380799999999"/>
  </r>
  <r>
    <s v="FY 2011"/>
    <n v="2011"/>
    <x v="3"/>
    <s v="DEU"/>
    <n v="1"/>
    <n v="0"/>
    <x v="119"/>
    <n v="8.0835000000000008"/>
    <n v="1.6209"/>
    <n v="1.1186"/>
    <n v="63564.911999999997"/>
    <n v="494094.81599999999"/>
    <n v="2804700"/>
    <n v="540012.09600000002"/>
    <n v="24290.4552"/>
    <n v="69193.440000000002"/>
    <n v="39.592100000000002"/>
    <n v="63.331200000000003"/>
    <n v="1.3749"/>
    <n v="12.687099999999999"/>
    <n v="2439.7932999999998"/>
    <n v="71572.895999999993"/>
  </r>
  <r>
    <s v="FY 2012"/>
    <n v="2012"/>
    <x v="3"/>
    <s v="DEU"/>
    <n v="1"/>
    <n v="0"/>
    <x v="120"/>
    <n v="0.44140000000000001"/>
    <n v="1.4671000000000001"/>
    <n v="0.95530000000000004"/>
    <n v="66622.415099999998"/>
    <n v="440258.51850000001"/>
    <n v="2655700"/>
    <n v="530486.40749999997"/>
    <n v="20433.7775"/>
    <n v="71267.759099999996"/>
    <n v="36.984499999999997"/>
    <n v="63.385800000000003"/>
    <n v="-3.5282"/>
    <n v="-4.0763999999999996"/>
    <n v="2313.1060000000002"/>
    <n v="75242.695500000002"/>
  </r>
  <r>
    <s v="FY 2013"/>
    <n v="2013"/>
    <x v="3"/>
    <s v="DEU"/>
    <n v="0"/>
    <n v="0"/>
    <x v="121"/>
    <n v="1.2252000000000001"/>
    <n v="1.4645999999999999"/>
    <n v="1.0213000000000001"/>
    <n v="69933.671300000002"/>
    <n v="482812.1827"/>
    <n v="2222000"/>
    <n v="526975.5919"/>
    <n v="19702.843499999999"/>
    <n v="75452.0291"/>
    <n v="29.316299999999998"/>
    <n v="65.639399999999995"/>
    <n v="-4.9489000000000001"/>
    <n v="-8.5687999999999995"/>
    <n v="1737.4195"/>
    <n v="76479.309599999993"/>
  </r>
  <r>
    <s v="FY 2014"/>
    <n v="2014"/>
    <x v="3"/>
    <s v="DEU"/>
    <n v="0"/>
    <n v="0"/>
    <x v="122"/>
    <n v="2.7025000000000001"/>
    <n v="1.5457000000000001"/>
    <n v="1.0316000000000001"/>
    <n v="77316.58"/>
    <n v="479945.29"/>
    <n v="2067500"/>
    <n v="497098.25"/>
    <n v="18960.149399999998"/>
    <n v="82704.710000000006"/>
    <n v="23.335599999999999"/>
    <n v="67.773499999999999"/>
    <n v="7.4977"/>
    <n v="0.98170000000000002"/>
    <n v="1381.4744000000001"/>
    <n v="82634.53"/>
  </r>
  <r>
    <s v="FY 2015"/>
    <n v="2015"/>
    <x v="3"/>
    <s v="DEU"/>
    <n v="0"/>
    <n v="0"/>
    <x v="123"/>
    <n v="-10.7182"/>
    <n v="1.7887999999999999"/>
    <n v="1.3250999999999999"/>
    <n v="63264.025199999996"/>
    <n v="431784.41519999999"/>
    <n v="1770200"/>
    <n v="470256.5748"/>
    <n v="17629.03"/>
    <n v="68107.001399999994"/>
    <n v="24.091000000000001"/>
    <n v="68.525000000000006"/>
    <n v="5.3436000000000003"/>
    <n v="6.3879000000000001"/>
    <n v="1327.3408999999999"/>
    <n v="70109.605200000005"/>
  </r>
  <r>
    <s v="FY 2016"/>
    <n v="2016"/>
    <x v="3"/>
    <s v="DEU"/>
    <n v="0"/>
    <n v="0"/>
    <x v="124"/>
    <n v="-2.7393000000000001"/>
    <n v="1.7719"/>
    <n v="1.4466000000000001"/>
    <n v="58521.084199999998"/>
    <n v="375682.0306"/>
    <n v="1677500"/>
    <n v="436070.98849999998"/>
    <n v="16278.1294"/>
    <n v="63106.919800000003"/>
    <n v="24.5383"/>
    <n v="66.086200000000005"/>
    <n v="-4.4649000000000001"/>
    <n v="-2.9578000000000002"/>
    <n v="1239.8973000000001"/>
    <n v="65558.042600000001"/>
  </r>
  <r>
    <s v="FY 2017"/>
    <n v="2017"/>
    <x v="3"/>
    <s v="DEU"/>
    <n v="0"/>
    <n v="0"/>
    <x v="125"/>
    <n v="-1.7056"/>
    <n v="1.5975999999999999"/>
    <n v="1.2601"/>
    <n v="69283.988200000007"/>
    <n v="412557.77179999999"/>
    <n v="1772900"/>
    <n v="487637.5662"/>
    <n v="13983.6901"/>
    <n v="75947.782800000001"/>
    <n v="21.6557"/>
    <n v="67.482600000000005"/>
    <n v="-1.8948"/>
    <n v="5.5629999999999997"/>
    <n v="1012.7476"/>
    <n v="76960.035199999998"/>
  </r>
  <r>
    <s v="FY 2018"/>
    <n v="2018"/>
    <x v="3"/>
    <s v="DEU"/>
    <n v="0"/>
    <n v="0"/>
    <x v="126"/>
    <n v="-3.9800000000000002E-2"/>
    <n v="1.7594000000000001"/>
    <n v="1.4663999999999999"/>
    <n v="63090.213199999998"/>
    <n v="401317.01679999998"/>
    <n v="1543900"/>
    <n v="496532.38040000002"/>
    <n v="15581.391799999999"/>
    <n v="71568.128800000006"/>
    <n v="19.613"/>
    <n v="66.540099999999995"/>
    <n v="6.8921000000000001"/>
    <n v="-2.8248000000000002"/>
    <n v="912.97850000000005"/>
    <n v="70191.598400000003"/>
  </r>
  <r>
    <s v="FY 2019"/>
    <n v="2019"/>
    <x v="3"/>
    <s v="DEU"/>
    <n v="0"/>
    <n v="0"/>
    <x v="127"/>
    <n v="-9.6661999999999999"/>
    <n v="1.9224000000000001"/>
    <n v="1.6112"/>
    <n v="56758.1034"/>
    <n v="363836.44349999999"/>
    <n v="1457200"/>
    <n v="509679.81839999999"/>
    <n v="15392.957399999999"/>
    <n v="62721.825299999997"/>
    <n v="20.8764"/>
    <n v="71.608900000000006"/>
    <n v="4.6863999999999999"/>
    <n v="1.3825000000000001"/>
    <n v="939.42570000000001"/>
    <n v="63447.218699999998"/>
  </r>
  <r>
    <s v="FY 2020"/>
    <n v="2020"/>
    <x v="3"/>
    <s v="DEU"/>
    <n v="1"/>
    <n v="0"/>
    <x v="128"/>
    <n v="0.26390000000000002"/>
    <n v="1.6574"/>
    <n v="1.4830000000000001"/>
    <n v="63017.43"/>
    <n v="402143.82"/>
    <n v="1620100"/>
    <n v="546478.28249999997"/>
    <n v="13159.602000000001"/>
    <n v="66974.662500000006"/>
    <n v="21.3078"/>
    <n v="69.610399999999998"/>
    <n v="-1.5155000000000001"/>
    <n v="-0.73"/>
    <n v="953.70280000000002"/>
    <n v="71506.47"/>
  </r>
  <r>
    <s v="FY 2021"/>
    <n v="2021"/>
    <x v="3"/>
    <s v="DEU"/>
    <n v="1"/>
    <n v="0"/>
    <x v="129"/>
    <n v="3.4394"/>
    <n v="1.6073999999999999"/>
    <n v="1.5104"/>
    <n v="63049.974999999999"/>
    <n v="400364.7794"/>
    <n v="1507500"/>
    <n v="542200.1814"/>
    <n v="13193.7613"/>
    <n v="66069.542199999996"/>
    <n v="19.4619"/>
    <n v="69.748099999999994"/>
    <n v="6.5282"/>
    <n v="6.2881999999999998"/>
    <n v="766.30309999999997"/>
    <n v="70709.337199999994"/>
  </r>
  <r>
    <s v="FY 2022"/>
    <n v="2022"/>
    <x v="3"/>
    <s v="DEU"/>
    <n v="1"/>
    <n v="0"/>
    <x v="130"/>
    <n v="8.3759999999999994"/>
    <n v="1.923"/>
    <n v="1.7273000000000001"/>
    <n v="60641.397599999997"/>
    <n v="385598.1422"/>
    <n v="1431800"/>
    <n v="542197.24659999995"/>
    <n v="14377.248900000001"/>
    <n v="66364.284899999999"/>
    <n v="18.482299999999999"/>
    <n v="72.028499999999994"/>
    <n v="6.3014000000000001"/>
    <n v="2.9327000000000001"/>
    <n v="712.68110000000001"/>
    <n v="70848.980599999995"/>
  </r>
  <r>
    <s v="FY 1991"/>
    <n v="1991"/>
    <x v="4"/>
    <s v="CAN"/>
    <n v="0"/>
    <n v="0"/>
    <x v="0"/>
    <s v="—"/>
    <s v="—"/>
    <s v="—"/>
    <s v="—"/>
    <s v="—"/>
    <n v="107769.4999"/>
    <n v="76901.874200000006"/>
    <n v="2624.0808000000002"/>
    <n v="4811.4543000000003"/>
    <n v="17.922000000000001"/>
    <n v="94.822500000000005"/>
    <s v="—"/>
    <s v="—"/>
    <s v="—"/>
    <s v="—"/>
  </r>
  <r>
    <s v="FY 1992"/>
    <n v="1992"/>
    <x v="4"/>
    <s v="CAN"/>
    <n v="0"/>
    <n v="0"/>
    <x v="131"/>
    <n v="-2.0413000000000001"/>
    <n v="3.0916999999999999"/>
    <n v="2.3378999999999999"/>
    <s v="—"/>
    <s v="—"/>
    <n v="106674.1972"/>
    <n v="77728.739700000006"/>
    <n v="2977.7374"/>
    <n v="4177.8280000000004"/>
    <n v="19.762599999999999"/>
    <n v="93.763599999999997"/>
    <n v="11.5518"/>
    <n v="12.0946"/>
    <s v="—"/>
    <s v="—"/>
  </r>
  <r>
    <s v="FY 1993"/>
    <n v="1993"/>
    <x v="4"/>
    <s v="CAN"/>
    <n v="0"/>
    <n v="0"/>
    <x v="132"/>
    <n v="10.645099999999999"/>
    <n v="2.9813000000000001"/>
    <n v="2.3814000000000002"/>
    <s v="—"/>
    <s v="—"/>
    <n v="106987.96090000001"/>
    <n v="75112.440400000007"/>
    <n v="2924.2674999999999"/>
    <n v="4600.5906000000004"/>
    <n v="17.627099999999999"/>
    <n v="91.3626"/>
    <n v="2.9729000000000001"/>
    <n v="3.6320999999999999"/>
    <s v="—"/>
    <s v="—"/>
  </r>
  <r>
    <s v="FY 1994"/>
    <n v="1994"/>
    <x v="4"/>
    <s v="CAN"/>
    <n v="0"/>
    <n v="0"/>
    <x v="133"/>
    <n v="11.684900000000001"/>
    <n v="2.9815999999999998"/>
    <n v="2.4121000000000001"/>
    <s v="—"/>
    <s v="—"/>
    <n v="111661.245"/>
    <n v="71145.941200000001"/>
    <n v="2950.0686000000001"/>
    <n v="4985.9530000000004"/>
    <n v="17.741499999999998"/>
    <n v="89.235600000000005"/>
    <n v="-2.9929000000000001"/>
    <n v="4.1089000000000002"/>
    <s v="—"/>
    <s v="—"/>
  </r>
  <r>
    <s v="FY 1995"/>
    <n v="1995"/>
    <x v="4"/>
    <s v="CAN"/>
    <n v="0"/>
    <n v="0"/>
    <x v="134"/>
    <n v="12.851900000000001"/>
    <n v="2.7132000000000001"/>
    <n v="2.0537000000000001"/>
    <s v="—"/>
    <s v="—"/>
    <n v="133485.25469999999"/>
    <n v="73754.840599999996"/>
    <n v="2989.4958999999999"/>
    <n v="5454.2745999999997"/>
    <n v="20.5367"/>
    <n v="83.604200000000006"/>
    <n v="2.9159000000000002"/>
    <n v="12.1425"/>
    <s v="—"/>
    <s v="—"/>
  </r>
  <r>
    <s v="FY 1996"/>
    <n v="1996"/>
    <x v="4"/>
    <s v="CAN"/>
    <n v="0"/>
    <n v="0"/>
    <x v="135"/>
    <n v="16.726700000000001"/>
    <n v="2.6787000000000001"/>
    <n v="2.1002000000000001"/>
    <s v="—"/>
    <s v="—"/>
    <n v="148549.14550000001"/>
    <n v="76651.989000000001"/>
    <n v="3405.7278999999999"/>
    <n v="5724.3077999999996"/>
    <n v="22.595199999999998"/>
    <n v="73.560199999999995"/>
    <n v="3.7035999999999998"/>
    <n v="-1.5916999999999999"/>
    <s v="—"/>
    <s v="—"/>
  </r>
  <r>
    <s v="FY 1997"/>
    <n v="1997"/>
    <x v="4"/>
    <s v="CAN"/>
    <n v="0"/>
    <n v="0"/>
    <x v="136"/>
    <n v="17.720600000000001"/>
    <n v="2.2995000000000001"/>
    <n v="1.4103000000000001"/>
    <s v="—"/>
    <s v="—"/>
    <n v="168870.36120000001"/>
    <n v="77663.379000000001"/>
    <n v="3290.3231000000001"/>
    <n v="6193.8550999999998"/>
    <n v="22.943100000000001"/>
    <n v="73.990499999999997"/>
    <n v="6.5673000000000004"/>
    <n v="9.0070999999999994"/>
    <s v="—"/>
    <s v="—"/>
  </r>
  <r>
    <s v="FY 1998"/>
    <n v="1998"/>
    <x v="4"/>
    <s v="CAN"/>
    <n v="0"/>
    <n v="0"/>
    <x v="137"/>
    <n v="10.500400000000001"/>
    <n v="2.1006"/>
    <n v="-0.46829999999999999"/>
    <s v="—"/>
    <s v="—"/>
    <n v="182651.86919999999"/>
    <n v="99861.111099999995"/>
    <n v="2966.4987999999998"/>
    <n v="5954.6989000000003"/>
    <n v="25.272099999999998"/>
    <n v="74.971400000000003"/>
    <n v="4.6138000000000003"/>
    <n v="15.102399999999999"/>
    <s v="—"/>
    <s v="—"/>
  </r>
  <r>
    <s v="FY 1999"/>
    <n v="1999"/>
    <x v="4"/>
    <s v="CAN"/>
    <n v="0"/>
    <n v="0"/>
    <x v="138"/>
    <n v="10.0219"/>
    <n v="2.1012"/>
    <n v="-0.31569999999999998"/>
    <s v="—"/>
    <s v="—"/>
    <n v="170073.37450000001"/>
    <n v="93822.949900000007"/>
    <n v="2943.8024"/>
    <n v="6199.4700999999995"/>
    <n v="22.638000000000002"/>
    <n v="82.585599999999999"/>
    <n v="-10.2479"/>
    <n v="0.1038"/>
    <s v="—"/>
    <s v="—"/>
  </r>
  <r>
    <s v="FY 2000"/>
    <n v="2000"/>
    <x v="4"/>
    <s v="CAN"/>
    <n v="0"/>
    <n v="0"/>
    <x v="139"/>
    <n v="20.754100000000001"/>
    <n v="2.0306000000000002"/>
    <n v="-0.77939999999999998"/>
    <s v="—"/>
    <s v="—"/>
    <n v="175565.32"/>
    <n v="96988.457500000004"/>
    <n v="2903.1988000000001"/>
    <n v="6225.7344999999996"/>
    <n v="23.546700000000001"/>
    <n v="84.635900000000007"/>
    <n v="7.0891999999999999"/>
    <n v="12.241199999999999"/>
    <s v="—"/>
    <s v="—"/>
  </r>
  <r>
    <s v="FY 2001"/>
    <n v="2001"/>
    <x v="4"/>
    <s v="CAN"/>
    <n v="1"/>
    <n v="0"/>
    <x v="140"/>
    <n v="16.392600000000002"/>
    <n v="2.0013999999999998"/>
    <n v="-0.2273"/>
    <s v="—"/>
    <s v="—"/>
    <n v="181097.39199999999"/>
    <n v="99492.251499999998"/>
    <n v="2954.8616999999999"/>
    <n v="6048.2550000000001"/>
    <n v="24.157499999999999"/>
    <n v="84.147099999999995"/>
    <n v="6.7930000000000001"/>
    <n v="8.1944999999999997"/>
    <s v="—"/>
    <s v="—"/>
  </r>
  <r>
    <s v="FY 2002"/>
    <n v="2002"/>
    <x v="4"/>
    <s v="CAN"/>
    <n v="0"/>
    <n v="0"/>
    <x v="141"/>
    <n v="5.1787999999999998"/>
    <n v="2.3062999999999998"/>
    <n v="0.90349999999999997"/>
    <s v="—"/>
    <s v="—"/>
    <n v="175098.02669999999"/>
    <n v="99549.59"/>
    <n v="3502.1390000000001"/>
    <n v="5923.2444999999998"/>
    <n v="22.159500000000001"/>
    <n v="90.07"/>
    <n v="-1.619"/>
    <n v="1.1720999999999999"/>
    <s v="—"/>
    <s v="—"/>
  </r>
  <r>
    <s v="FY 2003"/>
    <n v="2003"/>
    <x v="4"/>
    <s v="CAN"/>
    <n v="0"/>
    <n v="0"/>
    <x v="142"/>
    <n v="19.0684"/>
    <n v="2.4176000000000002"/>
    <n v="1.0178"/>
    <s v="—"/>
    <s v="—"/>
    <n v="210214.65410000001"/>
    <n v="103068.8714"/>
    <n v="3945.5823999999998"/>
    <n v="7904.2779"/>
    <n v="20.115200000000002"/>
    <n v="84.636899999999997"/>
    <n v="-12.5443"/>
    <n v="-4.3228"/>
    <s v="—"/>
    <s v="—"/>
  </r>
  <r>
    <s v="FY 2004"/>
    <n v="2004"/>
    <x v="4"/>
    <s v="CAN"/>
    <n v="0"/>
    <n v="0"/>
    <x v="143"/>
    <n v="19.127700000000001"/>
    <n v="2.3479999999999999"/>
    <n v="1.1697"/>
    <s v="—"/>
    <s v="—"/>
    <n v="228682.52669999999"/>
    <n v="114297.78509999999"/>
    <n v="4071.9204"/>
    <n v="8529.1221999999998"/>
    <n v="21.081800000000001"/>
    <n v="85.278499999999994"/>
    <n v="2.5337000000000001"/>
    <n v="1.3007"/>
    <s v="—"/>
    <s v="—"/>
  </r>
  <r>
    <s v="FY 2005"/>
    <n v="2005"/>
    <x v="4"/>
    <s v="CAN"/>
    <n v="0"/>
    <n v="0"/>
    <x v="144"/>
    <n v="-1.6749000000000001"/>
    <n v="2.1551999999999998"/>
    <n v="1.1489"/>
    <n v="8360.2536999999993"/>
    <n v="98331.501099999994"/>
    <n v="237099.3658"/>
    <n v="121284.56660000001"/>
    <n v="4057.5742"/>
    <n v="7061.3108000000002"/>
    <n v="24.428899999999999"/>
    <n v="84.664699999999996"/>
    <n v="2.9355000000000002"/>
    <n v="1.1317999999999999"/>
    <s v="—"/>
    <n v="12491.331899999999"/>
  </r>
  <r>
    <s v="FY 2006"/>
    <n v="2006"/>
    <x v="4"/>
    <s v="CAN"/>
    <n v="0"/>
    <n v="0"/>
    <x v="145"/>
    <n v="27.488900000000001"/>
    <n v="1.8387"/>
    <n v="1.0972999999999999"/>
    <n v="10637.2549"/>
    <n v="102299.46520000001"/>
    <n v="270930.48129999998"/>
    <n v="131075.75760000001"/>
    <n v="3896.11"/>
    <n v="8860.0712999999996"/>
    <n v="24.646000000000001"/>
    <n v="80.096900000000005"/>
    <n v="2.5436000000000001"/>
    <n v="5.27"/>
    <s v="—"/>
    <n v="14779.857400000001"/>
  </r>
  <r>
    <s v="FY 2007"/>
    <n v="2007"/>
    <x v="4"/>
    <s v="CAN"/>
    <n v="1"/>
    <n v="0"/>
    <x v="146"/>
    <n v="30.2561"/>
    <n v="1.8048"/>
    <n v="1.1957"/>
    <n v="13029.1548"/>
    <n v="134116.4088"/>
    <n v="360149.45799999998"/>
    <n v="172715.5036"/>
    <n v="4156.4575000000004"/>
    <n v="11744.026900000001"/>
    <n v="25.0974"/>
    <n v="82.775800000000004"/>
    <n v="11.579800000000001"/>
    <n v="14.1854"/>
    <s v="—"/>
    <n v="18690.664100000002"/>
  </r>
  <r>
    <s v="FY 2008"/>
    <n v="2008"/>
    <x v="4"/>
    <s v="CAN"/>
    <n v="1"/>
    <n v="0"/>
    <x v="147"/>
    <n v="-19.491900000000001"/>
    <n v="2.0655000000000001"/>
    <n v="1.9537"/>
    <n v="10301.5913"/>
    <n v="98263.767399999997"/>
    <n v="265212.03029999998"/>
    <n v="144064.81709999999"/>
    <n v="5082.9534000000003"/>
    <n v="9331.0005999999994"/>
    <n v="22.712199999999999"/>
    <n v="81.692499999999995"/>
    <n v="5.3773"/>
    <n v="0.55249999999999999"/>
    <s v="—"/>
    <n v="15103.724099999999"/>
  </r>
  <r>
    <s v="FY 2009"/>
    <n v="2009"/>
    <x v="4"/>
    <s v="CAN"/>
    <n v="1"/>
    <n v="0"/>
    <x v="148"/>
    <n v="9.0685000000000002"/>
    <n v="1.9978"/>
    <n v="1.8729"/>
    <n v="13091.01"/>
    <n v="108488.7162"/>
    <n v="310714.02149999997"/>
    <n v="156466.88860000001"/>
    <n v="4633.2476999999999"/>
    <n v="10283.943799999999"/>
    <n v="23.250299999999999"/>
    <n v="81.955100000000002"/>
    <n v="-2.1680000000000001"/>
    <n v="-4.2218999999999998"/>
    <s v="—"/>
    <n v="17413.059600000001"/>
  </r>
  <r>
    <s v="FY 2010"/>
    <n v="2010"/>
    <x v="4"/>
    <s v="CAN"/>
    <n v="1"/>
    <n v="0"/>
    <x v="149"/>
    <n v="19.222799999999999"/>
    <n v="2.1278000000000001"/>
    <n v="1.9456"/>
    <n v="14595.5774"/>
    <n v="104828.5012"/>
    <n v="345985.25799999997"/>
    <n v="175540.0491"/>
    <n v="5978.7995000000001"/>
    <n v="12416.7076"/>
    <n v="22.060400000000001"/>
    <n v="85.253900000000002"/>
    <n v="5.5800999999999998"/>
    <n v="10.556800000000001"/>
    <s v="—"/>
    <n v="18639.803400000001"/>
  </r>
  <r>
    <s v="FY 2011"/>
    <n v="2011"/>
    <x v="4"/>
    <s v="CAN"/>
    <n v="1"/>
    <n v="0"/>
    <x v="150"/>
    <n v="21.324100000000001"/>
    <n v="2.1196000000000002"/>
    <n v="1.843"/>
    <n v="16287.810299999999"/>
    <n v="110509.49649999999"/>
    <n v="355440.65919999999"/>
    <n v="187584.1624"/>
    <n v="6437.1514999999999"/>
    <n v="14655.8135"/>
    <n v="20.206800000000001"/>
    <n v="90.468199999999996"/>
    <n v="4.5087000000000002"/>
    <n v="3.5424000000000002"/>
    <s v="—"/>
    <n v="20386.895799999998"/>
  </r>
  <r>
    <s v="FY 2012"/>
    <n v="2012"/>
    <x v="4"/>
    <s v="CAN"/>
    <n v="1"/>
    <n v="0"/>
    <x v="151"/>
    <n v="22.3995"/>
    <n v="2.3130999999999999"/>
    <n v="2.0082"/>
    <n v="15944.7834"/>
    <n v="115263.5791"/>
    <n v="393503.05089999997"/>
    <n v="244229.26879999999"/>
    <n v="7461.5753000000004"/>
    <n v="15164.5494"/>
    <n v="23.088699999999999"/>
    <n v="91.985900000000001"/>
    <n v="1.4114"/>
    <n v="3.8462000000000001"/>
    <s v="—"/>
    <n v="19929.978999999999"/>
  </r>
  <r>
    <s v="FY 2013"/>
    <n v="2013"/>
    <x v="4"/>
    <s v="CAN"/>
    <n v="0"/>
    <n v="0"/>
    <x v="152"/>
    <n v="20.8415"/>
    <n v="2.2534999999999998"/>
    <n v="1.9398"/>
    <n v="16011.122799999999"/>
    <n v="145112.6666"/>
    <n v="382001.15059999999"/>
    <n v="238135.967"/>
    <n v="7313.4781999999996"/>
    <n v="15865.375400000001"/>
    <n v="21.6175"/>
    <n v="92.867500000000007"/>
    <n v="1.7185999999999999"/>
    <n v="4.3895999999999997"/>
    <s v="—"/>
    <n v="17096.557700000001"/>
  </r>
  <r>
    <s v="FY 2014"/>
    <n v="2014"/>
    <x v="4"/>
    <s v="CAN"/>
    <n v="0"/>
    <n v="0"/>
    <x v="153"/>
    <n v="18.581099999999999"/>
    <n v="2.1855000000000002"/>
    <n v="1.8684000000000001"/>
    <n v="15513.3889"/>
    <n v="137566.94450000001"/>
    <n v="367887.0367"/>
    <n v="231147.36660000001"/>
    <n v="6844.9852000000001"/>
    <n v="15594.963599999999"/>
    <n v="22.089300000000001"/>
    <n v="92.118799999999993"/>
    <n v="4.9645999999999999"/>
    <n v="3.2456"/>
    <n v="453.22899999999998"/>
    <n v="20642.844499999999"/>
  </r>
  <r>
    <s v="FY 2015"/>
    <n v="2015"/>
    <x v="4"/>
    <s v="CAN"/>
    <n v="0"/>
    <n v="0"/>
    <x v="154"/>
    <n v="18.6097"/>
    <n v="2.1680000000000001"/>
    <n v="1.8765000000000001"/>
    <n v="15808.351199999999"/>
    <n v="125318.90489999999"/>
    <n v="354320.12849999999"/>
    <n v="216316.15169999999"/>
    <n v="6373.8734000000004"/>
    <n v="15570.510899999999"/>
    <n v="21.496300000000002"/>
    <n v="94.195499999999996"/>
    <n v="8.5032999999999994"/>
    <n v="12.6813"/>
    <n v="500.23660000000001"/>
    <n v="18765.677599999999"/>
  </r>
  <r>
    <s v="FY 2016"/>
    <n v="2016"/>
    <x v="4"/>
    <s v="CAN"/>
    <n v="0"/>
    <n v="0"/>
    <x v="155"/>
    <n v="19.784300000000002"/>
    <n v="2.0855000000000001"/>
    <n v="1.8109999999999999"/>
    <n v="16856.3969"/>
    <n v="126520.7012"/>
    <n v="374007.45990000002"/>
    <n v="230591.57029999999"/>
    <n v="6310.6466"/>
    <n v="16763.894100000001"/>
    <n v="21.1784"/>
    <n v="93.9679"/>
    <n v="9.2813999999999997"/>
    <n v="7.9066000000000001"/>
    <n v="516.08159999999998"/>
    <n v="19357.702300000001"/>
  </r>
  <r>
    <s v="FY 2017"/>
    <n v="2017"/>
    <x v="4"/>
    <s v="CAN"/>
    <n v="0"/>
    <n v="0"/>
    <x v="156"/>
    <n v="17.973299999999998"/>
    <n v="1.9553"/>
    <n v="1.7004999999999999"/>
    <n v="19537.877"/>
    <n v="157649.84099999999"/>
    <n v="438291.07539999997"/>
    <n v="277856.86589999998"/>
    <n v="6865.3019999999997"/>
    <n v="22670.388500000001"/>
    <n v="18.096"/>
    <n v="90.736099999999993"/>
    <n v="15.930999999999999"/>
    <n v="11.135899999999999"/>
    <n v="415.42079999999999"/>
    <n v="22171.047500000001"/>
  </r>
  <r>
    <s v="FY 2018"/>
    <n v="2018"/>
    <x v="4"/>
    <s v="CAN"/>
    <n v="0"/>
    <n v="0"/>
    <x v="157"/>
    <n v="16.721800000000002"/>
    <n v="1.9798"/>
    <n v="1.6389"/>
    <n v="21209.9103"/>
    <n v="164509.8039"/>
    <n v="453791.60969999997"/>
    <n v="283504.33199999999"/>
    <n v="7822.88"/>
    <n v="24846.481199999998"/>
    <n v="17.003599999999999"/>
    <n v="90.445300000000003"/>
    <n v="4.0974000000000004"/>
    <n v="4.8461999999999996"/>
    <n v="370.28989999999999"/>
    <n v="24494.603999999999"/>
  </r>
  <r>
    <s v="FY 2019"/>
    <n v="2019"/>
    <x v="4"/>
    <s v="CAN"/>
    <n v="0"/>
    <n v="0"/>
    <x v="158"/>
    <n v="14.605499999999999"/>
    <n v="1.8801000000000001"/>
    <n v="1.5319"/>
    <n v="23439.446899999999"/>
    <n v="181603.60630000001"/>
    <n v="495064.57990000001"/>
    <n v="296957.90909999999"/>
    <n v="7940.1639999999998"/>
    <n v="27024.0085"/>
    <n v="16.889700000000001"/>
    <n v="87.071399999999997"/>
    <n v="4.7773000000000003"/>
    <n v="5.3571"/>
    <n v="394.4246"/>
    <n v="27240.541000000001"/>
  </r>
  <r>
    <s v="FY 2020"/>
    <n v="2020"/>
    <x v="4"/>
    <s v="CAN"/>
    <n v="1"/>
    <n v="0"/>
    <x v="159"/>
    <n v="10.029"/>
    <n v="1.7842"/>
    <n v="1.6163000000000001"/>
    <n v="26070.1702"/>
    <n v="190768.30239999999"/>
    <n v="576918.05980000005"/>
    <n v="307610.76539999997"/>
    <n v="8213.8714999999993"/>
    <n v="28172.2768"/>
    <n v="18.6174"/>
    <n v="85.945999999999998"/>
    <n v="4.9804000000000004"/>
    <n v="17.505800000000001"/>
    <n v="440.64350000000002"/>
    <n v="30713.6967"/>
  </r>
  <r>
    <s v="FY 2021"/>
    <n v="2021"/>
    <x v="4"/>
    <s v="CAN"/>
    <n v="1"/>
    <n v="0"/>
    <x v="160"/>
    <n v="15.8957"/>
    <n v="1.6716"/>
    <n v="1.5934999999999999"/>
    <n v="30932.5589"/>
    <n v="220082.28460000001"/>
    <n v="675768.79639999999"/>
    <n v="366868.34460000001"/>
    <n v="9113.9550999999992"/>
    <n v="33335.753499999999"/>
    <n v="18.277999999999999"/>
    <n v="86.108500000000006"/>
    <n v="10.8325"/>
    <n v="8.8338000000000001"/>
    <n v="426.66160000000002"/>
    <n v="35658.276899999997"/>
  </r>
  <r>
    <s v="FY 2022"/>
    <n v="2022"/>
    <x v="4"/>
    <s v="CAN"/>
    <n v="1"/>
    <n v="0"/>
    <x v="161"/>
    <n v="13.973000000000001"/>
    <n v="1.6783999999999999"/>
    <n v="1.4113"/>
    <n v="30754.454099999999"/>
    <n v="231420.19209999999"/>
    <n v="691837.37809999997"/>
    <n v="381374.00099999999"/>
    <n v="9822.8341999999993"/>
    <n v="33182.784699999997"/>
    <n v="18.728899999999999"/>
    <n v="87.599599999999995"/>
    <n v="14.377800000000001"/>
    <n v="12.3019"/>
    <n v="366.50389999999999"/>
    <n v="35386.025399999999"/>
  </r>
  <r>
    <s v="FY 1995"/>
    <n v="1995"/>
    <x v="5"/>
    <s v="UK"/>
    <n v="0"/>
    <n v="0"/>
    <x v="0"/>
    <s v="—"/>
    <s v="—"/>
    <s v="—"/>
    <s v="—"/>
    <s v="—"/>
    <n v="229413.6312"/>
    <n v="127826.504"/>
    <n v="6366.9621999999999"/>
    <n v="6522.2664000000004"/>
    <n v="30.562999999999999"/>
    <n v="70.2012"/>
    <s v="—"/>
    <s v="—"/>
    <s v="—"/>
    <s v="—"/>
  </r>
  <r>
    <s v="FY 1996"/>
    <n v="1996"/>
    <x v="5"/>
    <s v="UK"/>
    <n v="0"/>
    <n v="0"/>
    <x v="162"/>
    <n v="33.933"/>
    <n v="3.3155000000000001"/>
    <n v="-2.2866"/>
    <s v="—"/>
    <s v="—"/>
    <n v="252778.6151"/>
    <n v="152159.1171"/>
    <n v="6091.9629999999997"/>
    <n v="8703.4321999999993"/>
    <n v="28.850200000000001"/>
    <n v="73.322400000000002"/>
    <n v="7.5366999999999997"/>
    <n v="5.9706999999999999"/>
    <s v="—"/>
    <s v="—"/>
  </r>
  <r>
    <s v="FY 1997"/>
    <n v="1997"/>
    <x v="5"/>
    <s v="UK"/>
    <n v="0"/>
    <n v="0"/>
    <x v="163"/>
    <n v="41.225299999999997"/>
    <n v="3.4134000000000002"/>
    <n v="-2.2757999999999998"/>
    <s v="—"/>
    <s v="—"/>
    <n v="260558.68799999999"/>
    <n v="148970.96"/>
    <n v="6854.4405999999999"/>
    <n v="10306.592000000001"/>
    <n v="25.120100000000001"/>
    <n v="72.2483"/>
    <n v="1.9029"/>
    <n v="4.6066000000000003"/>
    <s v="—"/>
    <s v="—"/>
  </r>
  <r>
    <s v="FY 1998"/>
    <n v="1998"/>
    <x v="5"/>
    <s v="UK"/>
    <n v="0"/>
    <n v="0"/>
    <x v="164"/>
    <n v="30.883500000000002"/>
    <n v="3.4348999999999998"/>
    <n v="-2.9617"/>
    <s v="—"/>
    <s v="—"/>
    <n v="278791.02149999997"/>
    <n v="162058.4725"/>
    <n v="7381.8438999999998"/>
    <n v="12404.762500000001"/>
    <n v="22.3489"/>
    <n v="73.133399999999995"/>
    <n v="8.0313999999999997"/>
    <n v="5.07"/>
    <s v="—"/>
    <s v="—"/>
  </r>
  <r>
    <s v="FY 1999"/>
    <n v="1999"/>
    <x v="5"/>
    <s v="UK"/>
    <n v="0"/>
    <n v="0"/>
    <x v="165"/>
    <n v="31.098500000000001"/>
    <n v="3.5581999999999998"/>
    <n v="-1.7424999999999999"/>
    <s v="—"/>
    <s v="—"/>
    <n v="284563.05599999998"/>
    <n v="169187.12"/>
    <n v="7771.6028999999999"/>
    <n v="14047.888000000001"/>
    <n v="20.18"/>
    <n v="71.811599999999999"/>
    <n v="7.2091000000000003"/>
    <n v="3.4735999999999998"/>
    <s v="—"/>
    <s v="—"/>
  </r>
  <r>
    <s v="FY 2000"/>
    <n v="2000"/>
    <x v="5"/>
    <s v="UK"/>
    <n v="0"/>
    <n v="0"/>
    <x v="166"/>
    <n v="29.741199999999999"/>
    <n v="3.2151000000000001"/>
    <n v="-2.2763"/>
    <s v="—"/>
    <s v="—"/>
    <n v="325599.71340000001"/>
    <n v="174123.59640000001"/>
    <n v="6951.4647999999997"/>
    <n v="14544.1569"/>
    <n v="21.1859"/>
    <n v="70.504300000000001"/>
    <n v="11.8561"/>
    <n v="8.4943000000000008"/>
    <s v="—"/>
    <s v="—"/>
  </r>
  <r>
    <s v="FY 2001"/>
    <n v="2001"/>
    <x v="5"/>
    <s v="UK"/>
    <n v="1"/>
    <n v="0"/>
    <x v="167"/>
    <n v="24.056999999999999"/>
    <n v="3.0807000000000002"/>
    <n v="-0.98270000000000002"/>
    <s v="—"/>
    <s v="—"/>
    <n v="343975.01380000002"/>
    <n v="180903.93419999999"/>
    <n v="7120.9947000000002"/>
    <n v="15647.191999999999"/>
    <n v="20.119"/>
    <n v="65.030900000000003"/>
    <n v="7.3792"/>
    <n v="6.9880000000000004"/>
    <s v="—"/>
    <s v="—"/>
  </r>
  <r>
    <s v="FY 2002"/>
    <n v="2002"/>
    <x v="5"/>
    <s v="UK"/>
    <n v="0"/>
    <n v="0"/>
    <x v="168"/>
    <n v="19.434699999999999"/>
    <n v="2.9199000000000002"/>
    <n v="-3.2099999999999997E-2"/>
    <s v="—"/>
    <s v="—"/>
    <n v="407066.75900000002"/>
    <n v="219414.52"/>
    <n v="7772.9561000000003"/>
    <n v="12838.906000000001"/>
    <n v="29.0426"/>
    <n v="63.849600000000002"/>
    <n v="9.5167999999999999"/>
    <n v="6.6150000000000002"/>
    <s v="—"/>
    <n v="18867.0075"/>
  </r>
  <r>
    <s v="FY 2003"/>
    <n v="2003"/>
    <x v="5"/>
    <s v="UK"/>
    <n v="0"/>
    <n v="0"/>
    <x v="169"/>
    <n v="37.046700000000001"/>
    <n v="2.5788000000000002"/>
    <n v="0.25"/>
    <s v="—"/>
    <s v="—"/>
    <n v="449438.20079999999"/>
    <n v="244247.33040000001"/>
    <n v="7758.4930000000004"/>
    <n v="17163.441599999998"/>
    <n v="24.346599999999999"/>
    <n v="65.881299999999996"/>
    <n v="0.48349999999999999"/>
    <n v="0.13930000000000001"/>
    <s v="—"/>
    <n v="23647.883999999998"/>
  </r>
  <r>
    <s v="FY 2004"/>
    <n v="2004"/>
    <x v="5"/>
    <s v="UK"/>
    <n v="0"/>
    <n v="0"/>
    <x v="170"/>
    <n v="24.7028"/>
    <n v="2.5415999999999999"/>
    <n v="-0.34179999999999999"/>
    <n v="22462.755000000001"/>
    <n v="253217.03339999999"/>
    <n v="536123.21939999994"/>
    <n v="298717.28340000001"/>
    <n v="9017.7882000000009"/>
    <n v="19113.936600000001"/>
    <n v="26.467700000000001"/>
    <n v="61.254899999999999"/>
    <n v="13.849"/>
    <n v="4.7778"/>
    <s v="—"/>
    <n v="25428.413400000001"/>
  </r>
  <r>
    <s v="FY 2005"/>
    <n v="2005"/>
    <x v="5"/>
    <s v="UK"/>
    <n v="0"/>
    <n v="0"/>
    <x v="171"/>
    <n v="23.4724"/>
    <n v="2.0859999999999999"/>
    <n v="0.46779999999999999"/>
    <n v="19727.238600000001"/>
    <n v="249075.72270000001"/>
    <n v="532374.19979999994"/>
    <n v="304237.39919999999"/>
    <n v="10316.507600000001"/>
    <n v="17522.146499999999"/>
    <n v="29.139600000000002"/>
    <n v="61.149099999999997"/>
    <n v="12.7483"/>
    <n v="9.3972999999999995"/>
    <s v="—"/>
    <n v="27095.305499999999"/>
  </r>
  <r>
    <s v="FY 2006"/>
    <n v="2006"/>
    <x v="5"/>
    <s v="UK"/>
    <n v="0"/>
    <n v="0"/>
    <x v="172"/>
    <n v="26.2576"/>
    <n v="1.8395999999999999"/>
    <n v="-6.3299999999999995E-2"/>
    <n v="24838.856400000001"/>
    <n v="302146.06089999998"/>
    <n v="665308.80740000005"/>
    <n v="368822.5514"/>
    <n v="10213.25"/>
    <n v="21599.426500000001"/>
    <n v="29.8599"/>
    <n v="57.597000000000001"/>
    <n v="7.6050000000000004"/>
    <n v="6.3110999999999997"/>
    <s v="—"/>
    <n v="32210.3505"/>
  </r>
  <r>
    <s v="FY 2007"/>
    <n v="2007"/>
    <x v="5"/>
    <s v="UK"/>
    <n v="1"/>
    <n v="0"/>
    <x v="173"/>
    <n v="28.236599999999999"/>
    <n v="1.8966000000000001"/>
    <n v="-8.48E-2"/>
    <n v="27662.630399999998"/>
    <n v="282733.02"/>
    <n v="700579.11419999995"/>
    <n v="420772.55940000003"/>
    <n v="12202.9581"/>
    <n v="24071.9607"/>
    <n v="28.438300000000002"/>
    <n v="60.404899999999998"/>
    <n v="11.4155"/>
    <n v="12.3531"/>
    <s v="—"/>
    <n v="37427.427900000002"/>
  </r>
  <r>
    <s v="FY 2008"/>
    <n v="2008"/>
    <x v="5"/>
    <s v="UK"/>
    <n v="1"/>
    <n v="0"/>
    <x v="174"/>
    <n v="7.6066000000000003"/>
    <n v="2.008"/>
    <n v="0.54010000000000002"/>
    <n v="19969.2075"/>
    <n v="248503.75"/>
    <n v="716711.05"/>
    <n v="358988.08"/>
    <n v="14292.7505"/>
    <n v="13690.297500000001"/>
    <n v="50.700099999999999"/>
    <n v="51.733899999999998"/>
    <n v="16.0596"/>
    <n v="9.1872000000000007"/>
    <s v="—"/>
    <n v="34815.302499999998"/>
  </r>
  <r>
    <s v="FY 2009"/>
    <n v="2009"/>
    <x v="5"/>
    <s v="UK"/>
    <n v="1"/>
    <n v="0"/>
    <x v="175"/>
    <n v="10.7346"/>
    <n v="1.3829"/>
    <n v="0.73450000000000004"/>
    <n v="76751.444000000003"/>
    <n v="796592.14359999995"/>
    <n v="1658800"/>
    <n v="1036300"/>
    <n v="14133.969499999999"/>
    <n v="69885.314400000003"/>
    <n v="23.290099999999999"/>
    <n v="53.700699999999998"/>
    <n v="163.233"/>
    <n v="137.94649999999999"/>
    <n v="558.96119999999996"/>
    <n v="98627.139599999995"/>
  </r>
  <r>
    <s v="FY 2010"/>
    <n v="2010"/>
    <x v="5"/>
    <s v="UK"/>
    <n v="1"/>
    <n v="0"/>
    <x v="176"/>
    <n v="-0.71640000000000004"/>
    <n v="1.3983000000000001"/>
    <n v="0.90890000000000004"/>
    <n v="73506.887700000007"/>
    <n v="633574.58519999997"/>
    <n v="1546000"/>
    <n v="952563.32700000005"/>
    <n v="19392.231100000001"/>
    <n v="71813.705100000006"/>
    <n v="21.141400000000001"/>
    <n v="55.512099999999997"/>
    <n v="-4.7991999999999999"/>
    <n v="-3.2227000000000001"/>
    <n v="532.86210000000005"/>
    <n v="96378.884699999995"/>
  </r>
  <r>
    <s v="FY 2011"/>
    <n v="2011"/>
    <x v="5"/>
    <s v="UK"/>
    <n v="1"/>
    <n v="0"/>
    <x v="177"/>
    <n v="-6.0598999999999998"/>
    <n v="1.5303"/>
    <n v="1.2828999999999999"/>
    <n v="68234.9473"/>
    <n v="546445.65689999994"/>
    <n v="1505200"/>
    <n v="906299.43299999996"/>
    <n v="20366.015500000001"/>
    <n v="71217.327999999994"/>
    <n v="20.829799999999999"/>
    <n v="61.422800000000002"/>
    <n v="-4.3536999999999999"/>
    <n v="5.1501999999999999"/>
    <n v="521.37400000000002"/>
    <n v="85293.296400000007"/>
  </r>
  <r>
    <s v="FY 2012"/>
    <n v="2012"/>
    <x v="5"/>
    <s v="UK"/>
    <n v="1"/>
    <n v="0"/>
    <x v="178"/>
    <n v="-3.1739999999999999"/>
    <n v="1.1484000000000001"/>
    <n v="0.60660000000000003"/>
    <n v="69441.046799999996"/>
    <n v="503987.63579999999"/>
    <n v="1501700"/>
    <n v="864845.89500000002"/>
    <n v="14384.660099999999"/>
    <n v="71463.175799999997"/>
    <n v="20.690899999999999"/>
    <n v="69.216499999999996"/>
    <n v="-8.8804999999999996"/>
    <n v="3.1423000000000001"/>
    <n v="541.38840000000005"/>
    <n v="87061.992599999998"/>
  </r>
  <r>
    <s v="FY 2013"/>
    <n v="2013"/>
    <x v="5"/>
    <s v="UK"/>
    <n v="0"/>
    <n v="0"/>
    <x v="179"/>
    <n v="-2.0720999999999998"/>
    <n v="0.98150000000000004"/>
    <n v="0.3286"/>
    <n v="63239.0484"/>
    <n v="437093.91"/>
    <n v="1403200"/>
    <n v="840305.38020000001"/>
    <n v="11482.3454"/>
    <n v="64589.1774"/>
    <n v="21.533200000000001"/>
    <n v="76.788899999999998"/>
    <n v="-4.7378999999999998"/>
    <n v="3.3727999999999998"/>
    <n v="558.73500000000001"/>
    <n v="90710.446200000006"/>
  </r>
  <r>
    <s v="FY 2014"/>
    <n v="2014"/>
    <x v="5"/>
    <s v="UK"/>
    <n v="0"/>
    <n v="0"/>
    <x v="180"/>
    <n v="3.4302999999999999"/>
    <n v="1.4645999999999999"/>
    <n v="0.99009999999999998"/>
    <n v="61635.319799999997"/>
    <n v="373529.5454"/>
    <n v="1332000"/>
    <n v="762094.75580000004"/>
    <n v="17560.937399999999"/>
    <n v="67520.263500000001"/>
    <n v="17.1312"/>
    <n v="79.800799999999995"/>
    <n v="-3.5739999999999998"/>
    <n v="1.3043"/>
    <n v="490.05470000000003"/>
    <n v="82267.679999999993"/>
  </r>
  <r>
    <s v="FY 2015"/>
    <n v="2015"/>
    <x v="5"/>
    <s v="UK"/>
    <n v="0"/>
    <n v="0"/>
    <x v="181"/>
    <n v="1.1021000000000001"/>
    <n v="1.5993999999999999"/>
    <n v="1.2293000000000001"/>
    <n v="53843.929600000003"/>
    <n v="328339.82299999997"/>
    <n v="1188600"/>
    <n v="675123.66720000003"/>
    <n v="17297.766599999999"/>
    <n v="60754.175600000002"/>
    <n v="17.1709"/>
    <n v="77.379099999999994"/>
    <n v="-6.3194999999999997"/>
    <n v="-6.4287999999999998"/>
    <n v="432.17329999999998"/>
    <n v="70717.306400000001"/>
  </r>
  <r>
    <s v="FY 2016"/>
    <n v="2016"/>
    <x v="5"/>
    <s v="UK"/>
    <n v="0"/>
    <n v="0"/>
    <x v="182"/>
    <n v="4.7499000000000002"/>
    <n v="1.3353999999999999"/>
    <n v="0.86009999999999998"/>
    <n v="45159.244500000001"/>
    <n v="266076.723"/>
    <n v="1009600"/>
    <n v="558080.41500000004"/>
    <n v="12569.820599999999"/>
    <n v="53108.19"/>
    <n v="16.7529"/>
    <n v="78.213800000000006"/>
    <n v="-1.3395999999999999"/>
    <n v="-1.2827"/>
    <n v="425.47989999999999"/>
    <n v="56938.843500000003"/>
  </r>
  <r>
    <s v="FY 2017"/>
    <n v="2017"/>
    <x v="5"/>
    <s v="UK"/>
    <n v="0"/>
    <n v="0"/>
    <x v="183"/>
    <n v="7.0278"/>
    <n v="1.5663"/>
    <n v="1.2068000000000001"/>
    <n v="49131.339599999999"/>
    <n v="285246.85560000001"/>
    <n v="1098300"/>
    <n v="619219.3308"/>
    <n v="14061.126399999999"/>
    <n v="58898.3724"/>
    <n v="16.525400000000001"/>
    <n v="77.184799999999996"/>
    <n v="1.2831999999999999"/>
    <n v="0.61170000000000002"/>
    <n v="419.5369"/>
    <n v="60396.831599999998"/>
  </r>
  <r>
    <s v="FY 2018"/>
    <n v="2018"/>
    <x v="5"/>
    <s v="UK"/>
    <n v="0"/>
    <n v="0"/>
    <x v="184"/>
    <n v="8.8957999999999995"/>
    <n v="1.8935999999999999"/>
    <s v="—"/>
    <n v="47847.2094"/>
    <n v="263034.10359999997"/>
    <n v="1016600"/>
    <n v="570415.36499999999"/>
    <n v="17884.7412"/>
    <n v="55360.9764"/>
    <n v="15.8887"/>
    <n v="74.702200000000005"/>
    <n v="-2.2587000000000002"/>
    <n v="0.18340000000000001"/>
    <n v="365.27620000000002"/>
    <n v="60204.456400000003"/>
  </r>
  <r>
    <s v="FY 2019"/>
    <n v="2019"/>
    <x v="5"/>
    <s v="UK"/>
    <n v="0"/>
    <n v="0"/>
    <x v="185"/>
    <n v="5.7770000000000001"/>
    <n v="1.4735"/>
    <s v="—"/>
    <n v="45083.589599999999"/>
    <n v="269810.53529999999"/>
    <n v="1106000"/>
    <n v="588409.01610000001"/>
    <n v="12997.181"/>
    <n v="55302.731099999997"/>
    <n v="17.443300000000001"/>
    <n v="72.733599999999996"/>
    <n v="-0.86650000000000005"/>
    <n v="-1.071"/>
    <n v="442.7269"/>
    <n v="57582.640800000001"/>
  </r>
  <r>
    <s v="FY 2020"/>
    <n v="2020"/>
    <x v="5"/>
    <s v="UK"/>
    <n v="1"/>
    <n v="0"/>
    <x v="186"/>
    <n v="2.0358999999999998"/>
    <n v="1.5152000000000001"/>
    <s v="—"/>
    <n v="52782.956599999998"/>
    <n v="276769.92969999998"/>
    <n v="1189400"/>
    <n v="608838.69530000002"/>
    <n v="13800.0666"/>
    <n v="59078.7978"/>
    <n v="17.632400000000001"/>
    <n v="75.757099999999994"/>
    <n v="0.53110000000000002"/>
    <n v="9.4370999999999992"/>
    <n v="502.67140000000001"/>
    <n v="64389.036800000002"/>
  </r>
  <r>
    <s v="FY 2021"/>
    <n v="2021"/>
    <x v="5"/>
    <s v="UK"/>
    <n v="1"/>
    <n v="0"/>
    <x v="187"/>
    <n v="11.8619"/>
    <n v="1.3178000000000001"/>
    <s v="—"/>
    <n v="52982.7575"/>
    <n v="265241.3345"/>
    <n v="1199900"/>
    <n v="543006.60450000002"/>
    <n v="12885.2477"/>
    <n v="63629.388500000001"/>
    <n v="16.679099999999998"/>
    <n v="79.225499999999997"/>
    <n v="-10.048400000000001"/>
    <n v="5.7012999999999998"/>
    <n v="483.4418"/>
    <n v="62713.069000000003"/>
  </r>
  <r>
    <s v="FY 2022"/>
    <n v="2022"/>
    <x v="5"/>
    <s v="UK"/>
    <n v="1"/>
    <n v="0"/>
    <x v="188"/>
    <n v="11.2843"/>
    <n v="2.0156000000000001"/>
    <s v="—"/>
    <n v="43596.352800000001"/>
    <n v="255097.2182"/>
    <n v="1062000"/>
    <n v="555802.68660000002"/>
    <n v="17256.093700000001"/>
    <n v="50787.404000000002"/>
    <n v="18.4724"/>
    <n v="77.031700000000001"/>
    <n v="14.5144"/>
    <n v="-0.2127"/>
    <n v="480.87369999999999"/>
    <n v="50303.483999999997"/>
  </r>
  <r>
    <s v="FY 1990"/>
    <n v="1990"/>
    <x v="6"/>
    <s v="CAN"/>
    <n v="0"/>
    <n v="0"/>
    <x v="0"/>
    <s v="—"/>
    <s v="—"/>
    <s v="—"/>
    <s v="—"/>
    <s v="—"/>
    <n v="74815.893100000001"/>
    <n v="49186.504500000003"/>
    <n v="2134.2593000000002"/>
    <n v="2955.1293000000001"/>
    <n v="22.0242"/>
    <n v="95.151600000000002"/>
    <s v="—"/>
    <s v="—"/>
    <s v="—"/>
    <s v="—"/>
  </r>
  <r>
    <s v="FY 1991"/>
    <n v="1991"/>
    <x v="6"/>
    <s v="CAN"/>
    <n v="0"/>
    <n v="0"/>
    <x v="189"/>
    <n v="14.9389"/>
    <n v="3.1532"/>
    <n v="2.1255999999999999"/>
    <s v="—"/>
    <s v="—"/>
    <n v="87910.952799999999"/>
    <n v="55494.211900000002"/>
    <n v="2355.3339999999998"/>
    <n v="3412.2885000000001"/>
    <n v="21.499099999999999"/>
    <n v="94.663499999999999"/>
    <n v="8.4957999999999991"/>
    <n v="12.9117"/>
    <s v="—"/>
    <s v="—"/>
  </r>
  <r>
    <s v="FY 1992"/>
    <n v="1992"/>
    <x v="6"/>
    <s v="CAN"/>
    <n v="0"/>
    <n v="0"/>
    <x v="190"/>
    <n v="14.1107"/>
    <n v="3.1080999999999999"/>
    <n v="2.411"/>
    <s v="—"/>
    <s v="—"/>
    <n v="87974.019700000004"/>
    <n v="56737.937700000002"/>
    <n v="2537.6527000000001"/>
    <n v="3495.2395999999999"/>
    <n v="20.824100000000001"/>
    <n v="93.338099999999997"/>
    <n v="12.8386"/>
    <n v="9.6136999999999997"/>
    <s v="—"/>
    <s v="—"/>
  </r>
  <r>
    <s v="FY 1993"/>
    <n v="1993"/>
    <x v="6"/>
    <s v="CAN"/>
    <n v="0"/>
    <n v="0"/>
    <x v="191"/>
    <n v="13.986499999999999"/>
    <n v="3.0312000000000001"/>
    <n v="2.4146999999999998"/>
    <s v="—"/>
    <s v="—"/>
    <n v="88490.194600000003"/>
    <n v="51704.3992"/>
    <n v="2508.0767000000001"/>
    <n v="3660.1801999999998"/>
    <n v="20.282699999999998"/>
    <n v="91.461100000000002"/>
    <n v="-2.8938999999999999"/>
    <n v="3.9274"/>
    <s v="—"/>
    <s v="—"/>
  </r>
  <r>
    <s v="FY 1994"/>
    <n v="1994"/>
    <x v="6"/>
    <s v="CAN"/>
    <n v="0"/>
    <n v="0"/>
    <x v="192"/>
    <n v="14.383599999999999"/>
    <n v="2.8222"/>
    <n v="2.2372999999999998"/>
    <s v="—"/>
    <s v="—"/>
    <n v="102155.1087"/>
    <n v="55515.303899999999"/>
    <n v="2491.5621999999998"/>
    <n v="4197.8411999999998"/>
    <n v="20.629300000000001"/>
    <n v="80.441000000000003"/>
    <n v="9.9640000000000004"/>
    <n v="4.1670999999999996"/>
    <s v="—"/>
    <s v="—"/>
  </r>
  <r>
    <s v="FY 1995"/>
    <n v="1995"/>
    <x v="6"/>
    <s v="CAN"/>
    <n v="0"/>
    <n v="0"/>
    <x v="193"/>
    <n v="15.4742"/>
    <n v="2.6642000000000001"/>
    <n v="1.8270999999999999"/>
    <s v="—"/>
    <s v="—"/>
    <n v="113072.6839"/>
    <n v="58707.178999999996"/>
    <n v="2624.2667000000001"/>
    <n v="4597.8552"/>
    <n v="21.099799999999998"/>
    <n v="82.496600000000001"/>
    <n v="4.9833999999999996"/>
    <n v="11.567500000000001"/>
    <s v="—"/>
    <s v="—"/>
  </r>
  <r>
    <s v="FY 1996"/>
    <n v="1996"/>
    <x v="6"/>
    <s v="CAN"/>
    <n v="0"/>
    <n v="0"/>
    <x v="194"/>
    <n v="17.034800000000001"/>
    <n v="2.5465"/>
    <n v="1.8315999999999999"/>
    <s v="—"/>
    <s v="—"/>
    <n v="126749.7574"/>
    <n v="63709.9784"/>
    <n v="2776.4484000000002"/>
    <n v="5022.0165999999999"/>
    <n v="21.911000000000001"/>
    <n v="78.557500000000005"/>
    <n v="8.2872000000000003"/>
    <n v="8.8107000000000006"/>
    <s v="—"/>
    <s v="—"/>
  </r>
  <r>
    <s v="FY 1997"/>
    <n v="1997"/>
    <x v="6"/>
    <s v="CAN"/>
    <n v="0"/>
    <n v="0"/>
    <x v="195"/>
    <n v="17.021899999999999"/>
    <n v="2.4312999999999998"/>
    <n v="1.7688999999999999"/>
    <s v="—"/>
    <s v="—"/>
    <n v="147476.05189999999"/>
    <n v="69215.9228"/>
    <n v="2969.8134"/>
    <n v="5413.3257999999996"/>
    <n v="22.955400000000001"/>
    <n v="80.235500000000002"/>
    <n v="14.269299999999999"/>
    <n v="20.920300000000001"/>
    <s v="—"/>
    <s v="—"/>
  </r>
  <r>
    <s v="FY 1998"/>
    <n v="1998"/>
    <x v="6"/>
    <s v="CAN"/>
    <n v="0"/>
    <n v="0"/>
    <x v="196"/>
    <n v="15.2098"/>
    <n v="2.1937000000000002"/>
    <n v="1.4329000000000001"/>
    <s v="—"/>
    <s v="—"/>
    <n v="144463.9148"/>
    <n v="67067.107999999993"/>
    <n v="2752.4074999999998"/>
    <n v="5613.9668000000001"/>
    <n v="20.008099999999999"/>
    <n v="77.254499999999993"/>
    <n v="5.9367000000000001"/>
    <n v="-0.1588"/>
    <s v="—"/>
    <s v="—"/>
  </r>
  <r>
    <s v="FY 1999"/>
    <n v="1999"/>
    <x v="6"/>
    <s v="CAN"/>
    <n v="0"/>
    <n v="0"/>
    <x v="197"/>
    <n v="12.700200000000001"/>
    <n v="2.2345999999999999"/>
    <n v="1.9835"/>
    <s v="—"/>
    <s v="—"/>
    <n v="156678.44279999999"/>
    <n v="77626.876799999998"/>
    <n v="2857.6520999999998"/>
    <n v="6327.1961000000001"/>
    <n v="20.273800000000001"/>
    <n v="79.950900000000004"/>
    <n v="10.5693"/>
    <n v="8.9530999999999992"/>
    <s v="—"/>
    <s v="—"/>
  </r>
  <r>
    <s v="FY 2000"/>
    <n v="2000"/>
    <x v="6"/>
    <s v="CAN"/>
    <n v="0"/>
    <n v="0"/>
    <x v="198"/>
    <n v="17.943100000000001"/>
    <n v="2.1556000000000002"/>
    <n v="1.3423"/>
    <s v="—"/>
    <s v="—"/>
    <n v="153066.6317"/>
    <n v="78112.539300000004"/>
    <n v="2850.3148000000001"/>
    <n v="6728.7512999999999"/>
    <n v="18.389199999999999"/>
    <n v="82.165099999999995"/>
    <n v="4.2420999999999998"/>
    <n v="-0.1128"/>
    <s v="—"/>
    <s v="—"/>
  </r>
  <r>
    <s v="FY 2001"/>
    <n v="2001"/>
    <x v="6"/>
    <s v="CAN"/>
    <n v="1"/>
    <n v="0"/>
    <x v="199"/>
    <n v="13.9855"/>
    <n v="2.3868"/>
    <n v="1.5705"/>
    <s v="—"/>
    <s v="—"/>
    <n v="150818.3193"/>
    <n v="78004.2837"/>
    <n v="2922.3834999999999"/>
    <n v="6067.7838000000002"/>
    <n v="22.412400000000002"/>
    <n v="84.287099999999995"/>
    <n v="3.9611999999999998"/>
    <n v="-1.5361"/>
    <s v="—"/>
    <s v="—"/>
  </r>
  <r>
    <s v="FY 2002"/>
    <n v="2002"/>
    <x v="6"/>
    <s v="CAN"/>
    <n v="0"/>
    <n v="0"/>
    <x v="200"/>
    <n v="13.374000000000001"/>
    <n v="2.5011999999999999"/>
    <n v="2.0972"/>
    <s v="—"/>
    <s v="—"/>
    <n v="162009.226"/>
    <n v="82637.109200000006"/>
    <n v="3069.2975000000001"/>
    <n v="6648.5136000000002"/>
    <n v="21.259799999999998"/>
    <n v="81.702500000000001"/>
    <n v="4.1639999999999997"/>
    <n v="4.8921000000000001"/>
    <s v="—"/>
    <s v="—"/>
  </r>
  <r>
    <s v="FY 2003"/>
    <n v="2003"/>
    <x v="6"/>
    <s v="CAN"/>
    <n v="0"/>
    <n v="0"/>
    <x v="201"/>
    <n v="16.279800000000002"/>
    <n v="2.4142999999999999"/>
    <n v="2.0449999999999999"/>
    <s v="—"/>
    <s v="—"/>
    <n v="194549.45389999999"/>
    <n v="97886.832500000004"/>
    <n v="3409.0666999999999"/>
    <n v="8370.7523999999994"/>
    <n v="20.549099999999999"/>
    <n v="83.104900000000001"/>
    <n v="5.74E-2"/>
    <n v="6.0016999999999996"/>
    <s v="—"/>
    <s v="—"/>
  </r>
  <r>
    <s v="FY 2004"/>
    <n v="2004"/>
    <x v="6"/>
    <s v="CAN"/>
    <n v="0"/>
    <n v="0"/>
    <x v="202"/>
    <n v="19.629799999999999"/>
    <n v="2.2826"/>
    <n v="1.9201999999999999"/>
    <s v="—"/>
    <s v="—"/>
    <n v="217550.45120000001"/>
    <n v="110789.9918"/>
    <n v="3640.9009000000001"/>
    <n v="9961.4437999999991"/>
    <n v="20.107199999999999"/>
    <n v="83.217399999999998"/>
    <n v="4.6483999999999996"/>
    <n v="2.1212"/>
    <s v="—"/>
    <s v="—"/>
  </r>
  <r>
    <s v="FY 2005"/>
    <n v="2005"/>
    <x v="6"/>
    <s v="CAN"/>
    <n v="0"/>
    <n v="0"/>
    <x v="203"/>
    <n v="18.651900000000001"/>
    <n v="2.1183000000000001"/>
    <n v="1.7423999999999999"/>
    <s v="—"/>
    <s v="—"/>
    <n v="251612.685"/>
    <n v="119451.16280000001"/>
    <n v="3934.2936"/>
    <n v="11221.987300000001"/>
    <n v="21.457699999999999"/>
    <n v="81.886300000000006"/>
    <n v="4.5892999999999997"/>
    <n v="10.6188"/>
    <s v="—"/>
    <s v="—"/>
  </r>
  <r>
    <s v="FY 2006"/>
    <n v="2006"/>
    <x v="6"/>
    <s v="CAN"/>
    <n v="0"/>
    <n v="0"/>
    <x v="204"/>
    <n v="19.003299999999999"/>
    <n v="1.8944000000000001"/>
    <n v="1.3247"/>
    <n v="14831.550800000001"/>
    <n v="145092.69159999999"/>
    <n v="285185.38319999998"/>
    <n v="136720.14259999999"/>
    <n v="4167.5637999999999"/>
    <n v="12892.1569"/>
    <n v="21.2455"/>
    <n v="79.787099999999995"/>
    <n v="8.6010000000000009"/>
    <n v="5.1885000000000003"/>
    <s v="—"/>
    <n v="17062.388599999998"/>
  </r>
  <r>
    <s v="FY 2007"/>
    <n v="2007"/>
    <x v="6"/>
    <s v="CAN"/>
    <n v="1"/>
    <n v="0"/>
    <x v="205"/>
    <n v="14.6183"/>
    <n v="1.7418"/>
    <n v="1.1657999999999999"/>
    <n v="17886.5383"/>
    <n v="188071.7819"/>
    <n v="385774.12900000002"/>
    <n v="160784.128"/>
    <n v="4416.3500999999997"/>
    <n v="14842.6481"/>
    <n v="23.9589"/>
    <n v="79.144499999999994"/>
    <n v="-0.41660000000000003"/>
    <n v="13.8348"/>
    <s v="—"/>
    <n v="22075.571"/>
  </r>
  <r>
    <s v="FY 2008"/>
    <n v="2008"/>
    <x v="6"/>
    <s v="CAN"/>
    <n v="1"/>
    <n v="0"/>
    <x v="206"/>
    <n v="12.5909"/>
    <n v="1.6852"/>
    <n v="1.2799"/>
    <n v="15603.599099999999"/>
    <n v="159633.42499999999"/>
    <n v="346621.67790000001"/>
    <n v="149421.8112"/>
    <n v="4965.8122000000003"/>
    <n v="13461.634599999999"/>
    <n v="23.2378"/>
    <n v="81.885999999999996"/>
    <n v="17.406300000000002"/>
    <n v="11.040699999999999"/>
    <s v="—"/>
    <n v="19429.309300000001"/>
  </r>
  <r>
    <s v="FY 2009"/>
    <n v="2009"/>
    <x v="6"/>
    <s v="CAN"/>
    <n v="1"/>
    <n v="0"/>
    <x v="207"/>
    <n v="9.8686000000000007"/>
    <n v="1.8231999999999999"/>
    <n v="1.5306"/>
    <n v="18925.268199999999"/>
    <n v="154643.9142"/>
    <n v="359284.1287"/>
    <n v="149917.68410000001"/>
    <n v="4784.4252999999999"/>
    <n v="16302.256799999999"/>
    <n v="19.233499999999999"/>
    <n v="78.740200000000002"/>
    <n v="-9.6235999999999997"/>
    <n v="-8.3493999999999993"/>
    <s v="—"/>
    <n v="22992.045900000001"/>
  </r>
  <r>
    <s v="FY 2010"/>
    <n v="2010"/>
    <x v="6"/>
    <s v="CAN"/>
    <n v="1"/>
    <n v="0"/>
    <x v="208"/>
    <n v="14.4795"/>
    <n v="2.0644"/>
    <n v="1.7704"/>
    <n v="21305.1597"/>
    <n v="158393.12040000001"/>
    <n v="404560.19660000002"/>
    <n v="168570.0246"/>
    <n v="6008.6742000000004"/>
    <n v="18976.904200000001"/>
    <n v="18.813500000000001"/>
    <n v="78.535200000000003"/>
    <n v="5.8170999999999999"/>
    <n v="5.5450999999999997"/>
    <s v="—"/>
    <n v="25196.068800000001"/>
  </r>
  <r>
    <s v="FY 2011"/>
    <n v="2011"/>
    <x v="6"/>
    <s v="CAN"/>
    <n v="1"/>
    <n v="0"/>
    <x v="209"/>
    <n v="14.0091"/>
    <n v="2.0209000000000001"/>
    <n v="1.8312999999999999"/>
    <n v="25194.452799999999"/>
    <n v="209699.52770000001"/>
    <n v="479773.8921"/>
    <n v="202093.25700000001"/>
    <n v="7176.1567999999997"/>
    <n v="25386.3933"/>
    <n v="16.976199999999999"/>
    <n v="82.1083"/>
    <n v="17.247599999999998"/>
    <n v="21.536899999999999"/>
    <s v="—"/>
    <n v="31144.6086"/>
  </r>
  <r>
    <s v="FY 2012"/>
    <n v="2012"/>
    <x v="6"/>
    <s v="CAN"/>
    <n v="1"/>
    <n v="0"/>
    <x v="210"/>
    <n v="16.017900000000001"/>
    <n v="2.1257000000000001"/>
    <n v="1.8031999999999999"/>
    <n v="25903.771100000002"/>
    <n v="205291.58749999999"/>
    <n v="525606.68200000003"/>
    <n v="250370.111"/>
    <n v="8769.8899000000001"/>
    <n v="26197.859400000001"/>
    <n v="17.462599999999998"/>
    <n v="82.696700000000007"/>
    <n v="7.2198000000000002"/>
    <n v="7.0538999999999996"/>
    <s v="—"/>
    <n v="30678.2035"/>
  </r>
  <r>
    <s v="FY 2013"/>
    <n v="2013"/>
    <x v="6"/>
    <s v="CAN"/>
    <n v="0"/>
    <n v="0"/>
    <x v="211"/>
    <n v="14.9556"/>
    <n v="1.9359"/>
    <n v="1.6766000000000001"/>
    <n v="23587.1129"/>
    <n v="222937.00260000001"/>
    <n v="515197.04670000001"/>
    <n v="261087.35260000001"/>
    <n v="8382.7862999999998"/>
    <n v="26986.288199999999"/>
    <n v="17.067399999999999"/>
    <n v="86.798900000000003"/>
    <n v="8.7867999999999995"/>
    <n v="13.320600000000001"/>
    <s v="—"/>
    <n v="28286.5088"/>
  </r>
  <r>
    <s v="FY 2014"/>
    <n v="2014"/>
    <x v="6"/>
    <s v="CAN"/>
    <n v="0"/>
    <n v="0"/>
    <x v="212"/>
    <n v="14.0641"/>
    <n v="1.7785"/>
    <n v="1.5596000000000001"/>
    <n v="23587.515500000001"/>
    <n v="197668.9129"/>
    <n v="521953.36050000001"/>
    <n v="260590.53020000001"/>
    <n v="7764.5019000000002"/>
    <n v="27729.207299999998"/>
    <n v="16.626899999999999"/>
    <n v="84.527100000000004"/>
    <n v="7.8562000000000003"/>
    <n v="6.7103999999999999"/>
    <s v="—"/>
    <n v="28309.097399999999"/>
  </r>
  <r>
    <s v="FY 2015"/>
    <n v="2015"/>
    <x v="6"/>
    <s v="CAN"/>
    <n v="0"/>
    <n v="0"/>
    <x v="213"/>
    <n v="12.6099"/>
    <n v="1.7454000000000001"/>
    <n v="1.5512999999999999"/>
    <n v="22496.176200000002"/>
    <n v="183325.1759"/>
    <n v="490884.8272"/>
    <n v="248219.639"/>
    <n v="7223.4548000000004"/>
    <n v="27670.541399999998"/>
    <n v="16.082000000000001"/>
    <n v="86.989699999999999"/>
    <n v="10.438499999999999"/>
    <n v="11.468400000000001"/>
    <s v="—"/>
    <n v="26448.4552"/>
  </r>
  <r>
    <s v="FY 2016"/>
    <n v="2016"/>
    <x v="6"/>
    <s v="CAN"/>
    <n v="0"/>
    <n v="0"/>
    <x v="214"/>
    <n v="11.9819"/>
    <n v="1.7745"/>
    <n v="1.5788"/>
    <n v="24047.743399999999"/>
    <n v="207058.56020000001"/>
    <n v="513192.83850000001"/>
    <n v="269045.1324"/>
    <n v="7446.6535000000003"/>
    <n v="28693.771000000001"/>
    <n v="16.252500000000001"/>
    <n v="87.075299999999999"/>
    <n v="11.117100000000001"/>
    <n v="8.0341000000000005"/>
    <s v="—"/>
    <n v="28244.684799999999"/>
  </r>
  <r>
    <s v="FY 2017"/>
    <n v="2017"/>
    <x v="6"/>
    <s v="CAN"/>
    <n v="0"/>
    <n v="0"/>
    <x v="215"/>
    <n v="13.143599999999999"/>
    <n v="1.6819"/>
    <n v="1.4423999999999999"/>
    <n v="27865.395100000002"/>
    <n v="208936.9621"/>
    <n v="550189.96669999999"/>
    <n v="281852.3688"/>
    <n v="7653.0108"/>
    <n v="31103.357400000001"/>
    <n v="15.998100000000001"/>
    <n v="85.001599999999996"/>
    <n v="0.79020000000000001"/>
    <n v="2.137"/>
    <n v="411.3"/>
    <n v="32128.401999999998"/>
  </r>
  <r>
    <s v="FY 2018"/>
    <n v="2018"/>
    <x v="6"/>
    <s v="CAN"/>
    <n v="0"/>
    <n v="0"/>
    <x v="209"/>
    <n v="12.922499999999999"/>
    <n v="1.6264000000000001"/>
    <n v="1.2856000000000001"/>
    <n v="28286.973699999999"/>
    <n v="220097.27919999999"/>
    <n v="588271.77379999997"/>
    <n v="293076.45539999998"/>
    <n v="8015.6345000000001"/>
    <n v="31453.868399999999"/>
    <n v="16.927600000000002"/>
    <n v="83.619"/>
    <n v="6.0865999999999998"/>
    <n v="7.976"/>
    <n v="420.62240000000003"/>
    <n v="33527.891799999998"/>
  </r>
  <r>
    <s v="FY 2019"/>
    <n v="2019"/>
    <x v="6"/>
    <s v="CAN"/>
    <n v="0"/>
    <n v="0"/>
    <x v="216"/>
    <n v="12.735799999999999"/>
    <n v="1.8552999999999999"/>
    <n v="1.4200999999999999"/>
    <n v="31302.9935"/>
    <n v="240866.88949999999"/>
    <n v="647466.19050000003"/>
    <n v="325135.9976"/>
    <n v="9698.8754000000008"/>
    <n v="34742.440399999999"/>
    <n v="16.684799999999999"/>
    <n v="82.573300000000003"/>
    <n v="10.9727"/>
    <n v="9.0635999999999992"/>
    <n v="364.68400000000003"/>
    <n v="36726.941200000001"/>
  </r>
  <r>
    <s v="FY 2020"/>
    <n v="2020"/>
    <x v="6"/>
    <s v="CAN"/>
    <n v="1"/>
    <n v="0"/>
    <x v="217"/>
    <n v="10.1334"/>
    <n v="1.8240000000000001"/>
    <n v="1.6512"/>
    <n v="34365.394699999997"/>
    <n v="252348.00210000001"/>
    <n v="711643.30160000001"/>
    <n v="336087.41279999999"/>
    <n v="10390.800300000001"/>
    <n v="37480.320899999999"/>
    <n v="16.773499999999999"/>
    <n v="83.901600000000002"/>
    <n v="4.7583000000000002"/>
    <n v="15.9979"/>
    <n v="391.6103"/>
    <n v="40978.334199999998"/>
  </r>
  <r>
    <s v="FY 2021"/>
    <n v="2021"/>
    <x v="6"/>
    <s v="CAN"/>
    <n v="1"/>
    <n v="0"/>
    <x v="198"/>
    <n v="14.731299999999999"/>
    <n v="1.7767999999999999"/>
    <n v="1.7461"/>
    <n v="40308.1639"/>
    <n v="262530.65509999997"/>
    <n v="797172.47499999998"/>
    <n v="371753.79149999999"/>
    <n v="11381.507799999999"/>
    <n v="41920.780899999998"/>
    <n v="17.178799999999999"/>
    <n v="83.394599999999997"/>
    <n v="2.7925"/>
    <n v="4.0358000000000001"/>
    <n v="396.5197"/>
    <n v="46144.724099999999"/>
  </r>
  <r>
    <s v="FY 2022"/>
    <n v="2022"/>
    <x v="6"/>
    <s v="CAN"/>
    <n v="1"/>
    <n v="0"/>
    <x v="218"/>
    <n v="22.8047"/>
    <n v="1.8122"/>
    <n v="1.7632000000000001"/>
    <n v="49212.552199999998"/>
    <n v="266879.53659999999"/>
    <n v="835251.11809999996"/>
    <n v="406155.87650000001"/>
    <n v="12343.6216"/>
    <n v="47459.491199999997"/>
    <n v="16.0365"/>
    <n v="83.405900000000003"/>
    <n v="20.209399999999999"/>
    <n v="12.229200000000001"/>
    <n v="314.65980000000002"/>
    <n v="55215.924899999998"/>
  </r>
  <r>
    <s v="FY 1994"/>
    <n v="1994"/>
    <x v="7"/>
    <s v="UK"/>
    <n v="0"/>
    <n v="0"/>
    <x v="0"/>
    <s v="—"/>
    <s v="—"/>
    <s v="—"/>
    <s v="—"/>
    <s v="—"/>
    <n v="51937.786800000002"/>
    <n v="42193.716500000002"/>
    <n v="1293.1283000000001"/>
    <n v="2465.5619000000002"/>
    <n v="21.290700000000001"/>
    <n v="76.418499999999995"/>
    <s v="—"/>
    <s v="—"/>
    <s v="—"/>
    <s v="—"/>
  </r>
  <r>
    <s v="FY 1995"/>
    <n v="1995"/>
    <x v="7"/>
    <s v="UK"/>
    <n v="0"/>
    <n v="0"/>
    <x v="219"/>
    <n v="12.3649"/>
    <n v="2.4308000000000001"/>
    <n v="-11.652200000000001"/>
    <s v="—"/>
    <s v="—"/>
    <n v="57205.389799999997"/>
    <n v="46105.122100000001"/>
    <n v="1334.2968000000001"/>
    <n v="3141.1412999999998"/>
    <n v="18.2117"/>
    <n v="78.791600000000003"/>
    <n v="0.1011"/>
    <n v="2.9302999999999999"/>
    <s v="—"/>
    <s v="—"/>
  </r>
  <r>
    <s v="FY 1996"/>
    <n v="1996"/>
    <x v="7"/>
    <s v="UK"/>
    <n v="0"/>
    <n v="0"/>
    <x v="220"/>
    <n v="14.5108"/>
    <n v="2.4962"/>
    <n v="-13.495200000000001"/>
    <s v="—"/>
    <s v="—"/>
    <n v="57554.165399999998"/>
    <n v="46933.514999999999"/>
    <n v="1414.9176"/>
    <n v="3327.75"/>
    <n v="17.295200000000001"/>
    <n v="77.456400000000002"/>
    <n v="6.4874000000000001"/>
    <n v="3.0741999999999998"/>
    <s v="—"/>
    <s v="—"/>
  </r>
  <r>
    <s v="FY 1997"/>
    <n v="1997"/>
    <x v="7"/>
    <s v="UK"/>
    <n v="0"/>
    <n v="0"/>
    <x v="221"/>
    <n v="7.4550000000000001"/>
    <n v="1.8543000000000001"/>
    <n v="-11.753399999999999"/>
    <s v="—"/>
    <s v="—"/>
    <n v="66307.005300000004"/>
    <n v="54606.616499999996"/>
    <n v="1130.1077"/>
    <n v="3905.4834999999998"/>
    <n v="16.977900000000002"/>
    <n v="74.948499999999996"/>
    <n v="8.6045999999999996"/>
    <n v="3.8567"/>
    <s v="—"/>
    <s v="—"/>
  </r>
  <r>
    <s v="FY 1998"/>
    <n v="1998"/>
    <x v="7"/>
    <s v="UK"/>
    <n v="0"/>
    <n v="0"/>
    <x v="222"/>
    <n v="10.056100000000001"/>
    <n v="1.8432999999999999"/>
    <n v="-19.112300000000001"/>
    <s v="—"/>
    <s v="—"/>
    <n v="78069.777799999996"/>
    <n v="61151.470800000003"/>
    <n v="1283.8358000000001"/>
    <n v="4409.4197000000004"/>
    <n v="17.705200000000001"/>
    <n v="86.517600000000002"/>
    <n v="10.7537"/>
    <n v="18.815000000000001"/>
    <s v="—"/>
    <s v="—"/>
  </r>
  <r>
    <s v="FY 1999"/>
    <n v="1999"/>
    <x v="7"/>
    <s v="UK"/>
    <n v="0"/>
    <n v="0"/>
    <x v="223"/>
    <n v="9.7088999999999999"/>
    <n v="1.7686999999999999"/>
    <n v="-22.2866"/>
    <s v="—"/>
    <s v="—"/>
    <n v="84867.773100000006"/>
    <n v="66817.846399999995"/>
    <n v="1410.8302000000001"/>
    <n v="4708.5721999999996"/>
    <n v="18.024100000000001"/>
    <n v="86.864400000000003"/>
    <n v="13.056699999999999"/>
    <n v="12.3698"/>
    <s v="—"/>
    <s v="—"/>
  </r>
  <r>
    <s v="FY 2000"/>
    <n v="2000"/>
    <x v="7"/>
    <s v="UK"/>
    <n v="0"/>
    <n v="0"/>
    <x v="224"/>
    <n v="8.8716000000000008"/>
    <n v="1.7262"/>
    <n v="-14.343299999999999"/>
    <s v="—"/>
    <s v="—"/>
    <n v="102563.223"/>
    <n v="76922.8992"/>
    <n v="1563.2366"/>
    <n v="5692.1707999999999"/>
    <n v="18.0183"/>
    <n v="80.915400000000005"/>
    <n v="15.151999999999999"/>
    <n v="12.3948"/>
    <s v="—"/>
    <s v="—"/>
  </r>
  <r>
    <s v="FY 2001"/>
    <n v="2001"/>
    <x v="7"/>
    <s v="UK"/>
    <n v="1"/>
    <n v="0"/>
    <x v="225"/>
    <n v="8.6411999999999995"/>
    <n v="1.6640999999999999"/>
    <n v="-15.695"/>
    <s v="—"/>
    <s v="—"/>
    <n v="101913.53630000001"/>
    <n v="76518.072499999995"/>
    <n v="1594.7320999999999"/>
    <n v="5571.1974"/>
    <n v="18.292899999999999"/>
    <n v="83.2517"/>
    <n v="11.2492"/>
    <n v="15.1038"/>
    <s v="—"/>
    <s v="—"/>
  </r>
  <r>
    <s v="FY 2002"/>
    <n v="2002"/>
    <x v="7"/>
    <s v="UK"/>
    <n v="0"/>
    <n v="0"/>
    <x v="226"/>
    <n v="6.1981999999999999"/>
    <n v="1.3952"/>
    <n v="-13.9421"/>
    <s v="—"/>
    <s v="—"/>
    <n v="106827.88830000001"/>
    <n v="81599.082500000004"/>
    <n v="1392.1259"/>
    <n v="5579.3634000000002"/>
    <n v="17.791699999999999"/>
    <n v="81.214399999999998"/>
    <n v="6.6497000000000002"/>
    <n v="11.6525"/>
    <s v="—"/>
    <s v="—"/>
  </r>
  <r>
    <s v="FY 2003"/>
    <n v="2003"/>
    <x v="7"/>
    <s v="UK"/>
    <n v="0"/>
    <n v="0"/>
    <x v="227"/>
    <n v="6.5067000000000004"/>
    <n v="1.3340000000000001"/>
    <n v="-10.9483"/>
    <s v="—"/>
    <s v="—"/>
    <n v="133243.07509999999"/>
    <n v="102944.19899999999"/>
    <n v="1588.5669"/>
    <n v="6529.8975"/>
    <n v="19.055800000000001"/>
    <n v="77.299000000000007"/>
    <n v="16.040900000000001"/>
    <n v="9.9014000000000006"/>
    <s v="—"/>
    <s v="—"/>
  </r>
  <r>
    <s v="FY 2004"/>
    <n v="2004"/>
    <x v="7"/>
    <s v="UK"/>
    <n v="0"/>
    <n v="0"/>
    <x v="228"/>
    <n v="7.2752999999999997"/>
    <n v="1.2179"/>
    <n v="-6.9066999999999998"/>
    <s v="—"/>
    <s v="—"/>
    <n v="185603.82629999999"/>
    <n v="148138.26790000001"/>
    <n v="1864.7601"/>
    <n v="8331.5347000000002"/>
    <n v="19.339200000000002"/>
    <n v="70.504000000000005"/>
    <n v="22.669"/>
    <n v="8.1895000000000007"/>
    <s v="—"/>
    <s v="—"/>
  </r>
  <r>
    <s v="FY 2005"/>
    <n v="2005"/>
    <x v="7"/>
    <s v="UK"/>
    <n v="0"/>
    <n v="0"/>
    <x v="229"/>
    <n v="7.6970999999999998"/>
    <n v="1.147"/>
    <n v="-7.5834000000000001"/>
    <s v="—"/>
    <n v="110908.1924"/>
    <n v="209122.65839999999"/>
    <n v="173760.8406"/>
    <n v="2195.8364000000001"/>
    <n v="9255.4986000000008"/>
    <n v="22.5944"/>
    <n v="76.3947"/>
    <n v="14.536099999999999"/>
    <n v="20.285900000000002"/>
    <s v="—"/>
    <s v="—"/>
  </r>
  <r>
    <s v="FY 2006"/>
    <n v="2006"/>
    <x v="7"/>
    <s v="UK"/>
    <n v="0"/>
    <n v="0"/>
    <x v="230"/>
    <n v="8.2792999999999992"/>
    <n v="1.0898000000000001"/>
    <n v="-8.7713000000000001"/>
    <n v="9780.0661"/>
    <n v="111649.8"/>
    <n v="211688.723"/>
    <n v="178190.6231"/>
    <n v="2216.3013999999998"/>
    <n v="8832.6226999999999"/>
    <n v="23.966699999999999"/>
    <n v="79.566599999999994"/>
    <n v="9.2040000000000006"/>
    <n v="11.5832"/>
    <s v="—"/>
    <n v="12259.709800000001"/>
  </r>
  <r>
    <s v="FY 2007"/>
    <n v="2007"/>
    <x v="7"/>
    <s v="UK"/>
    <n v="1"/>
    <n v="0"/>
    <x v="231"/>
    <n v="8.8339999999999996"/>
    <n v="1.1984999999999999"/>
    <n v="-8.8925000000000001"/>
    <n v="12491.3626"/>
    <n v="143274.5"/>
    <n v="271487.39169999998"/>
    <n v="229520.2156"/>
    <n v="2851.1383999999998"/>
    <n v="10798.747300000001"/>
    <n v="25.140599999999999"/>
    <n v="75.354500000000002"/>
    <n v="14.421099999999999"/>
    <n v="7.8661000000000003"/>
    <s v="—"/>
    <n v="15731.935299999999"/>
  </r>
  <r>
    <s v="FY 2008"/>
    <n v="2008"/>
    <x v="7"/>
    <s v="UK"/>
    <n v="1"/>
    <n v="0"/>
    <x v="232"/>
    <n v="8.6346000000000007"/>
    <n v="1.1853"/>
    <n v="-1.2282"/>
    <n v="14800.7408"/>
    <n v="152778.45110000001"/>
    <n v="356889.52710000001"/>
    <n v="285101.99729999999"/>
    <n v="3655.5331999999999"/>
    <n v="11977.1474"/>
    <n v="29.797499999999999"/>
    <n v="71.376099999999994"/>
    <n v="23.138500000000001"/>
    <n v="26.342600000000001"/>
    <s v="—"/>
    <n v="18887.216400000001"/>
  </r>
  <r>
    <s v="FY 2009"/>
    <n v="2009"/>
    <x v="7"/>
    <s v="UK"/>
    <n v="1"/>
    <n v="0"/>
    <x v="233"/>
    <n v="3.145"/>
    <n v="0.99299999999999999"/>
    <n v="0.94240000000000002"/>
    <n v="11162.472"/>
    <n v="73850.203200000004"/>
    <n v="299979.94640000002"/>
    <n v="231079.4768"/>
    <n v="3035.5594999999998"/>
    <n v="6365.4255999999996"/>
    <n v="47.1265"/>
    <n v="72.741399999999999"/>
    <n v="9.0053000000000001"/>
    <n v="13.5549"/>
    <s v="—"/>
    <n v="14388.1744"/>
  </r>
  <r>
    <s v="FY 2010"/>
    <n v="2010"/>
    <x v="7"/>
    <s v="UK"/>
    <n v="1"/>
    <n v="0"/>
    <x v="234"/>
    <n v="5.2831999999999999"/>
    <n v="0.93459999999999999"/>
    <n v="-0.31590000000000001"/>
    <n v="11641.702799999999"/>
    <n v="76130.989199999996"/>
    <n v="290999.9988"/>
    <n v="232969.37160000001"/>
    <n v="2739.6671999999999"/>
    <n v="8690.6064000000006"/>
    <n v="33.484400000000001"/>
    <n v="77.386399999999995"/>
    <n v="-1.6937"/>
    <n v="-8.6077999999999992"/>
    <s v="—"/>
    <n v="14781.328799999999"/>
  </r>
  <r>
    <s v="FY 2011"/>
    <n v="2011"/>
    <x v="7"/>
    <s v="UK"/>
    <n v="1"/>
    <n v="0"/>
    <x v="235"/>
    <n v="4.1436999999999999"/>
    <n v="0.85860000000000003"/>
    <n v="-0.42830000000000001"/>
    <n v="11986.9566"/>
    <n v="76412.214399999997"/>
    <n v="304433.56040000002"/>
    <n v="242063.34760000001"/>
    <n v="2399.1538999999998"/>
    <n v="10080.197200000001"/>
    <n v="30.2012"/>
    <n v="76.823599999999999"/>
    <n v="-1.9884999999999999"/>
    <n v="-1.2261"/>
    <s v="—"/>
    <n v="14913.9854"/>
  </r>
  <r>
    <s v="FY 2012"/>
    <n v="2012"/>
    <x v="7"/>
    <s v="UK"/>
    <n v="1"/>
    <n v="0"/>
    <x v="236"/>
    <n v="2.8841000000000001"/>
    <n v="0.90890000000000004"/>
    <n v="-0.47039999999999998"/>
    <s v="—"/>
    <n v="75383.964600000007"/>
    <n v="311433.23910000001"/>
    <n v="244804.95509999999"/>
    <n v="2606.1972000000001"/>
    <n v="9779.8760999999995"/>
    <n v="31.8443"/>
    <n v="77.087400000000002"/>
    <n v="2.6547999999999998"/>
    <n v="3.5434999999999999"/>
    <s v="—"/>
    <s v="—"/>
  </r>
  <r>
    <s v="FY 2013"/>
    <n v="2013"/>
    <x v="7"/>
    <s v="UK"/>
    <n v="0"/>
    <n v="0"/>
    <x v="237"/>
    <n v="3.2970000000000002"/>
    <n v="1.1274999999999999"/>
    <n v="-0.29549999999999998"/>
    <n v="10476.811799999999"/>
    <n v="67535.467999999993"/>
    <n v="289834.1446"/>
    <n v="244384.4767"/>
    <n v="3207.6392999999998"/>
    <n v="9999.6260000000002"/>
    <n v="28.984500000000001"/>
    <n v="73.5715"/>
    <n v="3.7410000000000001"/>
    <n v="-7.1867999999999999"/>
    <s v="—"/>
    <n v="12911.3712"/>
  </r>
  <r>
    <s v="FY 2014"/>
    <n v="2014"/>
    <x v="7"/>
    <s v="UK"/>
    <n v="0"/>
    <n v="0"/>
    <x v="238"/>
    <n v="7.0903"/>
    <n v="1.343"/>
    <n v="-0.24249999999999999"/>
    <n v="12322.4274"/>
    <n v="67066.298999999999"/>
    <n v="314859.32280000002"/>
    <n v="278281.62359999999"/>
    <n v="3832.2498999999998"/>
    <n v="14764.3668"/>
    <n v="21.325600000000001"/>
    <n v="77.121399999999994"/>
    <n v="4.3846999999999996"/>
    <n v="3.9093"/>
    <s v="—"/>
    <n v="16087.2912"/>
  </r>
  <r>
    <s v="FY 2015"/>
    <n v="2015"/>
    <x v="7"/>
    <s v="UK"/>
    <n v="0"/>
    <n v="0"/>
    <x v="239"/>
    <n v="8.9987999999999992"/>
    <n v="1.5608"/>
    <n v="-0.2056"/>
    <n v="12321.3087"/>
    <n v="54826.918799999999"/>
    <n v="291355.52600000001"/>
    <n v="255184.12030000001"/>
    <n v="4614.5864000000001"/>
    <n v="14511.1677"/>
    <n v="20.077999999999999"/>
    <n v="82.087999999999994"/>
    <n v="2.0676000000000001"/>
    <n v="2.6124999999999998"/>
    <s v="—"/>
    <n v="14822.514999999999"/>
  </r>
  <r>
    <s v="FY 2016"/>
    <n v="2016"/>
    <x v="7"/>
    <s v="UK"/>
    <n v="0"/>
    <n v="0"/>
    <x v="240"/>
    <n v="9.5303000000000004"/>
    <n v="1.6228"/>
    <n v="4.1000000000000002E-2"/>
    <n v="12851.936"/>
    <n v="49202.720000000001"/>
    <n v="298197.74080000003"/>
    <n v="255825.6"/>
    <n v="4656.41"/>
    <n v="15599.296"/>
    <n v="19.116099999999999"/>
    <n v="79.227500000000006"/>
    <n v="4.6416000000000004"/>
    <n v="3.3767"/>
    <n v="133.91579999999999"/>
    <n v="15205.388800000001"/>
  </r>
  <r>
    <s v="FY 2017"/>
    <n v="2017"/>
    <x v="7"/>
    <s v="UK"/>
    <n v="0"/>
    <n v="0"/>
    <x v="241"/>
    <n v="6.8621999999999996"/>
    <n v="1.4975000000000001"/>
    <n v="0.13370000000000001"/>
    <n v="11868.830400000001"/>
    <n v="41822.491199999997"/>
    <n v="275580.14399999997"/>
    <n v="233484.1488"/>
    <n v="3865.7197000000001"/>
    <n v="13840.545599999999"/>
    <n v="19.911100000000001"/>
    <n v="74.688699999999997"/>
    <n v="4.7748999999999997"/>
    <n v="0.54149999999999998"/>
    <n v="133.6567"/>
    <n v="15078.772800000001"/>
  </r>
  <r>
    <s v="FY 2018"/>
    <n v="2018"/>
    <x v="7"/>
    <s v="UK"/>
    <n v="0"/>
    <n v="0"/>
    <x v="242"/>
    <n v="6.3307000000000002"/>
    <n v="1.4706999999999999"/>
    <n v="0.32579999999999998"/>
    <n v="15373.3194"/>
    <n v="45779.173799999997"/>
    <n v="322615.80359999998"/>
    <n v="270546.20039999997"/>
    <n v="3999.3620999999998"/>
    <n v="17465.904600000002"/>
    <n v="18.4712"/>
    <n v="72.258600000000001"/>
    <n v="2.2965"/>
    <n v="0.2288"/>
    <n v="129.37190000000001"/>
    <n v="19624.675200000001"/>
  </r>
  <r>
    <s v="FY 2019"/>
    <n v="2019"/>
    <x v="7"/>
    <s v="UK"/>
    <n v="0"/>
    <n v="0"/>
    <x v="243"/>
    <n v="4.8334000000000001"/>
    <n v="1.3593999999999999"/>
    <s v="—"/>
    <n v="15056.0738"/>
    <n v="42524.349199999997"/>
    <n v="311745.36820000003"/>
    <n v="261268.4712"/>
    <n v="3823.6867000000002"/>
    <n v="17227.685799999999"/>
    <n v="18.095600000000001"/>
    <n v="71.692700000000002"/>
    <n v="3.9910999999999999"/>
    <n v="4.1566000000000001"/>
    <n v="138.72730000000001"/>
    <n v="18949.276999999998"/>
  </r>
  <r>
    <s v="FY 2020"/>
    <n v="2020"/>
    <x v="7"/>
    <s v="UK"/>
    <n v="1"/>
    <n v="0"/>
    <x v="244"/>
    <n v="2.7936000000000001"/>
    <n v="1.2557"/>
    <s v="—"/>
    <n v="13765.1566"/>
    <n v="40836.957300000002"/>
    <n v="303279.73070000001"/>
    <n v="246696.84280000001"/>
    <n v="3569.4297999999999"/>
    <n v="15848.6374"/>
    <n v="19.135999999999999"/>
    <n v="70.989099999999993"/>
    <n v="1.0255000000000001"/>
    <n v="3.2254999999999998"/>
    <n v="179.5865"/>
    <n v="17824.5206"/>
  </r>
  <r>
    <s v="FY 2021"/>
    <n v="2021"/>
    <x v="7"/>
    <s v="UK"/>
    <n v="1"/>
    <n v="0"/>
    <x v="245"/>
    <n v="4.5651000000000002"/>
    <n v="1.3688"/>
    <s v="—"/>
    <n v="18442.694599999999"/>
    <n v="45571.133999999998"/>
    <n v="352342.13079999998"/>
    <n v="279755.89779999998"/>
    <n v="4120.2537000000002"/>
    <n v="19506.988600000001"/>
    <n v="18.0624"/>
    <n v="73.659700000000001"/>
    <n v="0.31469999999999998"/>
    <n v="6.4943999999999997"/>
    <n v="199.52529999999999"/>
    <n v="22358.467199999999"/>
  </r>
  <r>
    <s v="FY 2022"/>
    <n v="2022"/>
    <x v="7"/>
    <s v="UK"/>
    <n v="1"/>
    <n v="0"/>
    <x v="246"/>
    <n v="8.3993000000000002"/>
    <n v="1.5242"/>
    <s v="—"/>
    <n v="18092.692800000001"/>
    <n v="67908.859200000006"/>
    <n v="356892.68160000001"/>
    <n v="273627.24479999999"/>
    <n v="4865.1693999999998"/>
    <n v="20571.9696"/>
    <n v="17.348500000000001"/>
    <n v="72.264399999999995"/>
    <n v="3.1684999999999999"/>
    <n v="4.7702"/>
    <n v="192.4008"/>
    <n v="21577.046399999999"/>
  </r>
  <r>
    <s v="FY 1990"/>
    <n v="1990"/>
    <x v="8"/>
    <s v="CAN"/>
    <n v="0"/>
    <n v="0"/>
    <x v="0"/>
    <s v="—"/>
    <s v="—"/>
    <s v="—"/>
    <s v="—"/>
    <s v="—"/>
    <n v="74693.440700000006"/>
    <n v="53552.8344"/>
    <n v="1689.5862"/>
    <n v="2758.1777999999999"/>
    <n v="21.855899999999998"/>
    <n v="92.191999999999993"/>
    <s v="—"/>
    <s v="—"/>
    <s v="—"/>
    <s v="—"/>
  </r>
  <r>
    <s v="FY 1991"/>
    <n v="1991"/>
    <x v="8"/>
    <s v="CAN"/>
    <n v="0"/>
    <n v="0"/>
    <x v="247"/>
    <n v="16.194900000000001"/>
    <n v="3.1720000000000002"/>
    <n v="1.9145000000000001"/>
    <s v="—"/>
    <s v="—"/>
    <n v="78998.219100000002"/>
    <n v="57855.743499999997"/>
    <n v="2190.0779000000002"/>
    <n v="3235.0846000000001"/>
    <n v="19.078499999999998"/>
    <n v="91.691699999999997"/>
    <n v="3.8904000000000001"/>
    <n v="3.1292"/>
    <s v="—"/>
    <s v="—"/>
  </r>
  <r>
    <s v="FY 1992"/>
    <n v="1992"/>
    <x v="8"/>
    <s v="CAN"/>
    <n v="0"/>
    <n v="0"/>
    <x v="248"/>
    <n v="15.4824"/>
    <n v="3.1905999999999999"/>
    <n v="2.3128000000000002"/>
    <s v="—"/>
    <s v="—"/>
    <n v="78796.998500000002"/>
    <n v="56818.621899999998"/>
    <n v="2320.9827"/>
    <n v="3291.1086"/>
    <n v="19.145499999999998"/>
    <n v="91.055099999999996"/>
    <n v="8.3866999999999994"/>
    <n v="13.6035"/>
    <s v="—"/>
    <s v="—"/>
  </r>
  <r>
    <s v="FY 1993"/>
    <n v="1993"/>
    <x v="8"/>
    <s v="CAN"/>
    <n v="0"/>
    <n v="0"/>
    <x v="249"/>
    <n v="14.3268"/>
    <n v="3.0272000000000001"/>
    <n v="2.2839999999999998"/>
    <s v="—"/>
    <s v="—"/>
    <n v="81487.090200000006"/>
    <n v="56852.426700000004"/>
    <n v="2266.0145000000002"/>
    <n v="3486.0300999999999"/>
    <n v="18.056999999999999"/>
    <n v="86.366500000000002"/>
    <n v="6.6230000000000002"/>
    <n v="2.0945"/>
    <s v="—"/>
    <s v="—"/>
  </r>
  <r>
    <s v="FY 1994"/>
    <n v="1994"/>
    <x v="8"/>
    <s v="CAN"/>
    <n v="0"/>
    <n v="0"/>
    <x v="250"/>
    <n v="7.9015000000000004"/>
    <n v="2.7568000000000001"/>
    <n v="2.0756000000000001"/>
    <s v="—"/>
    <s v="—"/>
    <n v="98275.913100000005"/>
    <n v="65813.987899999993"/>
    <n v="2288.1091999999999"/>
    <n v="3800.828"/>
    <n v="20.7182"/>
    <n v="87.078199999999995"/>
    <n v="18.559000000000001"/>
    <n v="28.305599999999998"/>
    <s v="—"/>
    <s v="—"/>
  </r>
  <r>
    <s v="FY 1995"/>
    <n v="1995"/>
    <x v="8"/>
    <s v="CAN"/>
    <n v="0"/>
    <n v="0"/>
    <x v="251"/>
    <n v="14.183400000000001"/>
    <n v="2.3814000000000002"/>
    <n v="1.6009"/>
    <s v="—"/>
    <s v="—"/>
    <n v="109613.4942"/>
    <n v="74011.766499999998"/>
    <n v="2266.3128999999999"/>
    <n v="4278.3734999999997"/>
    <n v="19.748999999999999"/>
    <n v="87.422700000000006"/>
    <n v="11.6412"/>
    <n v="11.618499999999999"/>
    <s v="—"/>
    <s v="—"/>
  </r>
  <r>
    <s v="FY 1996"/>
    <n v="1996"/>
    <x v="8"/>
    <s v="CAN"/>
    <n v="0"/>
    <n v="0"/>
    <x v="252"/>
    <n v="15.7121"/>
    <n v="2.5375999999999999"/>
    <n v="1.8854"/>
    <s v="—"/>
    <s v="—"/>
    <n v="117367.71400000001"/>
    <n v="79335.024999999994"/>
    <n v="2624.0734000000002"/>
    <n v="4794.3876"/>
    <n v="20.033200000000001"/>
    <n v="86.975800000000007"/>
    <n v="6.9608999999999996"/>
    <n v="5.8817000000000004"/>
    <s v="—"/>
    <s v="—"/>
  </r>
  <r>
    <s v="FY 1997"/>
    <n v="1997"/>
    <x v="8"/>
    <s v="CAN"/>
    <n v="0"/>
    <n v="0"/>
    <x v="253"/>
    <n v="19.715800000000002"/>
    <s v="—"/>
    <s v="—"/>
    <s v="—"/>
    <s v="—"/>
    <n v="138475.12950000001"/>
    <n v="83296.672099999996"/>
    <n v="2707.5781999999999"/>
    <n v="5626.9070000000002"/>
    <n v="20.466999999999999"/>
    <n v="87.164500000000004"/>
    <n v="10.431699999999999"/>
    <n v="17.8813"/>
    <s v="—"/>
    <s v="—"/>
  </r>
  <r>
    <s v="FY 1998"/>
    <n v="1998"/>
    <x v="8"/>
    <s v="CAN"/>
    <n v="0"/>
    <n v="0"/>
    <x v="254"/>
    <n v="15.2867"/>
    <s v="—"/>
    <s v="—"/>
    <s v="—"/>
    <s v="—"/>
    <n v="151601.7653"/>
    <n v="91658.229500000001"/>
    <n v="2993.8588"/>
    <n v="5866.433"/>
    <n v="21.260400000000001"/>
    <n v="87.758399999999995"/>
    <n v="20.305800000000001"/>
    <n v="19.704999999999998"/>
    <s v="—"/>
    <s v="—"/>
  </r>
  <r>
    <s v="FY 1999"/>
    <n v="1999"/>
    <x v="8"/>
    <s v="CAN"/>
    <n v="0"/>
    <n v="0"/>
    <x v="255"/>
    <n v="15.458"/>
    <n v="2.3997000000000002"/>
    <n v="1.7282999999999999"/>
    <s v="—"/>
    <s v="—"/>
    <n v="151294.92490000001"/>
    <n v="91403.627999999997"/>
    <n v="3120.1098999999999"/>
    <n v="6543.2434000000003"/>
    <n v="19.190899999999999"/>
    <n v="86.240499999999997"/>
    <n v="-4.7370999999999999"/>
    <n v="-5.8559999999999999"/>
    <s v="—"/>
    <s v="—"/>
  </r>
  <r>
    <s v="FY 2000"/>
    <n v="2000"/>
    <x v="8"/>
    <s v="CAN"/>
    <n v="0"/>
    <n v="0"/>
    <x v="256"/>
    <n v="17.454799999999999"/>
    <n v="2.5411999999999999"/>
    <n v="1.6859"/>
    <s v="—"/>
    <s v="—"/>
    <n v="166035.54560000001"/>
    <n v="95879.459600000002"/>
    <n v="3524.9254000000001"/>
    <n v="7345.2255999999998"/>
    <n v="18.4742"/>
    <n v="83.864199999999997"/>
    <n v="8.6668000000000003"/>
    <n v="11.0345"/>
    <s v="—"/>
    <s v="—"/>
  </r>
  <r>
    <s v="FY 2001"/>
    <n v="2001"/>
    <x v="8"/>
    <s v="CAN"/>
    <n v="1"/>
    <n v="0"/>
    <x v="257"/>
    <n v="17.151399999999999"/>
    <n v="2.6848999999999998"/>
    <n v="1.8222"/>
    <s v="—"/>
    <s v="—"/>
    <n v="179176.641"/>
    <n v="95859.896699999998"/>
    <n v="4027.29"/>
    <n v="8084.2888000000003"/>
    <n v="18.123200000000001"/>
    <n v="81.447299999999998"/>
    <n v="4.0842000000000001"/>
    <n v="7.0701999999999998"/>
    <s v="—"/>
    <s v="—"/>
  </r>
  <r>
    <s v="FY 2002"/>
    <n v="2002"/>
    <x v="8"/>
    <s v="CAN"/>
    <n v="0"/>
    <n v="0"/>
    <x v="188"/>
    <n v="12.8498"/>
    <n v="2.5897999999999999"/>
    <n v="2.0697999999999999"/>
    <s v="—"/>
    <s v="—"/>
    <n v="189889.80009999999"/>
    <n v="100486.28909999999"/>
    <n v="4242.6094999999996"/>
    <n v="8650.6919999999991"/>
    <n v="17.759"/>
    <n v="81.468800000000002"/>
    <n v="3.0695999999999999"/>
    <n v="5.0608000000000004"/>
    <s v="—"/>
    <s v="—"/>
  </r>
  <r>
    <s v="FY 2003"/>
    <n v="2003"/>
    <x v="8"/>
    <s v="CAN"/>
    <n v="0"/>
    <n v="0"/>
    <x v="258"/>
    <n v="17.616"/>
    <n v="2.36"/>
    <n v="1.8579000000000001"/>
    <s v="—"/>
    <s v="—"/>
    <n v="216847.6942"/>
    <n v="115470.26700000001"/>
    <n v="4279.5999000000002"/>
    <n v="10477.8519"/>
    <n v="16.8767"/>
    <n v="82.607500000000002"/>
    <n v="-2.9348999999999998"/>
    <n v="-1.506"/>
    <s v="—"/>
    <s v="—"/>
  </r>
  <r>
    <s v="FY 2004"/>
    <n v="2004"/>
    <x v="8"/>
    <s v="CAN"/>
    <n v="0"/>
    <n v="0"/>
    <x v="259"/>
    <n v="20.295400000000001"/>
    <n v="2.3736000000000002"/>
    <n v="1.7441"/>
    <s v="—"/>
    <s v="—"/>
    <n v="229050.041"/>
    <n v="128452.8302"/>
    <n v="4326.1309000000001"/>
    <n v="12046.759599999999"/>
    <n v="15.9413"/>
    <n v="86.821700000000007"/>
    <n v="2.8561000000000001"/>
    <n v="1.31"/>
    <s v="—"/>
    <s v="—"/>
  </r>
  <r>
    <s v="FY 2005"/>
    <n v="2005"/>
    <x v="8"/>
    <s v="CAN"/>
    <n v="0"/>
    <n v="0"/>
    <x v="260"/>
    <n v="21.109200000000001"/>
    <n v="2.2109000000000001"/>
    <n v="1.5903"/>
    <n v="15340.380499999999"/>
    <n v="137674.4186"/>
    <n v="265560.2537"/>
    <n v="146212.2622"/>
    <n v="4825.2011000000002"/>
    <n v="13092.600399999999"/>
    <n v="19.161899999999999"/>
    <n v="84.256799999999998"/>
    <n v="10.417400000000001"/>
    <n v="11.398300000000001"/>
    <s v="—"/>
    <n v="18208.879499999999"/>
  </r>
  <r>
    <s v="FY 2006"/>
    <n v="2006"/>
    <x v="8"/>
    <s v="CAN"/>
    <n v="0"/>
    <n v="0"/>
    <x v="261"/>
    <n v="21.887799999999999"/>
    <n v="2.0259"/>
    <n v="1.2645"/>
    <n v="17922.459900000002"/>
    <n v="175579.32260000001"/>
    <n v="337795.00890000002"/>
    <n v="183049.0196"/>
    <n v="5629.3738000000003"/>
    <n v="15104.2781"/>
    <n v="21.077000000000002"/>
    <n v="84.1023"/>
    <n v="18.788799999999998"/>
    <n v="21.3705"/>
    <s v="—"/>
    <n v="20486.631000000001"/>
  </r>
  <r>
    <s v="FY 2007"/>
    <n v="2007"/>
    <x v="8"/>
    <s v="CAN"/>
    <n v="1"/>
    <n v="0"/>
    <x v="262"/>
    <n v="23.414200000000001"/>
    <n v="2.1297999999999999"/>
    <n v="1.5788"/>
    <n v="21287.232899999999"/>
    <n v="229804.2311"/>
    <n v="433122.82919999998"/>
    <n v="241435.6384"/>
    <n v="6472.6931000000004"/>
    <n v="18070.7294"/>
    <n v="21.320699999999999"/>
    <n v="86.147000000000006"/>
    <n v="11.689"/>
    <n v="9.3000000000000007"/>
    <s v="—"/>
    <n v="24187.980200000002"/>
  </r>
  <r>
    <s v="FY 2008"/>
    <n v="2008"/>
    <x v="8"/>
    <s v="CAN"/>
    <n v="1"/>
    <n v="0"/>
    <x v="263"/>
    <n v="16.873000000000001"/>
    <n v="2.0562"/>
    <n v="1.3173999999999999"/>
    <n v="19380.988099999999"/>
    <n v="208773.63990000001"/>
    <n v="422915.10460000002"/>
    <n v="242694.32639999999"/>
    <n v="7393.5643"/>
    <n v="15647.7547"/>
    <n v="22.9238"/>
    <n v="86.723500000000001"/>
    <n v="26.992699999999999"/>
    <n v="20.1492"/>
    <s v="—"/>
    <n v="23200.033299999999"/>
  </r>
  <r>
    <s v="FY 2009"/>
    <n v="2009"/>
    <x v="8"/>
    <s v="CAN"/>
    <n v="1"/>
    <n v="0"/>
    <x v="264"/>
    <n v="16.870799999999999"/>
    <n v="1.8996999999999999"/>
    <n v="1.3873"/>
    <n v="21873.8439"/>
    <n v="205009.24900000001"/>
    <n v="459226.78509999998"/>
    <n v="248956.71479999999"/>
    <n v="7153.4458999999997"/>
    <n v="19480.207200000001"/>
    <n v="19.605"/>
    <n v="85.861999999999995"/>
    <n v="-7.5982000000000003"/>
    <n v="1.1076999999999999"/>
    <s v="—"/>
    <n v="26440.9915"/>
  </r>
  <r>
    <s v="FY 2010"/>
    <n v="2010"/>
    <x v="8"/>
    <s v="CAN"/>
    <n v="1"/>
    <n v="0"/>
    <x v="265"/>
    <n v="18.059799999999999"/>
    <n v="1.8783000000000001"/>
    <n v="1.4308000000000001"/>
    <n v="24898.2801"/>
    <n v="211335.62650000001"/>
    <n v="517599.0172"/>
    <n v="282074.69290000002"/>
    <n v="8308.0642000000007"/>
    <n v="23249.14"/>
    <n v="18.6692"/>
    <n v="84.125399999999999"/>
    <n v="6.6273999999999997"/>
    <n v="3.2050000000000001"/>
    <s v="—"/>
    <n v="29089.926299999999"/>
  </r>
  <r>
    <s v="FY 2011"/>
    <n v="2011"/>
    <x v="8"/>
    <s v="CAN"/>
    <n v="1"/>
    <n v="0"/>
    <x v="266"/>
    <n v="19.061299999999999"/>
    <n v="1.8918999999999999"/>
    <n v="1.3909"/>
    <n v="28629.283500000001"/>
    <n v="235122.09830000001"/>
    <n v="578088.63430000003"/>
    <n v="303003.7182"/>
    <n v="9397.2275000000009"/>
    <n v="28515.7271"/>
    <n v="17.223199999999999"/>
    <n v="85.460700000000003"/>
    <n v="5.0548999999999999"/>
    <n v="9.6021000000000001"/>
    <s v="—"/>
    <n v="32693.1967"/>
  </r>
  <r>
    <s v="FY 2012"/>
    <n v="2012"/>
    <x v="8"/>
    <s v="CAN"/>
    <n v="1"/>
    <n v="0"/>
    <x v="267"/>
    <n v="19.552700000000002"/>
    <n v="1.7729999999999999"/>
    <s v="—"/>
    <n v="34446.333899999998"/>
    <n v="253385.01550000001"/>
    <n v="668244.47329999995"/>
    <n v="367845.35359999997"/>
    <n v="9959.7194"/>
    <n v="35262.578800000003"/>
    <n v="16.144500000000001"/>
    <n v="84.188299999999998"/>
    <n v="11.346399999999999"/>
    <n v="10.033300000000001"/>
    <s v="—"/>
    <n v="42205.661699999997"/>
  </r>
  <r>
    <s v="FY 2013"/>
    <n v="2013"/>
    <x v="8"/>
    <s v="CAN"/>
    <n v="0"/>
    <n v="0"/>
    <x v="268"/>
    <n v="16.3675"/>
    <n v="1.7874000000000001"/>
    <s v="—"/>
    <n v="30601.208200000001"/>
    <n v="281188.99219999998"/>
    <n v="713192.06059999997"/>
    <n v="388745.80499999999"/>
    <n v="11150.233899999999"/>
    <n v="38900.182200000003"/>
    <n v="15.9779"/>
    <n v="82.578599999999994"/>
    <n v="14.0572"/>
    <n v="11.424799999999999"/>
    <s v="—"/>
    <n v="37243.264000000003"/>
  </r>
  <r>
    <s v="FY 2014"/>
    <n v="2014"/>
    <x v="8"/>
    <s v="CAN"/>
    <n v="0"/>
    <n v="0"/>
    <x v="269"/>
    <n v="16.248100000000001"/>
    <n v="1.7442"/>
    <s v="—"/>
    <n v="33758.645100000002"/>
    <n v="283681.50380000001"/>
    <n v="714369.56909999996"/>
    <n v="379455.5772"/>
    <n v="11292.069"/>
    <n v="39869.657700000003"/>
    <n v="16.371700000000001"/>
    <n v="82.089799999999997"/>
    <n v="5.5395000000000003"/>
    <n v="6.9763999999999999"/>
    <s v="—"/>
    <n v="38652.243300000002"/>
  </r>
  <r>
    <s v="FY 2015"/>
    <n v="2015"/>
    <x v="8"/>
    <s v="CAN"/>
    <n v="0"/>
    <n v="0"/>
    <x v="270"/>
    <n v="14.666700000000001"/>
    <n v="1.7431000000000001"/>
    <n v="1.6144000000000001"/>
    <n v="34269.654300000002"/>
    <n v="274895.2279"/>
    <n v="655014.53040000005"/>
    <n v="353949.98469999997"/>
    <n v="10542.861800000001"/>
    <n v="37538.237999999998"/>
    <n v="16.015599999999999"/>
    <n v="85.318100000000001"/>
    <n v="8.1493000000000002"/>
    <n v="8.4657999999999998"/>
    <n v="361.9701"/>
    <n v="36884.368300000002"/>
  </r>
  <r>
    <s v="FY 2016"/>
    <n v="2016"/>
    <x v="8"/>
    <s v="CAN"/>
    <n v="0"/>
    <n v="0"/>
    <x v="271"/>
    <n v="13.7347"/>
    <n v="1.8129999999999999"/>
    <n v="1.6744000000000001"/>
    <n v="35559.865700000002"/>
    <n v="272207.38530000002"/>
    <n v="668605.74410000001"/>
    <n v="361648.63860000001"/>
    <n v="10780.750700000001"/>
    <n v="39281.611299999997"/>
    <n v="15.5007"/>
    <n v="82.696700000000007"/>
    <n v="4.7458999999999998"/>
    <n v="1.8234999999999999"/>
    <n v="362.13490000000002"/>
    <n v="39783.662799999998"/>
  </r>
  <r>
    <s v="FY 2017"/>
    <n v="2017"/>
    <x v="8"/>
    <s v="CAN"/>
    <n v="0"/>
    <n v="0"/>
    <x v="272"/>
    <n v="14.5702"/>
    <n v="1.8384"/>
    <n v="1.6862999999999999"/>
    <n v="39251.764000000003"/>
    <n v="291834.53519999998"/>
    <n v="709678.99509999994"/>
    <n v="394429.71230000001"/>
    <n v="11498.252899999999"/>
    <n v="42997.596299999997"/>
    <n v="14.8523"/>
    <n v="82.511899999999997"/>
    <n v="4.9311999999999996"/>
    <n v="2.2046999999999999"/>
    <n v="308.41699999999997"/>
    <n v="43508.567900000002"/>
  </r>
  <r>
    <s v="FY 2018"/>
    <n v="2018"/>
    <x v="8"/>
    <s v="CAN"/>
    <n v="0"/>
    <n v="0"/>
    <x v="273"/>
    <n v="14.353899999999999"/>
    <n v="1.8768"/>
    <n v="1.6772"/>
    <n v="38141.814899999998"/>
    <n v="304382.8849"/>
    <n v="758848.60919999995"/>
    <n v="423239.8541"/>
    <n v="12584.227500000001"/>
    <n v="46393.068899999998"/>
    <n v="14.7531"/>
    <n v="82.951700000000002"/>
    <n v="9.4757999999999996"/>
    <n v="8.1819000000000006"/>
    <n v="293.55200000000002"/>
    <n v="43596.2912"/>
  </r>
  <r>
    <s v="FY 2019"/>
    <n v="2019"/>
    <x v="8"/>
    <s v="CAN"/>
    <n v="0"/>
    <n v="0"/>
    <x v="274"/>
    <n v="13.1663"/>
    <n v="1.833"/>
    <n v="1.5979000000000001"/>
    <n v="38978.878599999996"/>
    <n v="320000.7598"/>
    <n v="825224.8898"/>
    <n v="454003.95079999999"/>
    <n v="12926.566000000001"/>
    <n v="48349.794900000001"/>
    <n v="15.4741"/>
    <n v="81.931200000000004"/>
    <n v="7.3013000000000003"/>
    <n v="8.4039999999999999"/>
    <n v="327.43049999999999"/>
    <n v="45471.8128"/>
  </r>
  <r>
    <s v="FY 2020"/>
    <n v="2020"/>
    <x v="8"/>
    <s v="CAN"/>
    <n v="1"/>
    <n v="0"/>
    <x v="197"/>
    <n v="10.4099"/>
    <n v="1.7281"/>
    <n v="1.5469999999999999"/>
    <n v="41503.8609"/>
    <n v="312720.59370000003"/>
    <n v="851987.40540000005"/>
    <n v="457981.85769999999"/>
    <n v="12881.5877"/>
    <n v="47094.235000000001"/>
    <n v="16.119399999999999"/>
    <n v="80.917299999999997"/>
    <n v="2.2326999999999999"/>
    <n v="2.3791000000000002"/>
    <n v="345.84339999999997"/>
    <n v="48363.445500000002"/>
  </r>
  <r>
    <s v="FY 2021"/>
    <n v="2021"/>
    <x v="8"/>
    <s v="CAN"/>
    <n v="1"/>
    <n v="0"/>
    <x v="275"/>
    <n v="14.723000000000001"/>
    <n v="1.6187"/>
    <n v="1.4978"/>
    <n v="46720.716399999998"/>
    <n v="335676.83120000002"/>
    <n v="955827.68640000001"/>
    <n v="518402.71059999999"/>
    <n v="13489.9897"/>
    <n v="52234.591800000002"/>
    <n v="16.254799999999999"/>
    <n v="82.360100000000003"/>
    <n v="5.1906999999999996"/>
    <n v="6.1825999999999999"/>
    <n v="338.04939999999999"/>
    <n v="53324.459499999997"/>
  </r>
  <r>
    <s v="FY 2022"/>
    <n v="2022"/>
    <x v="8"/>
    <s v="CAN"/>
    <n v="1"/>
    <n v="0"/>
    <x v="276"/>
    <n v="14.8668"/>
    <n v="1.633"/>
    <n v="1.4654"/>
    <n v="44916.782800000001"/>
    <n v="339062.98119999998"/>
    <n v="989381.91949999996"/>
    <n v="550139.3064"/>
    <n v="14076.468699999999"/>
    <n v="47767.431600000004"/>
    <n v="18.052700000000002"/>
    <n v="82.978099999999998"/>
    <n v="16.763300000000001"/>
    <n v="14.916399999999999"/>
    <n v="342.20389999999998"/>
    <n v="51843.976799999997"/>
  </r>
  <r>
    <s v="FY 1991"/>
    <n v="1991"/>
    <x v="9"/>
    <s v="CAN"/>
    <n v="0"/>
    <n v="0"/>
    <x v="0"/>
    <s v="—"/>
    <s v="—"/>
    <s v="—"/>
    <s v="—"/>
    <s v="—"/>
    <n v="117855.7435"/>
    <n v="89315.880999999994"/>
    <n v="3435.5533"/>
    <n v="5432.9794000000002"/>
    <n v="16.892600000000002"/>
    <n v="94.284099999999995"/>
    <s v="—"/>
    <s v="—"/>
    <s v="—"/>
    <s v="—"/>
  </r>
  <r>
    <s v="FY 1992"/>
    <n v="1992"/>
    <x v="9"/>
    <s v="CAN"/>
    <n v="0"/>
    <n v="0"/>
    <x v="277"/>
    <n v="-0.26640000000000003"/>
    <n v="3.2786"/>
    <n v="2.4258999999999999"/>
    <s v="—"/>
    <s v="—"/>
    <n v="111580.6035"/>
    <n v="83187.832800000004"/>
    <n v="3448.1725999999999"/>
    <n v="4770.05"/>
    <n v="18.242100000000001"/>
    <n v="93.597099999999998"/>
    <n v="2.7928000000000002"/>
    <n v="6.8552999999999997"/>
    <s v="—"/>
    <s v="—"/>
  </r>
  <r>
    <s v="FY 1993"/>
    <n v="1993"/>
    <x v="9"/>
    <s v="CAN"/>
    <n v="0"/>
    <n v="0"/>
    <x v="278"/>
    <n v="2.5185"/>
    <n v="3.1055999999999999"/>
    <n v="2.4287999999999998"/>
    <s v="—"/>
    <s v="—"/>
    <n v="124889.07399999999"/>
    <n v="87393.049100000004"/>
    <n v="3430.2556"/>
    <n v="4302.2640000000001"/>
    <n v="20.576499999999999"/>
    <n v="92.001300000000001"/>
    <n v="11.946300000000001"/>
    <n v="16.197399999999998"/>
    <s v="—"/>
    <s v="—"/>
  </r>
  <r>
    <s v="FY 1994"/>
    <n v="1994"/>
    <x v="9"/>
    <s v="CAN"/>
    <n v="0"/>
    <n v="0"/>
    <x v="279"/>
    <n v="16.676400000000001"/>
    <n v="2.9657"/>
    <n v="2.2557999999999998"/>
    <s v="—"/>
    <s v="—"/>
    <n v="127960.2248"/>
    <n v="87198.728400000007"/>
    <n v="3441.0095000000001"/>
    <n v="4674.7006000000001"/>
    <n v="19.935400000000001"/>
    <n v="90.421599999999998"/>
    <n v="2.1877"/>
    <n v="4.1534000000000004"/>
    <s v="—"/>
    <s v="—"/>
  </r>
  <r>
    <s v="FY 1995"/>
    <n v="1995"/>
    <x v="9"/>
    <s v="CAN"/>
    <n v="0"/>
    <n v="0"/>
    <x v="280"/>
    <n v="16.431000000000001"/>
    <n v="2.8180999999999998"/>
    <n v="1.8966000000000001"/>
    <s v="—"/>
    <s v="—"/>
    <n v="136767.94760000001"/>
    <n v="90542.150699999998"/>
    <n v="3395.4679000000001"/>
    <n v="5244.2656999999999"/>
    <n v="20.095400000000001"/>
    <n v="90.677599999999998"/>
    <n v="3.0819000000000001"/>
    <n v="5.6517999999999997"/>
    <s v="—"/>
    <s v="—"/>
  </r>
  <r>
    <s v="FY 1996"/>
    <n v="1996"/>
    <x v="9"/>
    <s v="CAN"/>
    <n v="0"/>
    <n v="0"/>
    <x v="281"/>
    <n v="17.491800000000001"/>
    <n v="2.4171999999999998"/>
    <n v="1.5299"/>
    <s v="—"/>
    <s v="—"/>
    <n v="162661.39259999999"/>
    <n v="102743.4883"/>
    <n v="3312.6912000000002"/>
    <n v="5718.3371999999999"/>
    <n v="22.889099999999999"/>
    <n v="85.330299999999994"/>
    <n v="13.2308"/>
    <n v="12.7715"/>
    <s v="—"/>
    <s v="—"/>
  </r>
  <r>
    <s v="FY 1997"/>
    <n v="1997"/>
    <x v="9"/>
    <s v="CAN"/>
    <n v="0"/>
    <n v="0"/>
    <x v="282"/>
    <n v="19.031199999999998"/>
    <n v="2.4350999999999998"/>
    <n v="1.7710999999999999"/>
    <s v="—"/>
    <s v="—"/>
    <n v="173684.80809999999"/>
    <n v="97654.864100000006"/>
    <n v="3642.1552999999999"/>
    <n v="6106.5776999999998"/>
    <n v="22.4131"/>
    <n v="87.4602"/>
    <n v="-2.98E-2"/>
    <n v="7.0523999999999996"/>
    <s v="—"/>
    <s v="—"/>
  </r>
  <r>
    <s v="FY 1998"/>
    <n v="1998"/>
    <x v="9"/>
    <s v="CAN"/>
    <n v="0"/>
    <n v="0"/>
    <x v="283"/>
    <n v="18.2957"/>
    <n v="2.3563999999999998"/>
    <n v="1.4730000000000001"/>
    <s v="—"/>
    <s v="—"/>
    <n v="178088.65520000001"/>
    <n v="95673.027000000002"/>
    <n v="3463.7653"/>
    <n v="6326.5835999999999"/>
    <n v="22.145"/>
    <n v="86.834800000000001"/>
    <n v="7.1120999999999999"/>
    <n v="3.9116"/>
    <s v="—"/>
    <s v="—"/>
  </r>
  <r>
    <s v="FY 1999"/>
    <n v="1999"/>
    <x v="9"/>
    <s v="CAN"/>
    <n v="0"/>
    <n v="0"/>
    <x v="284"/>
    <n v="15.7217"/>
    <n v="2.2361"/>
    <n v="1.3953"/>
    <s v="—"/>
    <s v="—"/>
    <n v="183877.98079999999"/>
    <n v="98402.7448"/>
    <n v="3419.2986000000001"/>
    <n v="7205.6526000000003"/>
    <n v="21.280899999999999"/>
    <n v="85.495599999999996"/>
    <n v="-1.7461"/>
    <n v="4.3842999999999996"/>
    <s v="—"/>
    <s v="—"/>
  </r>
  <r>
    <s v="FY 2000"/>
    <n v="2000"/>
    <x v="9"/>
    <s v="CAN"/>
    <n v="0"/>
    <n v="0"/>
    <x v="285"/>
    <n v="19.357800000000001"/>
    <n v="2.1753"/>
    <n v="1.1285000000000001"/>
    <s v="—"/>
    <s v="—"/>
    <n v="190018.36309999999"/>
    <n v="102449.5016"/>
    <n v="3579.1655000000001"/>
    <n v="7544.5959999999995"/>
    <n v="20.341200000000001"/>
    <n v="87.778700000000001"/>
    <n v="7.8541999999999996"/>
    <n v="7.9825999999999997"/>
    <s v="—"/>
    <s v="—"/>
  </r>
  <r>
    <s v="FY 2001"/>
    <n v="2001"/>
    <x v="9"/>
    <s v="CAN"/>
    <n v="1"/>
    <n v="0"/>
    <x v="286"/>
    <n v="16.465900000000001"/>
    <n v="2.3656000000000001"/>
    <n v="1.2192000000000001"/>
    <s v="—"/>
    <s v="—"/>
    <n v="226319.76819999999"/>
    <n v="107967.746"/>
    <n v="4233.2015000000001"/>
    <n v="10168.1996"/>
    <n v="18.288499999999999"/>
    <n v="84.256200000000007"/>
    <n v="9.7128999999999994"/>
    <n v="15.057499999999999"/>
    <s v="—"/>
    <s v="—"/>
  </r>
  <r>
    <s v="FY 2002"/>
    <n v="2002"/>
    <x v="9"/>
    <s v="CAN"/>
    <n v="0"/>
    <n v="0"/>
    <x v="287"/>
    <n v="15.9621"/>
    <n v="2.3092999999999999"/>
    <n v="1.5386"/>
    <s v="—"/>
    <s v="—"/>
    <n v="241514.6079"/>
    <n v="109854.5618"/>
    <n v="4549.6027999999997"/>
    <n v="11044.3362"/>
    <n v="18.613299999999999"/>
    <n v="83.868399999999994"/>
    <n v="4.2599999999999999E-2"/>
    <n v="4.3003"/>
    <s v="—"/>
    <s v="—"/>
  </r>
  <r>
    <s v="FY 2003"/>
    <n v="2003"/>
    <x v="9"/>
    <s v="CAN"/>
    <n v="0"/>
    <n v="0"/>
    <x v="288"/>
    <n v="16.888500000000001"/>
    <n v="1.9966999999999999"/>
    <n v="1.2586999999999999"/>
    <s v="—"/>
    <s v="—"/>
    <n v="305698.57400000002"/>
    <n v="130801.7294"/>
    <n v="4589.9579000000003"/>
    <n v="13306.2803"/>
    <n v="19.411100000000001"/>
    <n v="83.065200000000004"/>
    <n v="0.57620000000000005"/>
    <n v="6.4311999999999996"/>
    <s v="—"/>
    <s v="—"/>
  </r>
  <r>
    <s v="FY 2004"/>
    <n v="2004"/>
    <x v="9"/>
    <s v="CAN"/>
    <n v="0"/>
    <n v="0"/>
    <x v="289"/>
    <n v="15.8786"/>
    <n v="1.9177"/>
    <s v="—"/>
    <s v="—"/>
    <s v="—"/>
    <n v="347015.58649999998"/>
    <n v="154378.17879999999"/>
    <n v="5078.8973999999998"/>
    <n v="14251.0254"/>
    <n v="20.521599999999999"/>
    <n v="83.171099999999996"/>
    <n v="9.1262000000000008"/>
    <n v="4.5587999999999997"/>
    <s v="—"/>
    <s v="—"/>
  </r>
  <r>
    <s v="FY 2005"/>
    <n v="2005"/>
    <x v="9"/>
    <s v="CAN"/>
    <n v="0"/>
    <n v="0"/>
    <x v="290"/>
    <n v="18.3401"/>
    <n v="1.7926"/>
    <s v="—"/>
    <n v="15983.9323"/>
    <n v="166599.5772"/>
    <n v="397057.92810000002"/>
    <n v="162295.13740000001"/>
    <n v="5564.0626000000002"/>
    <n v="16193.657499999999"/>
    <n v="21.546600000000002"/>
    <n v="82.378699999999995"/>
    <n v="11.2158"/>
    <n v="13.249599999999999"/>
    <s v="—"/>
    <n v="21829.175500000001"/>
  </r>
  <r>
    <s v="FY 2006"/>
    <n v="2006"/>
    <x v="9"/>
    <s v="CAN"/>
    <n v="0"/>
    <n v="0"/>
    <x v="291"/>
    <n v="23.21"/>
    <n v="1.5629"/>
    <n v="0.4516"/>
    <n v="19142.602500000001"/>
    <n v="199384.1355"/>
    <n v="478413.54719999997"/>
    <n v="187111.40820000001"/>
    <n v="5940.3598000000002"/>
    <n v="18783.422500000001"/>
    <n v="22.461300000000001"/>
    <n v="79.581500000000005"/>
    <n v="9.3922000000000008"/>
    <n v="11.947800000000001"/>
    <s v="—"/>
    <n v="23764.705900000001"/>
  </r>
  <r>
    <s v="FY 2007"/>
    <n v="2007"/>
    <x v="9"/>
    <s v="CAN"/>
    <n v="1"/>
    <n v="0"/>
    <x v="292"/>
    <n v="24.863099999999999"/>
    <n v="1.5714999999999999"/>
    <n v="0.3034"/>
    <n v="24611.0936"/>
    <n v="260640.9852"/>
    <n v="631876.6446"/>
    <n v="252003.99960000001"/>
    <n v="6868.4593999999997"/>
    <n v="23571.203000000001"/>
    <n v="23.159700000000001"/>
    <n v="80.289199999999994"/>
    <n v="14.046900000000001"/>
    <n v="6.3117000000000001"/>
    <s v="—"/>
    <n v="30071.571400000001"/>
  </r>
  <r>
    <s v="FY 2008"/>
    <n v="2008"/>
    <x v="9"/>
    <s v="CAN"/>
    <n v="1"/>
    <n v="0"/>
    <x v="293"/>
    <n v="17.641400000000001"/>
    <n v="2.1414"/>
    <n v="1.0699000000000001"/>
    <n v="20972.2569"/>
    <n v="232091.1439"/>
    <n v="603065.06709999999"/>
    <n v="243068.3996"/>
    <n v="9137.0164000000004"/>
    <n v="23410.813999999998"/>
    <n v="21.849699999999999"/>
    <n v="86.390500000000003"/>
    <n v="21.854500000000002"/>
    <n v="20.0901"/>
    <s v="—"/>
    <n v="25685.2454"/>
  </r>
  <r>
    <s v="FY 2009"/>
    <n v="2009"/>
    <x v="9"/>
    <s v="CAN"/>
    <n v="1"/>
    <n v="0"/>
    <x v="294"/>
    <n v="12.0442"/>
    <n v="2.2642000000000002"/>
    <n v="1.0973999999999999"/>
    <n v="29387.717400000001"/>
    <n v="226449.3156"/>
    <n v="605798.18720000004"/>
    <n v="262810.76579999999"/>
    <n v="9883.2311000000009"/>
    <n v="29684.609700000001"/>
    <n v="16.804500000000001"/>
    <n v="82.521100000000004"/>
    <n v="-2.6063000000000001"/>
    <n v="-9.1821999999999999"/>
    <s v="—"/>
    <n v="32261.376199999999"/>
  </r>
  <r>
    <s v="FY 2010"/>
    <n v="2010"/>
    <x v="9"/>
    <s v="CAN"/>
    <n v="1"/>
    <n v="0"/>
    <x v="295"/>
    <n v="14.992100000000001"/>
    <n v="2.0935000000000001"/>
    <n v="0.95660000000000001"/>
    <n v="33387.714999999997"/>
    <n v="255976.41279999999"/>
    <n v="713715.97050000005"/>
    <n v="290125.79849999998"/>
    <n v="10578.5432"/>
    <n v="33552.825599999996"/>
    <n v="17.6234"/>
    <n v="81.917599999999993"/>
    <n v="3.8895"/>
    <n v="8.7192000000000007"/>
    <s v="—"/>
    <n v="36977.887000000002"/>
  </r>
  <r>
    <s v="FY 2011"/>
    <n v="2011"/>
    <x v="9"/>
    <s v="CAN"/>
    <n v="1"/>
    <n v="0"/>
    <x v="296"/>
    <n v="12.934699999999999"/>
    <n v="1.976"/>
    <s v="—"/>
    <n v="35888.8554"/>
    <n v="269098.58309999999"/>
    <n v="755403.47699999996"/>
    <n v="299710.58189999999"/>
    <n v="10745.481299999999"/>
    <n v="37075.6708"/>
    <n v="17.221900000000002"/>
    <n v="81.891499999999994"/>
    <n v="8.4343000000000004"/>
    <n v="7.1448999999999998"/>
    <s v="—"/>
    <n v="41222.992700000003"/>
  </r>
  <r>
    <s v="FY 2012"/>
    <n v="2012"/>
    <x v="9"/>
    <s v="CAN"/>
    <n v="1"/>
    <n v="0"/>
    <x v="297"/>
    <n v="19.326599999999999"/>
    <n v="1.9795"/>
    <n v="1.0487"/>
    <n v="36818.045400000003"/>
    <n v="280693.20799999998"/>
    <n v="825347.60430000001"/>
    <n v="380355.10649999999"/>
    <n v="12443.924199999999"/>
    <n v="39465.839800000002"/>
    <n v="17.925999999999998"/>
    <n v="81.770099999999999"/>
    <n v="8.7965999999999998"/>
    <n v="6.0773999999999999"/>
    <s v="—"/>
    <n v="42359.707900000001"/>
  </r>
  <r>
    <s v="FY 2013"/>
    <n v="2013"/>
    <x v="9"/>
    <s v="CAN"/>
    <n v="0"/>
    <n v="0"/>
    <x v="298"/>
    <n v="19.373100000000001"/>
    <n v="1.9129"/>
    <n v="1.0648"/>
    <n v="39834.116399999999"/>
    <n v="333913.12689999997"/>
    <n v="825408.9558"/>
    <n v="393733.81920000003"/>
    <n v="12999.4501"/>
    <n v="42132.515099999997"/>
    <n v="17.101800000000001"/>
    <n v="82.815399999999997"/>
    <n v="7.9907000000000004"/>
    <n v="9.8895999999999997"/>
    <s v="—"/>
    <n v="46570.141000000003"/>
  </r>
  <r>
    <s v="FY 2014"/>
    <n v="2014"/>
    <x v="9"/>
    <s v="CAN"/>
    <n v="0"/>
    <n v="0"/>
    <x v="299"/>
    <n v="18.9725"/>
    <n v="1.8794"/>
    <n v="1.0963000000000001"/>
    <n v="44351.835400000004"/>
    <n v="335128.56890000001"/>
    <n v="833968.78879999998"/>
    <n v="387677.77970000001"/>
    <n v="12953.99"/>
    <n v="43106.047200000001"/>
    <n v="17.256799999999998"/>
    <n v="83.365600000000001"/>
    <n v="6.4298000000000002"/>
    <n v="9.0610999999999997"/>
    <s v="—"/>
    <n v="46127.859499999999"/>
  </r>
  <r>
    <s v="FY 2015"/>
    <n v="2015"/>
    <x v="9"/>
    <s v="CAN"/>
    <n v="0"/>
    <n v="0"/>
    <x v="300"/>
    <n v="18.425000000000001"/>
    <n v="1.8380000000000001"/>
    <n v="1.0844"/>
    <n v="38651.7284"/>
    <n v="316577.69959999999"/>
    <n v="821511.1655"/>
    <n v="362688.89569999999"/>
    <n v="11894.9444"/>
    <n v="43626.491300000002"/>
    <n v="16.799199999999999"/>
    <n v="83.446799999999996"/>
    <n v="8.4690999999999992"/>
    <n v="13.5364"/>
    <s v="—"/>
    <n v="89952.584900000002"/>
  </r>
  <r>
    <s v="FY 2016"/>
    <n v="2016"/>
    <x v="9"/>
    <s v="CAN"/>
    <n v="0"/>
    <n v="0"/>
    <x v="301"/>
    <n v="16.664200000000001"/>
    <n v="1.8535999999999999"/>
    <n v="1.1671"/>
    <n v="41230.883999999998"/>
    <n v="335480.79070000001"/>
    <n v="880461.022"/>
    <n v="390778.81390000001"/>
    <n v="12469.6747"/>
    <n v="47970.160400000001"/>
    <n v="16.481300000000001"/>
    <n v="82.242800000000003"/>
    <n v="10.4558"/>
    <n v="8.6574000000000009"/>
    <n v="671.72260000000006"/>
    <n v="48452.070099999997"/>
  </r>
  <r>
    <s v="FY 2017"/>
    <n v="2017"/>
    <x v="9"/>
    <s v="CAN"/>
    <n v="0"/>
    <n v="0"/>
    <x v="302"/>
    <n v="16.8964"/>
    <n v="1.7748999999999999"/>
    <n v="1.0204"/>
    <n v="45906.024700000002"/>
    <n v="367897.9608"/>
    <n v="940414.82519999996"/>
    <n v="422405.21049999999"/>
    <n v="13108.084800000001"/>
    <n v="52272.621500000001"/>
    <n v="16.2957"/>
    <n v="81.238799999999998"/>
    <n v="3.9967999999999999"/>
    <n v="4.2300000000000004"/>
    <n v="622.93219999999997"/>
    <n v="52381.173900000002"/>
  </r>
  <r>
    <s v="FY 2018"/>
    <n v="2018"/>
    <x v="9"/>
    <s v="CAN"/>
    <n v="0"/>
    <n v="0"/>
    <x v="303"/>
    <n v="17.188300000000002"/>
    <n v="1.7401"/>
    <n v="0.79049999999999998"/>
    <n v="48091.655299999999"/>
    <n v="377305.82160000002"/>
    <n v="1014400"/>
    <n v="440591.27529999998"/>
    <n v="14138.6994"/>
    <n v="55899.072800000002"/>
    <n v="16.6936"/>
    <n v="77.130200000000002"/>
    <n v="6.4161999999999999"/>
    <n v="6.0042"/>
    <n v="651.57399999999996"/>
    <n v="55094.999199999998"/>
  </r>
  <r>
    <s v="FY 2019"/>
    <n v="2019"/>
    <x v="9"/>
    <s v="CAN"/>
    <n v="0"/>
    <n v="0"/>
    <x v="304"/>
    <n v="16.636299999999999"/>
    <n v="1.7169000000000001"/>
    <n v="0.54600000000000004"/>
    <n v="51558.273800000003"/>
    <n v="389648.98950000003"/>
    <n v="1085700"/>
    <n v="472539.12780000002"/>
    <n v="14862.126700000001"/>
    <n v="59121.714"/>
    <n v="17.087399999999999"/>
    <n v="76.546400000000006"/>
    <n v="7.2836999999999996"/>
    <n v="5.8490000000000002"/>
    <n v="702.25530000000003"/>
    <n v="59176.417000000001"/>
  </r>
  <r>
    <s v="FY 2020"/>
    <n v="2020"/>
    <x v="9"/>
    <s v="CAN"/>
    <n v="1"/>
    <n v="0"/>
    <x v="305"/>
    <n v="14.084"/>
    <n v="1.6980999999999999"/>
    <n v="0.98129999999999995"/>
    <n v="55480.170899999997"/>
    <n v="409507.45929999999"/>
    <n v="1217900"/>
    <n v="499760.85159999999"/>
    <n v="15495.835999999999"/>
    <n v="60513.5317"/>
    <n v="18.723099999999999"/>
    <n v="76.353200000000001"/>
    <n v="7.1829999999999998"/>
    <n v="14.207599999999999"/>
    <n v="1021.5335"/>
    <n v="63668.940699999999"/>
  </r>
  <r>
    <s v="FY 2021"/>
    <n v="2021"/>
    <x v="9"/>
    <s v="CAN"/>
    <n v="1"/>
    <n v="0"/>
    <x v="306"/>
    <n v="18.275400000000001"/>
    <n v="1.524"/>
    <n v="1.1026"/>
    <n v="66348.822199999995"/>
    <n v="445741.36820000003"/>
    <n v="1376500"/>
    <n v="582174.89509999997"/>
    <n v="15908.659600000001"/>
    <n v="74203.775399999999"/>
    <n v="17.277100000000001"/>
    <n v="78.047300000000007"/>
    <n v="8.2553999999999998"/>
    <n v="8.7901000000000007"/>
    <n v="659.87929999999994"/>
    <n v="74238.464000000007"/>
  </r>
  <r>
    <s v="FY 2022"/>
    <n v="2022"/>
    <x v="9"/>
    <s v="CAN"/>
    <n v="1"/>
    <n v="0"/>
    <x v="307"/>
    <n v="16.133500000000002"/>
    <n v="1.5699000000000001"/>
    <n v="0.7429"/>
    <n v="61765.525300000001"/>
    <n v="447158.14939999999"/>
    <n v="1405700"/>
    <n v="603943.10430000001"/>
    <n v="17652.5056"/>
    <n v="73866.119200000001"/>
    <n v="17.723299999999998"/>
    <n v="79.095500000000001"/>
    <n v="14.141500000000001"/>
    <n v="9.8092000000000006"/>
    <n v="702.01990000000001"/>
    <n v="68810.030100000004"/>
  </r>
  <r>
    <s v="FY 1988"/>
    <n v="1988"/>
    <x v="10"/>
    <s v="UK"/>
    <n v="0"/>
    <n v="0"/>
    <x v="0"/>
    <s v="—"/>
    <s v="—"/>
    <s v="—"/>
    <s v="—"/>
    <s v="—"/>
    <n v="42906.572800000002"/>
    <n v="28441.755000000001"/>
    <n v="1672.5038"/>
    <n v="2102.9331999999999"/>
    <n v="19.7913"/>
    <n v="91.769599999999997"/>
    <s v="—"/>
    <s v="—"/>
    <s v="—"/>
    <s v="—"/>
  </r>
  <r>
    <s v="FY 1989"/>
    <n v="1989"/>
    <x v="10"/>
    <s v="UK"/>
    <n v="0"/>
    <n v="0"/>
    <x v="308"/>
    <n v="-2.9457"/>
    <n v="3.5470000000000002"/>
    <n v="2.5002"/>
    <s v="—"/>
    <s v="—"/>
    <n v="39777.15"/>
    <n v="27012.6"/>
    <n v="1373.6511"/>
    <n v="1554.2887000000001"/>
    <n v="24.6434"/>
    <n v="91.253500000000003"/>
    <n v="6.6666999999999996"/>
    <n v="6.1489000000000003"/>
    <s v="—"/>
    <s v="—"/>
  </r>
  <r>
    <s v="FY 1990"/>
    <n v="1990"/>
    <x v="10"/>
    <s v="UK"/>
    <n v="0"/>
    <n v="0"/>
    <x v="309"/>
    <n v="3.4394999999999998"/>
    <n v="3.1949999999999998"/>
    <n v="2.5179"/>
    <s v="—"/>
    <s v="—"/>
    <n v="42731.357199999999"/>
    <n v="27823.072199999999"/>
    <n v="1300.0763999999999"/>
    <n v="1910.5069000000001"/>
    <n v="21.700099999999999"/>
    <n v="91.6631"/>
    <n v="-13.944000000000001"/>
    <n v="-10.867100000000001"/>
    <s v="—"/>
    <s v="—"/>
  </r>
  <r>
    <s v="FY 1991"/>
    <n v="1991"/>
    <x v="10"/>
    <s v="UK"/>
    <n v="0"/>
    <n v="0"/>
    <x v="310"/>
    <n v="6.0810000000000004"/>
    <n v="3.4239999999999999"/>
    <n v="2.8561999999999999"/>
    <s v="—"/>
    <s v="—"/>
    <n v="43905.328999999998"/>
    <n v="28774.9211"/>
    <n v="1347.4834000000001"/>
    <n v="1808.9667999999999"/>
    <n v="23.587900000000001"/>
    <n v="92.206800000000001"/>
    <n v="6.6994999999999996"/>
    <n v="8.3933"/>
    <s v="—"/>
    <s v="—"/>
  </r>
  <r>
    <s v="FY 1992"/>
    <n v="1992"/>
    <x v="10"/>
    <s v="UK"/>
    <n v="0"/>
    <n v="0"/>
    <x v="311"/>
    <n v="5.8853"/>
    <n v="3.1000999999999999"/>
    <n v="1.8992"/>
    <s v="—"/>
    <s v="—"/>
    <n v="44452.504500000003"/>
    <n v="27229.783500000001"/>
    <n v="1334.9838999999999"/>
    <n v="1516.5419999999999"/>
    <n v="28.2971"/>
    <n v="73.348399999999998"/>
    <n v="17.196200000000001"/>
    <n v="-6.9912999999999998"/>
    <s v="—"/>
    <s v="—"/>
  </r>
  <r>
    <s v="FY 1993"/>
    <n v="1993"/>
    <x v="10"/>
    <s v="UK"/>
    <n v="0"/>
    <n v="0"/>
    <x v="312"/>
    <n v="20.808700000000002"/>
    <n v="3.6779000000000002"/>
    <n v="1.9103000000000001"/>
    <s v="—"/>
    <s v="—"/>
    <n v="47107.1325"/>
    <n v="26176.8675"/>
    <n v="1491.0441000000001"/>
    <n v="1768.5675000000001"/>
    <n v="23.828800000000001"/>
    <n v="74.720200000000006"/>
    <n v="-1.7196"/>
    <n v="12.969900000000001"/>
    <s v="—"/>
    <s v="—"/>
  </r>
  <r>
    <s v="FY 1994"/>
    <n v="1994"/>
    <x v="10"/>
    <s v="UK"/>
    <n v="0"/>
    <n v="0"/>
    <x v="313"/>
    <n v="23.9817"/>
    <n v="3.3660000000000001"/>
    <n v="1.8279000000000001"/>
    <s v="—"/>
    <s v="—"/>
    <n v="53538.067199999998"/>
    <n v="27318.278399999999"/>
    <n v="1514.2537"/>
    <n v="2237.6640000000002"/>
    <n v="21.876000000000001"/>
    <n v="70.535399999999996"/>
    <n v="-1.4619"/>
    <n v="2.2151999999999998"/>
    <s v="—"/>
    <s v="—"/>
  </r>
  <r>
    <s v="FY 1995"/>
    <n v="1995"/>
    <x v="10"/>
    <s v="UK"/>
    <n v="0"/>
    <n v="0"/>
    <x v="314"/>
    <n v="27.75"/>
    <n v="3.4121999999999999"/>
    <n v="1.6286"/>
    <s v="—"/>
    <s v="—"/>
    <n v="60332.126400000001"/>
    <n v="31297.271199999999"/>
    <n v="1747.6387999999999"/>
    <n v="2742.7919999999999"/>
    <n v="19.428100000000001"/>
    <n v="71.249200000000002"/>
    <n v="15.6891"/>
    <n v="12.7118"/>
    <s v="—"/>
    <s v="—"/>
  </r>
  <r>
    <s v="FY 1996"/>
    <n v="1996"/>
    <x v="10"/>
    <s v="UK"/>
    <n v="0"/>
    <n v="0"/>
    <x v="315"/>
    <n v="29.470500000000001"/>
    <n v="3.6021000000000001"/>
    <n v="1.9137"/>
    <s v="—"/>
    <s v="—"/>
    <n v="72279.311400000006"/>
    <n v="35902.944300000003"/>
    <n v="2024.4061999999999"/>
    <n v="3669.0266999999999"/>
    <n v="17.764800000000001"/>
    <n v="67.822100000000006"/>
    <n v="3.6341999999999999"/>
    <n v="1.6729000000000001"/>
    <s v="—"/>
    <s v="—"/>
  </r>
  <r>
    <s v="FY 1997"/>
    <n v="1997"/>
    <x v="10"/>
    <s v="UK"/>
    <n v="0"/>
    <n v="0"/>
    <x v="316"/>
    <n v="25.289400000000001"/>
    <n v="3.4963000000000002"/>
    <n v="1.8148"/>
    <n v="4172.7359999999999"/>
    <n v="51921.887999999999"/>
    <n v="77754.288"/>
    <n v="43161.120000000003"/>
    <n v="2252.0329000000002"/>
    <n v="3877.7440000000001"/>
    <n v="18.223600000000001"/>
    <n v="71.001800000000003"/>
    <n v="25.125399999999999"/>
    <n v="14.728999999999999"/>
    <s v="—"/>
    <n v="6507.9520000000002"/>
  </r>
  <r>
    <s v="FY 1998"/>
    <n v="1998"/>
    <x v="10"/>
    <s v="UK"/>
    <n v="0"/>
    <n v="0"/>
    <x v="313"/>
    <n v="16.6387"/>
    <n v="3.6187"/>
    <n v="1.3772"/>
    <n v="4427.5460000000003"/>
    <n v="53930.430999999997"/>
    <n v="79420.350999999995"/>
    <n v="45010.618499999997"/>
    <n v="2526.3710000000001"/>
    <n v="4679.79"/>
    <n v="16.640499999999999"/>
    <n v="77.012299999999996"/>
    <n v="3.145"/>
    <n v="9.9080999999999992"/>
    <s v="—"/>
    <n v="6855.3945000000003"/>
  </r>
  <r>
    <s v="FY 2000"/>
    <n v="2000"/>
    <x v="10"/>
    <s v="UK"/>
    <n v="0"/>
    <n v="0"/>
    <x v="317"/>
    <n v="18.2925"/>
    <n v="3.0375999999999999"/>
    <n v="1.2788999999999999"/>
    <s v="—"/>
    <s v="—"/>
    <n v="102466.3263"/>
    <n v="53582.006399999998"/>
    <n v="2539.9292"/>
    <n v="6065.9156999999996"/>
    <n v="14.7906"/>
    <n v="75.108500000000006"/>
    <n v="19.5853"/>
    <n v="24.100300000000001"/>
    <s v="—"/>
    <s v="—"/>
  </r>
  <r>
    <s v="FY 2001"/>
    <n v="2001"/>
    <x v="10"/>
    <s v="UK"/>
    <n v="1"/>
    <n v="0"/>
    <x v="318"/>
    <n v="10.593"/>
    <n v="3.1673"/>
    <n v="1.7464"/>
    <s v="—"/>
    <s v="—"/>
    <n v="107379.0028"/>
    <n v="54387.006200000003"/>
    <n v="2962.0644000000002"/>
    <n v="6123.0006999999996"/>
    <n v="12.807600000000001"/>
    <n v="73.042500000000004"/>
    <n v="4.2594000000000003"/>
    <n v="6.9725000000000001"/>
    <s v="—"/>
    <s v="—"/>
  </r>
  <r>
    <s v="FY 2002"/>
    <n v="2002"/>
    <x v="10"/>
    <s v="UK"/>
    <n v="0"/>
    <n v="0"/>
    <x v="215"/>
    <n v="9.9024999999999999"/>
    <n v="3.1396000000000002"/>
    <n v="2.1126"/>
    <n v="6426"/>
    <n v="55931"/>
    <n v="113010"/>
    <n v="58260"/>
    <n v="3063"/>
    <n v="7327"/>
    <n v="14.9168"/>
    <n v="77.176500000000004"/>
    <n v="6.6798999999999999"/>
    <n v="5.5574000000000003"/>
    <s v="—"/>
    <n v="10793"/>
  </r>
  <r>
    <s v="FY 2003"/>
    <n v="2003"/>
    <x v="10"/>
    <s v="UK"/>
    <n v="0"/>
    <n v="0"/>
    <x v="319"/>
    <n v="9.9581"/>
    <n v="2.1802999999999999"/>
    <n v="1.4383999999999999"/>
    <s v="—"/>
    <s v="—"/>
    <n v="120282"/>
    <n v="62383"/>
    <n v="1824.9839999999999"/>
    <n v="7715"/>
    <n v="14.4413"/>
    <n v="76.268600000000006"/>
    <n v="69.7149"/>
    <n v="65.864000000000004"/>
    <s v="—"/>
    <s v="—"/>
  </r>
  <r>
    <s v="FY 2004"/>
    <n v="2004"/>
    <x v="10"/>
    <s v="UK"/>
    <n v="0"/>
    <n v="0"/>
    <x v="320"/>
    <n v="17.802600000000002"/>
    <n v="2.7465999999999999"/>
    <n v="1.6438999999999999"/>
    <n v="7964"/>
    <n v="71096"/>
    <n v="141688"/>
    <n v="73866"/>
    <n v="3168"/>
    <n v="8435"/>
    <n v="15.0876"/>
    <n v="73.865200000000002"/>
    <n v="18.407299999999999"/>
    <n v="14.647500000000001"/>
    <s v="—"/>
    <n v="13786"/>
  </r>
  <r>
    <s v="FY 2005"/>
    <n v="2005"/>
    <x v="10"/>
    <s v="UK"/>
    <n v="0"/>
    <n v="0"/>
    <x v="321"/>
    <n v="23.327100000000002"/>
    <n v="3.4872000000000001"/>
    <n v="3.0108999999999999"/>
    <n v="9725"/>
    <n v="125924"/>
    <n v="215096"/>
    <n v="113522"/>
    <n v="4397"/>
    <n v="11880"/>
    <n v="17.4407"/>
    <n v="67.775999999999996"/>
    <n v="194.2929"/>
    <n v="170.01490000000001"/>
    <s v="—"/>
    <n v="17118"/>
  </r>
  <r>
    <s v="FY 2006"/>
    <n v="2006"/>
    <x v="10"/>
    <s v="UK"/>
    <n v="0"/>
    <n v="0"/>
    <x v="322"/>
    <n v="15.6823"/>
    <n v="2.6156000000000001"/>
    <n v="2.1278999999999999"/>
    <n v="12833"/>
    <n v="153443"/>
    <n v="266047"/>
    <n v="141508"/>
    <n v="5405"/>
    <n v="16853"/>
    <n v="15.2927"/>
    <n v="69.533600000000007"/>
    <n v="24.6525"/>
    <n v="22.888999999999999"/>
    <s v="—"/>
    <n v="21995"/>
  </r>
  <r>
    <s v="FY 2007"/>
    <n v="2007"/>
    <x v="10"/>
    <s v="UK"/>
    <n v="1"/>
    <n v="0"/>
    <x v="323"/>
    <n v="14.9215"/>
    <n v="2.6425999999999998"/>
    <n v="2.0733999999999999"/>
    <n v="16790"/>
    <n v="171833"/>
    <n v="329205"/>
    <n v="156072"/>
    <n v="6544"/>
    <n v="20851"/>
    <n v="15.3461"/>
    <n v="72.333100000000002"/>
    <n v="10.292"/>
    <n v="21.968800000000002"/>
    <s v="—"/>
    <n v="28727"/>
  </r>
  <r>
    <s v="FY 2008"/>
    <n v="2008"/>
    <x v="10"/>
    <s v="UK"/>
    <n v="1"/>
    <n v="0"/>
    <x v="324"/>
    <n v="16.038499999999999"/>
    <n v="2.8340000000000001"/>
    <n v="2.4980000000000002"/>
    <n v="19032"/>
    <n v="188821"/>
    <n v="435068"/>
    <n v="154377"/>
    <n v="8638"/>
    <n v="22122"/>
    <n v="17.168500000000002"/>
    <n v="76.028199999999998"/>
    <n v="-0.40450000000000003"/>
    <n v="30.4422"/>
    <s v="—"/>
    <n v="29442"/>
  </r>
  <r>
    <s v="FY 2009"/>
    <n v="2009"/>
    <x v="10"/>
    <s v="UK"/>
    <n v="1"/>
    <n v="0"/>
    <x v="325"/>
    <n v="13.2538"/>
    <n v="2.3512"/>
    <n v="1.2964"/>
    <n v="24582"/>
    <n v="213923"/>
    <n v="436653"/>
    <n v="201151"/>
    <n v="7732"/>
    <n v="27340"/>
    <n v="15.6394"/>
    <n v="74.840299999999999"/>
    <n v="14.1911"/>
    <n v="7.3655999999999997"/>
    <n v="464.46629999999999"/>
    <n v="35265"/>
  </r>
  <r>
    <s v="FY 2010"/>
    <n v="2010"/>
    <x v="10"/>
    <s v="UK"/>
    <n v="1"/>
    <n v="0"/>
    <x v="326"/>
    <n v="12.908799999999999"/>
    <n v="2.2787999999999999"/>
    <n v="-0.67479999999999996"/>
    <n v="34313"/>
    <n v="245077"/>
    <n v="516542"/>
    <n v="242942"/>
    <n v="8523"/>
    <n v="38212"/>
    <n v="13.290699999999999"/>
    <n v="80.183300000000003"/>
    <n v="20.7759"/>
    <n v="22.188800000000001"/>
    <n v="375.26569999999998"/>
    <n v="45080"/>
  </r>
  <r>
    <s v="FY 2011"/>
    <n v="2011"/>
    <x v="10"/>
    <s v="UK"/>
    <n v="1"/>
    <n v="0"/>
    <x v="327"/>
    <n v="12.031499999999999"/>
    <n v="2.4392999999999998"/>
    <n v="1.5720000000000001"/>
    <s v="—"/>
    <s v="—"/>
    <n v="599070"/>
    <n v="264525"/>
    <n v="10226"/>
    <n v="40714"/>
    <n v="14.478999999999999"/>
    <n v="77.559799999999996"/>
    <n v="8.8840000000000003"/>
    <n v="11.6319"/>
    <s v="—"/>
    <s v="—"/>
  </r>
  <r>
    <s v="FY 2012"/>
    <n v="2012"/>
    <x v="10"/>
    <s v="UK"/>
    <n v="1"/>
    <n v="0"/>
    <x v="328"/>
    <n v="11.1204"/>
    <n v="1.9965999999999999"/>
    <n v="1.6422000000000001"/>
    <n v="40600"/>
    <n v="301861"/>
    <n v="636518"/>
    <n v="286997"/>
    <n v="11102"/>
    <n v="45362"/>
    <n v="13.8208"/>
    <n v="77.243499999999997"/>
    <n v="6.5160999999999998"/>
    <n v="9.2307000000000006"/>
    <n v="373.77480000000003"/>
    <n v="52688"/>
  </r>
  <r>
    <s v="FY 2013"/>
    <n v="2013"/>
    <x v="10"/>
    <s v="UK"/>
    <n v="0"/>
    <n v="0"/>
    <x v="329"/>
    <n v="8.7088000000000001"/>
    <n v="1.8946000000000001"/>
    <n v="1.5902000000000001"/>
    <n v="42335"/>
    <n v="322251"/>
    <n v="674380"/>
    <n v="294153"/>
    <n v="11260"/>
    <n v="46246"/>
    <n v="14.3972"/>
    <n v="74.781999999999996"/>
    <n v="4.0549999999999997"/>
    <n v="2.1970000000000001"/>
    <n v="407.81580000000002"/>
    <n v="58019"/>
  </r>
  <r>
    <s v="FY 2014"/>
    <n v="2014"/>
    <x v="10"/>
    <s v="UK"/>
    <n v="0"/>
    <n v="0"/>
    <x v="330"/>
    <n v="5.367"/>
    <n v="2.1778"/>
    <n v="1.4908999999999999"/>
    <n v="38799"/>
    <n v="341648"/>
    <n v="725914"/>
    <n v="288667"/>
    <n v="11100"/>
    <n v="46432"/>
    <n v="15.531599999999999"/>
    <n v="73.083699999999993"/>
    <n v="-1.8764000000000001"/>
    <n v="6.3734000000000002"/>
    <n v="427.21980000000002"/>
    <n v="57099"/>
  </r>
  <r>
    <s v="FY 2015"/>
    <n v="2015"/>
    <x v="10"/>
    <s v="UK"/>
    <n v="0"/>
    <n v="0"/>
    <x v="331"/>
    <n v="-5.0952000000000002"/>
    <n v="1.9501999999999999"/>
    <n v="0.70609999999999995"/>
    <n v="42773"/>
    <n v="302925"/>
    <n v="640483"/>
    <n v="264036"/>
    <n v="9518"/>
    <n v="46204"/>
    <n v="13.2026"/>
    <n v="74.6066"/>
    <n v="-8.5327000000000002"/>
    <n v="-13.4993"/>
    <n v="408.97300000000001"/>
    <n v="59021"/>
  </r>
  <r>
    <s v="FY 2016"/>
    <n v="2016"/>
    <x v="10"/>
    <s v="UK"/>
    <n v="0"/>
    <n v="0"/>
    <x v="332"/>
    <n v="-1.0555000000000001"/>
    <n v="1.6919999999999999"/>
    <n v="0.18590000000000001"/>
    <n v="42292"/>
    <n v="269445"/>
    <n v="646692"/>
    <n v="259073"/>
    <n v="7846"/>
    <n v="44368"/>
    <n v="13.2906"/>
    <n v="78.289900000000003"/>
    <n v="-1.8796999999999999"/>
    <n v="6.0525000000000002"/>
    <n v="393.11520000000002"/>
    <n v="57438"/>
  </r>
  <r>
    <s v="FY 2017"/>
    <n v="2017"/>
    <x v="10"/>
    <s v="UK"/>
    <n v="0"/>
    <n v="0"/>
    <x v="333"/>
    <n v="1.7035"/>
    <n v="1.7939000000000001"/>
    <n v="0.17710000000000001"/>
    <n v="44861"/>
    <n v="279748"/>
    <n v="663501"/>
    <n v="287990"/>
    <n v="8227"/>
    <n v="46505"/>
    <n v="12.8072"/>
    <n v="73.398399999999995"/>
    <n v="11.1617"/>
    <n v="-0.36199999999999999"/>
    <n v="356.41899999999998"/>
    <n v="58758"/>
  </r>
  <r>
    <s v="FY 2018"/>
    <n v="2018"/>
    <x v="10"/>
    <s v="UK"/>
    <n v="0"/>
    <n v="0"/>
    <x v="334"/>
    <n v="1.349"/>
    <n v="1.7770999999999999"/>
    <n v="-0.58150000000000002"/>
    <n v="43401"/>
    <n v="258297"/>
    <n v="688762"/>
    <n v="261456"/>
    <n v="8818"/>
    <n v="45118"/>
    <n v="13.678900000000001"/>
    <n v="81.068399999999997"/>
    <n v="-9.2134999999999998"/>
    <n v="6.9896000000000003"/>
    <n v="495.21570000000003"/>
    <n v="55696"/>
  </r>
  <r>
    <s v="FY 2019"/>
    <n v="2019"/>
    <x v="10"/>
    <s v="UK"/>
    <n v="0"/>
    <n v="0"/>
    <x v="335"/>
    <n v="4.2660999999999998"/>
    <n v="1.3948"/>
    <n v="-1.4132"/>
    <n v="43677"/>
    <n v="264090"/>
    <n v="720398"/>
    <n v="274306"/>
    <n v="7684"/>
    <n v="43341"/>
    <n v="14.22"/>
    <n v="80.259100000000004"/>
    <n v="4.3048000000000002"/>
    <n v="3.6124999999999998"/>
    <n v="532.54380000000003"/>
    <n v="55965"/>
  </r>
  <r>
    <s v="FY 2020"/>
    <n v="2020"/>
    <x v="10"/>
    <s v="UK"/>
    <n v="1"/>
    <n v="0"/>
    <x v="336"/>
    <n v="0.75"/>
    <n v="1.1889000000000001"/>
    <n v="-0.51459999999999995"/>
    <n v="44391"/>
    <n v="268834"/>
    <n v="789050"/>
    <n v="288312"/>
    <n v="6879"/>
    <n v="44392"/>
    <n v="15.5542"/>
    <n v="80.635099999999994"/>
    <n v="5.1059999999999999"/>
    <n v="6.9664000000000001"/>
    <n v="611.26570000000004"/>
    <n v="57048"/>
  </r>
  <r>
    <s v="FY 2021"/>
    <n v="2021"/>
    <x v="10"/>
    <s v="UK"/>
    <n v="1"/>
    <n v="0"/>
    <x v="337"/>
    <n v="4.2145000000000001"/>
    <n v="1.1042000000000001"/>
    <n v="6.9000000000000006E-2"/>
    <n v="45153"/>
    <n v="271233"/>
    <n v="827818"/>
    <n v="296791"/>
    <n v="6812"/>
    <n v="46011"/>
    <n v="15.7272"/>
    <n v="80.847099999999998"/>
    <n v="2.9409000000000001"/>
    <n v="8.0190999999999999"/>
    <n v="576.93970000000002"/>
    <n v="57644"/>
  </r>
  <r>
    <s v="FY 2022"/>
    <n v="2022"/>
    <x v="10"/>
    <s v="UK"/>
    <n v="1"/>
    <n v="0"/>
    <x v="338"/>
    <n v="5.7125000000000004"/>
    <n v="1.1933"/>
    <n v="-1.0103"/>
    <n v="40641"/>
    <n v="244711"/>
    <n v="819922"/>
    <n v="291609"/>
    <n v="7607"/>
    <n v="43162"/>
    <n v="16.3932"/>
    <n v="81.2"/>
    <n v="-1.746"/>
    <n v="-2.7168000000000001"/>
    <n v="564.34540000000004"/>
    <n v="53151"/>
  </r>
  <r>
    <s v="FY 1990"/>
    <n v="1990"/>
    <x v="11"/>
    <s v="CAN"/>
    <n v="0"/>
    <n v="0"/>
    <x v="0"/>
    <s v="—"/>
    <s v="—"/>
    <s v="—"/>
    <s v="—"/>
    <s v="—"/>
    <n v="57287.206700000002"/>
    <n v="44835.588300000003"/>
    <n v="1660.5567000000001"/>
    <n v="3563.1100999999999"/>
    <n v="14.194800000000001"/>
    <n v="97.418800000000005"/>
    <s v="—"/>
    <s v="—"/>
    <s v="—"/>
    <s v="—"/>
  </r>
  <r>
    <s v="FY 1991"/>
    <n v="1991"/>
    <x v="11"/>
    <s v="CAN"/>
    <n v="0"/>
    <n v="0"/>
    <x v="339"/>
    <n v="10.646699999999999"/>
    <n v="3.4424999999999999"/>
    <n v="2.2513999999999998"/>
    <s v="—"/>
    <s v="—"/>
    <n v="61357.969700000001"/>
    <n v="46781.8344"/>
    <n v="1786.5833"/>
    <n v="3902.0481"/>
    <n v="14.1257"/>
    <n v="97.058400000000006"/>
    <n v="0.33810000000000001"/>
    <n v="4.9728000000000003"/>
    <s v="—"/>
    <s v="—"/>
  </r>
  <r>
    <s v="FY 1992"/>
    <n v="1992"/>
    <x v="11"/>
    <s v="CAN"/>
    <n v="0"/>
    <n v="0"/>
    <x v="340"/>
    <n v="8.4107000000000003"/>
    <n v="3.2454000000000001"/>
    <n v="2.4918"/>
    <s v="—"/>
    <s v="—"/>
    <n v="59813.619500000001"/>
    <n v="44197.595600000001"/>
    <n v="1767.0831000000001"/>
    <n v="3678.3928000000001"/>
    <n v="14.782299999999999"/>
    <n v="94.957099999999997"/>
    <n v="4.2685000000000004"/>
    <n v="9.1782000000000004"/>
    <s v="—"/>
    <s v="—"/>
  </r>
  <r>
    <s v="FY 1993"/>
    <n v="1993"/>
    <x v="11"/>
    <s v="CAN"/>
    <n v="0"/>
    <n v="0"/>
    <x v="341"/>
    <n v="5.3670999999999998"/>
    <n v="3.1183999999999998"/>
    <n v="2.5148000000000001"/>
    <s v="—"/>
    <s v="—"/>
    <n v="64368.138099999996"/>
    <n v="46674.4908"/>
    <n v="1767.0540000000001"/>
    <n v="3489.0587999999998"/>
    <n v="16.948"/>
    <n v="93.469200000000001"/>
    <n v="12.5314"/>
    <n v="13.482799999999999"/>
    <s v="—"/>
    <s v="—"/>
  </r>
  <r>
    <s v="FY 1994"/>
    <n v="1994"/>
    <x v="11"/>
    <s v="CAN"/>
    <n v="0"/>
    <n v="0"/>
    <x v="342"/>
    <n v="13.3264"/>
    <n v="2.9068999999999998"/>
    <n v="2.39"/>
    <s v="—"/>
    <s v="—"/>
    <n v="73753.511799999993"/>
    <n v="49142.392399999997"/>
    <n v="1806.7511"/>
    <n v="3727.6356999999998"/>
    <n v="18.3414"/>
    <n v="92.903700000000001"/>
    <n v="7.8305999999999996"/>
    <n v="18.783899999999999"/>
    <s v="—"/>
    <s v="—"/>
  </r>
  <r>
    <s v="FY 1995"/>
    <n v="1995"/>
    <x v="11"/>
    <s v="CAN"/>
    <n v="0"/>
    <n v="0"/>
    <x v="343"/>
    <n v="14.318199999999999"/>
    <n v="2.5777999999999999"/>
    <n v="1.9228000000000001"/>
    <s v="—"/>
    <s v="—"/>
    <n v="81029.1927"/>
    <n v="49526.362800000003"/>
    <n v="1781.7657999999999"/>
    <n v="4109.3238000000001"/>
    <n v="17.9755"/>
    <n v="86.994399999999999"/>
    <n v="5.1200000000000002E-2"/>
    <n v="0.83020000000000005"/>
    <s v="—"/>
    <s v="—"/>
  </r>
  <r>
    <s v="FY 1996"/>
    <n v="1996"/>
    <x v="11"/>
    <s v="CAN"/>
    <n v="0"/>
    <n v="0"/>
    <x v="344"/>
    <n v="15.1248"/>
    <n v="2.3489"/>
    <n v="1.7012"/>
    <s v="—"/>
    <s v="—"/>
    <n v="93771.176999999996"/>
    <n v="54347.339399999997"/>
    <n v="1835.0932"/>
    <n v="4586.1630999999998"/>
    <n v="18.811800000000002"/>
    <n v="81.025800000000004"/>
    <n v="9.4971999999999994"/>
    <n v="7.9279000000000002"/>
    <s v="—"/>
    <s v="—"/>
  </r>
  <r>
    <s v="FY 1997"/>
    <n v="1997"/>
    <x v="11"/>
    <s v="CAN"/>
    <n v="0"/>
    <n v="0"/>
    <x v="345"/>
    <n v="16.385100000000001"/>
    <n v="2.1831999999999998"/>
    <n v="1.6509"/>
    <s v="—"/>
    <s v="—"/>
    <n v="116264.81230000001"/>
    <n v="56969.417399999998"/>
    <n v="2055.6325000000002"/>
    <n v="4794.5789000000004"/>
    <n v="22.436299999999999"/>
    <n v="79.669600000000003"/>
    <n v="10.254099999999999"/>
    <n v="26.338799999999999"/>
    <s v="—"/>
    <s v="—"/>
  </r>
  <r>
    <s v="FY 1998"/>
    <n v="1998"/>
    <x v="11"/>
    <s v="CAN"/>
    <n v="0"/>
    <n v="0"/>
    <x v="346"/>
    <n v="14.8979"/>
    <n v="2.0032999999999999"/>
    <n v="1.3279000000000001"/>
    <s v="—"/>
    <s v="—"/>
    <n v="118010.7736"/>
    <n v="55686.656300000002"/>
    <n v="2011.6378"/>
    <n v="4989.6157999999996"/>
    <n v="21.309200000000001"/>
    <n v="82.804100000000005"/>
    <n v="6.8691000000000004"/>
    <n v="9.0855999999999995"/>
    <s v="—"/>
    <s v="—"/>
  </r>
  <r>
    <s v="FY 1999"/>
    <n v="1999"/>
    <x v="11"/>
    <s v="CAN"/>
    <n v="0"/>
    <n v="0"/>
    <x v="347"/>
    <n v="31.9556"/>
    <n v="1.9145000000000001"/>
    <n v="0.9506"/>
    <s v="—"/>
    <s v="—"/>
    <n v="139531.89749999999"/>
    <n v="73449.283200000005"/>
    <n v="1990.8064999999999"/>
    <n v="7269.5155999999997"/>
    <n v="17.305099999999999"/>
    <n v="78.918199999999999"/>
    <n v="25.999400000000001"/>
    <n v="16.332000000000001"/>
    <s v="—"/>
    <s v="—"/>
  </r>
  <r>
    <s v="FY 2000"/>
    <n v="2000"/>
    <x v="11"/>
    <s v="CAN"/>
    <n v="0"/>
    <n v="0"/>
    <x v="348"/>
    <n v="8.8902999999999999"/>
    <n v="1.847"/>
    <n v="0.71009999999999995"/>
    <s v="—"/>
    <s v="—"/>
    <n v="173673.92439999999"/>
    <n v="79924.580300000001"/>
    <n v="2444.1923999999999"/>
    <n v="7278.9874"/>
    <n v="18.907499999999999"/>
    <n v="85.016999999999996"/>
    <n v="37.781399999999998"/>
    <n v="32.3551"/>
    <s v="—"/>
    <s v="—"/>
  </r>
  <r>
    <s v="FY 2001"/>
    <n v="2001"/>
    <x v="11"/>
    <s v="CAN"/>
    <n v="1"/>
    <n v="0"/>
    <x v="349"/>
    <n v="11.2989"/>
    <n v="1.9942"/>
    <n v="1.0924"/>
    <s v="—"/>
    <s v="—"/>
    <n v="181326.69769999999"/>
    <n v="75389.315900000001"/>
    <n v="2852.2307000000001"/>
    <n v="7504.0946999999996"/>
    <n v="19.6128"/>
    <n v="82.559100000000001"/>
    <n v="-1.8019000000000001"/>
    <n v="4.3625999999999996"/>
    <s v="—"/>
    <s v="—"/>
  </r>
  <r>
    <s v="FY 2002"/>
    <n v="2002"/>
    <x v="11"/>
    <s v="CAN"/>
    <n v="0"/>
    <n v="0"/>
    <x v="350"/>
    <n v="-1.3635999999999999"/>
    <n v="2.4767999999999999"/>
    <n v="1.8209"/>
    <s v="—"/>
    <s v="—"/>
    <n v="178139.41570000001"/>
    <n v="78566.760599999994"/>
    <n v="3368.6637000000001"/>
    <n v="7403.8954000000003"/>
    <n v="19.4556"/>
    <n v="86.291200000000003"/>
    <n v="2.4683999999999999"/>
    <n v="-2.4361000000000002"/>
    <s v="—"/>
    <s v="—"/>
  </r>
  <r>
    <s v="FY 2003"/>
    <n v="2003"/>
    <x v="11"/>
    <s v="CAN"/>
    <n v="0"/>
    <n v="0"/>
    <x v="351"/>
    <n v="8.5509000000000004"/>
    <n v="2.5185"/>
    <n v="2.0266000000000002"/>
    <s v="—"/>
    <s v="—"/>
    <n v="207472.6942"/>
    <n v="91072.512100000007"/>
    <n v="3908.0054"/>
    <n v="8780.3397999999997"/>
    <n v="19.046900000000001"/>
    <n v="86.281199999999998"/>
    <n v="-2.0851999999999999"/>
    <n v="-3.3353000000000002"/>
    <s v="—"/>
    <s v="—"/>
  </r>
  <r>
    <s v="FY 2004"/>
    <n v="2004"/>
    <x v="11"/>
    <s v="CAN"/>
    <n v="0"/>
    <n v="0"/>
    <x v="352"/>
    <n v="17.010400000000001"/>
    <n v="2.4237000000000002"/>
    <n v="1.9064000000000001"/>
    <s v="—"/>
    <s v="—"/>
    <n v="255149.3027"/>
    <n v="102630.845"/>
    <n v="4380.7672000000002"/>
    <n v="10392.1247"/>
    <n v="20.424700000000001"/>
    <n v="86.186000000000007"/>
    <n v="4.1951000000000001"/>
    <n v="13.1305"/>
    <s v="—"/>
    <s v="—"/>
  </r>
  <r>
    <s v="FY 2005"/>
    <n v="2005"/>
    <x v="11"/>
    <s v="CAN"/>
    <n v="0"/>
    <n v="0"/>
    <x v="353"/>
    <n v="15.6235"/>
    <n v="2.1741999999999999"/>
    <n v="1.6462000000000001"/>
    <n v="11083.2981"/>
    <n v="109921.35309999999"/>
    <n v="308845.66600000003"/>
    <n v="129840.1691"/>
    <n v="4937.7974000000004"/>
    <n v="13417.3362"/>
    <n v="19.7742"/>
    <n v="85.546700000000001"/>
    <n v="22.723700000000001"/>
    <n v="19.376200000000001"/>
    <s v="—"/>
    <n v="14531.0782"/>
  </r>
  <r>
    <s v="FY 2006"/>
    <n v="2006"/>
    <x v="11"/>
    <s v="CAN"/>
    <n v="0"/>
    <n v="0"/>
    <x v="354"/>
    <n v="26.122699999999998"/>
    <n v="2.0217999999999998"/>
    <n v="1.4000999999999999"/>
    <n v="15221.9251"/>
    <n v="126451.8717"/>
    <n v="350190.73080000002"/>
    <n v="144318.18179999999"/>
    <n v="5596.8696"/>
    <n v="17118.5383"/>
    <n v="17.109300000000001"/>
    <n v="82.965900000000005"/>
    <n v="5.4638999999999998"/>
    <n v="5.6384999999999996"/>
    <s v="—"/>
    <n v="16543.671999999999"/>
  </r>
  <r>
    <s v="FY 2007"/>
    <n v="2007"/>
    <x v="11"/>
    <s v="CAN"/>
    <n v="1"/>
    <n v="0"/>
    <x v="355"/>
    <n v="19.792999999999999"/>
    <n v="2.0436000000000001"/>
    <n v="1.3167"/>
    <n v="32933.375399999997"/>
    <n v="160529.41800000001"/>
    <n v="444294.28480000002"/>
    <n v="186517.20869999999"/>
    <n v="6314.0218999999997"/>
    <n v="22080.833600000002"/>
    <n v="18.779399999999999"/>
    <n v="84.392200000000003"/>
    <n v="9.4396000000000004"/>
    <n v="5.9353999999999996"/>
    <s v="—"/>
    <n v="20833.5965"/>
  </r>
  <r>
    <s v="FY 2008"/>
    <n v="2008"/>
    <x v="11"/>
    <s v="CAN"/>
    <n v="1"/>
    <n v="0"/>
    <x v="356"/>
    <n v="14.864699999999999"/>
    <n v="2.2004999999999999"/>
    <n v="1.6202000000000001"/>
    <n v="17228.192999999999"/>
    <n v="176414.2298"/>
    <n v="469227.69309999997"/>
    <n v="184253.93650000001"/>
    <n v="8328.7417999999998"/>
    <n v="24826.293399999999"/>
    <n v="16.670999999999999"/>
    <n v="88.150499999999994"/>
    <n v="24.801100000000002"/>
    <n v="35.927500000000002"/>
    <s v="—"/>
    <n v="21118.053800000002"/>
  </r>
  <r>
    <s v="FY 2009"/>
    <n v="2009"/>
    <x v="11"/>
    <s v="CAN"/>
    <n v="1"/>
    <n v="0"/>
    <x v="357"/>
    <n v="9.0688999999999993"/>
    <n v="2.5448"/>
    <n v="2.1440999999999999"/>
    <n v="19799.2971"/>
    <n v="175346.83679999999"/>
    <n v="515370.88419999997"/>
    <n v="236307.80609999999"/>
    <n v="9728.6177000000007"/>
    <n v="32672.0311"/>
    <n v="13.647600000000001"/>
    <n v="89.190600000000003"/>
    <n v="15.525399999999999"/>
    <n v="4.0831"/>
    <s v="—"/>
    <n v="26209.766899999999"/>
  </r>
  <r>
    <s v="FY 2010"/>
    <n v="2010"/>
    <x v="11"/>
    <s v="CAN"/>
    <n v="1"/>
    <n v="0"/>
    <x v="358"/>
    <n v="11.9894"/>
    <n v="2.3532000000000002"/>
    <n v="2.1440000000000001"/>
    <n v="23966.584800000001"/>
    <n v="196471.7445"/>
    <n v="608889.43489999999"/>
    <n v="267645.20880000002"/>
    <n v="11123.997799999999"/>
    <n v="38237.837800000001"/>
    <n v="13.960900000000001"/>
    <n v="87.463899999999995"/>
    <n v="6.5884"/>
    <n v="9.9573999999999998"/>
    <s v="—"/>
    <n v="30535.626499999998"/>
  </r>
  <r>
    <s v="FY 2011"/>
    <n v="2011"/>
    <x v="11"/>
    <s v="CAN"/>
    <n v="1"/>
    <n v="0"/>
    <x v="359"/>
    <n v="13.8629"/>
    <n v="2.3380000000000001"/>
    <n v="2.2439"/>
    <n v="28643.3524"/>
    <n v="219856.29579999999"/>
    <n v="689739.72470000002"/>
    <n v="307313.83779999998"/>
    <n v="13007.101000000001"/>
    <n v="43670.987800000003"/>
    <n v="14.1907"/>
    <n v="88.628600000000006"/>
    <n v="12.2936"/>
    <n v="11.894500000000001"/>
    <s v="—"/>
    <n v="35150.236199999999"/>
  </r>
  <r>
    <s v="FY 2012"/>
    <n v="2012"/>
    <x v="11"/>
    <s v="CAN"/>
    <n v="1"/>
    <n v="0"/>
    <x v="360"/>
    <n v="14.8245"/>
    <n v="2.2484999999999999"/>
    <n v="2.0287999999999999"/>
    <n v="30998.299500000001"/>
    <n v="245948.78460000001"/>
    <n v="811349.40480000002"/>
    <n v="411615.48460000003"/>
    <n v="14960.9861"/>
    <n v="44141.242400000003"/>
    <n v="16.5532"/>
    <n v="85.988900000000001"/>
    <n v="8.4298000000000002"/>
    <n v="9.9129000000000005"/>
    <s v="—"/>
    <n v="38606.582000000002"/>
  </r>
  <r>
    <s v="FY 2013"/>
    <n v="2013"/>
    <x v="11"/>
    <s v="CAN"/>
    <n v="0"/>
    <n v="0"/>
    <x v="361"/>
    <n v="13.974"/>
    <n v="2.1857000000000002"/>
    <n v="2.0047000000000001"/>
    <n v="30248.346000000001"/>
    <n v="295176.9105"/>
    <n v="827051.49100000004"/>
    <n v="429357.56060000003"/>
    <n v="15772.783799999999"/>
    <n v="45133.761599999998"/>
    <n v="16.587199999999999"/>
    <n v="87.302700000000002"/>
    <n v="8.8178999999999998"/>
    <n v="12.2578"/>
    <s v="—"/>
    <n v="30248.346000000001"/>
  </r>
  <r>
    <s v="FY 2014"/>
    <n v="2014"/>
    <x v="11"/>
    <s v="CAN"/>
    <n v="0"/>
    <n v="0"/>
    <x v="362"/>
    <n v="15.4261"/>
    <n v="2.1781000000000001"/>
    <n v="2.0678999999999998"/>
    <n v="31919.6666"/>
    <n v="307683.09980000003"/>
    <n v="837685.75989999995"/>
    <n v="435587.8702"/>
    <n v="16136.508900000001"/>
    <n v="46534.846599999997"/>
    <n v="16.801100000000002"/>
    <n v="86.476500000000001"/>
    <n v="7.5053000000000001"/>
    <n v="11.3873"/>
    <s v="—"/>
    <n v="31919.6666"/>
  </r>
  <r>
    <s v="FY 2015"/>
    <n v="2015"/>
    <x v="11"/>
    <s v="CAN"/>
    <n v="0"/>
    <n v="0"/>
    <x v="363"/>
    <n v="13.5642"/>
    <n v="2.0396999999999998"/>
    <n v="-0.42709999999999998"/>
    <n v="33202.814299999998"/>
    <n v="310490.21110000001"/>
    <n v="844580.14679999999"/>
    <n v="435737.99329999997"/>
    <n v="15078.257299999999"/>
    <n v="47964.209199999998"/>
    <n v="16.476299999999998"/>
    <n v="84.876499999999993"/>
    <n v="14.167199999999999"/>
    <n v="16.708600000000001"/>
    <s v="—"/>
    <n v="33202.814299999998"/>
  </r>
  <r>
    <s v="FY 2016"/>
    <n v="2016"/>
    <x v="11"/>
    <s v="CAN"/>
    <n v="0"/>
    <n v="0"/>
    <x v="364"/>
    <n v="13.2639"/>
    <n v="1.9643999999999999"/>
    <n v="-0.67789999999999995"/>
    <n v="36849.682999999997"/>
    <n v="302755.68819999998"/>
    <n v="878005.96790000005"/>
    <n v="452790.0037"/>
    <n v="15028.3303"/>
    <n v="50849.682999999997"/>
    <n v="15.8591"/>
    <n v="88.505899999999997"/>
    <n v="6.5278999999999998"/>
    <n v="10.7889"/>
    <n v="384.12560000000002"/>
    <n v="46114.136500000001"/>
  </r>
  <r>
    <s v="FY 2017"/>
    <n v="2017"/>
    <x v="11"/>
    <s v="CAN"/>
    <n v="0"/>
    <n v="0"/>
    <x v="365"/>
    <n v="14.8277"/>
    <n v="1.8825000000000001"/>
    <n v="-1.4180999999999999"/>
    <n v="41677.1342"/>
    <n v="337908.04060000001"/>
    <n v="991699.62009999994"/>
    <n v="501159.18430000002"/>
    <n v="15943.071400000001"/>
    <n v="53855.160100000001"/>
    <n v="17.010200000000001"/>
    <n v="84.576599999999999"/>
    <n v="6.4880000000000004"/>
    <n v="6.9504000000000001"/>
    <n v="414.80919999999998"/>
    <n v="50428.781900000002"/>
  </r>
  <r>
    <s v="FY 2018"/>
    <n v="2018"/>
    <x v="11"/>
    <s v="CAN"/>
    <n v="0"/>
    <n v="0"/>
    <x v="366"/>
    <n v="15.397500000000001"/>
    <n v="1.8671"/>
    <n v="-2.2833000000000001"/>
    <n v="45398.236799999999"/>
    <n v="331053.35159999999"/>
    <n v="1014500"/>
    <n v="514426.2046"/>
    <n v="17284.9506"/>
    <n v="56275.269800000002"/>
    <n v="16.677900000000001"/>
    <n v="85.037700000000001"/>
    <n v="4.7245999999999997"/>
    <n v="5.8480999999999996"/>
    <n v="408.60320000000002"/>
    <n v="53529.411800000002"/>
  </r>
  <r>
    <s v="FY 2019"/>
    <n v="2019"/>
    <x v="11"/>
    <s v="CAN"/>
    <n v="0"/>
    <n v="0"/>
    <x v="367"/>
    <n v="14.6408"/>
    <n v="1.8953"/>
    <n v="-3.8784999999999998"/>
    <n v="46864.458299999998"/>
    <n v="346451.90700000001"/>
    <n v="1075300"/>
    <n v="539150.58499999996"/>
    <n v="18009.294399999999"/>
    <n v="62225.345699999998"/>
    <n v="16.137699999999999"/>
    <n v="82.789000000000001"/>
    <n v="4.8380999999999998"/>
    <n v="-5.4112999999999998"/>
    <n v="366.45420000000001"/>
    <n v="56315.149700000002"/>
  </r>
  <r>
    <s v="FY 2020"/>
    <n v="2020"/>
    <x v="11"/>
    <s v="CAN"/>
    <n v="1"/>
    <n v="0"/>
    <x v="368"/>
    <n v="13.5406"/>
    <n v="1.7624"/>
    <n v="-1.5096000000000001"/>
    <n v="51796.236599999997"/>
    <n v="359022.4155"/>
    <n v="1286400"/>
    <n v="569580.17839999998"/>
    <n v="19047.941200000001"/>
    <n v="67358.122799999997"/>
    <n v="17.967400000000001"/>
    <n v="81.018000000000001"/>
    <n v="7.0647000000000002"/>
    <n v="26.333100000000002"/>
    <n v="341.91669999999999"/>
    <n v="59990.254099999998"/>
  </r>
  <r>
    <s v="FY 2021"/>
    <n v="2021"/>
    <x v="11"/>
    <s v="CAN"/>
    <n v="1"/>
    <n v="0"/>
    <x v="369"/>
    <n v="15.273400000000001"/>
    <n v="1.5048999999999999"/>
    <n v="-0.17649999999999999"/>
    <n v="61080.993900000001"/>
    <n v="371329.46110000001"/>
    <n v="1394500"/>
    <n v="614205.38879999996"/>
    <n v="19192.673900000002"/>
    <n v="75926.105200000005"/>
    <n v="17.318200000000001"/>
    <n v="83.509100000000004"/>
    <n v="0.2114"/>
    <n v="-0.5625"/>
    <n v="303.58150000000001"/>
    <n v="70980.154899999994"/>
  </r>
  <r>
    <s v="FY 2022"/>
    <n v="2022"/>
    <x v="11"/>
    <s v="CAN"/>
    <n v="1"/>
    <n v="0"/>
    <x v="370"/>
    <n v="17.6784"/>
    <n v="1.6357999999999999"/>
    <n v="-3.2054"/>
    <n v="69213.285399999993"/>
    <n v="379060.04840000003"/>
    <n v="1405900"/>
    <n v="628517.48659999995"/>
    <n v="21254.9627"/>
    <n v="73414.473199999993"/>
    <n v="17.215599999999998"/>
    <n v="85.652699999999996"/>
    <n v="12.5913"/>
    <n v="9.2123000000000008"/>
    <n v="305.88959999999997"/>
    <n v="78579.8079"/>
  </r>
  <r>
    <s v="FY 1998"/>
    <n v="1998"/>
    <x v="12"/>
    <s v="USA"/>
    <n v="0"/>
    <n v="1"/>
    <x v="371"/>
    <n v="11.4565"/>
    <n v="3.7481"/>
    <n v="2.8765999999999998"/>
    <s v="—"/>
    <s v="—"/>
    <n v="617679"/>
    <n v="357328"/>
    <n v="18298"/>
    <n v="45855"/>
    <n v="13.4459"/>
    <n v="70.601399999999998"/>
    <n v="4.4390999999999998"/>
    <n v="3.9371"/>
    <s v="—"/>
    <n v="57055"/>
  </r>
  <r>
    <s v="FY 1999"/>
    <n v="1999"/>
    <x v="12"/>
    <s v="USA"/>
    <n v="0"/>
    <n v="1"/>
    <x v="372"/>
    <n v="17.461500000000001"/>
    <n v="3.5268999999999999"/>
    <n v="2.6427"/>
    <n v="38651"/>
    <n v="525661.76470000006"/>
    <n v="632574"/>
    <n v="370662"/>
    <n v="18237"/>
    <n v="44355"/>
    <n v="14.2369"/>
    <n v="65.529899999999998"/>
    <n v="3.7315999999999998"/>
    <n v="-3.5167999999999999"/>
    <s v="—"/>
    <n v="57192"/>
  </r>
  <r>
    <s v="FY 2000"/>
    <n v="2000"/>
    <x v="12"/>
    <s v="USA"/>
    <n v="0"/>
    <n v="1"/>
    <x v="373"/>
    <n v="16.344100000000001"/>
    <n v="3.5605000000000002"/>
    <n v="2.4518"/>
    <n v="40667"/>
    <n v="541902.17390000005"/>
    <n v="642191"/>
    <n v="392193"/>
    <n v="18442"/>
    <n v="47556"/>
    <n v="13.483499999999999"/>
    <n v="68.939300000000003"/>
    <n v="5.8087999999999997"/>
    <n v="4.8868999999999998"/>
    <s v="—"/>
    <n v="59826"/>
  </r>
  <r>
    <s v="FY 2001"/>
    <n v="2001"/>
    <x v="12"/>
    <s v="USA"/>
    <n v="1"/>
    <n v="1"/>
    <x v="374"/>
    <n v="14.138"/>
    <n v="4.1559999999999997"/>
    <n v="3.35"/>
    <n v="41972"/>
    <n v="506061.56270000001"/>
    <n v="621764"/>
    <n v="329153"/>
    <n v="20290"/>
    <n v="48455"/>
    <n v="12.8146"/>
    <n v="73.024500000000003"/>
    <n v="-16.073699999999999"/>
    <n v="2.5398000000000001"/>
    <s v="—"/>
    <n v="64118"/>
  </r>
  <r>
    <s v="FY 2002"/>
    <n v="2002"/>
    <x v="12"/>
    <s v="USA"/>
    <n v="0"/>
    <n v="1"/>
    <x v="375"/>
    <n v="18.7285"/>
    <n v="4.4481999999999999"/>
    <n v="3.2115"/>
    <n v="43012"/>
    <n v="523443.28240000003"/>
    <n v="660951"/>
    <n v="342755"/>
    <n v="20923"/>
    <n v="50261"/>
    <n v="13.135199999999999"/>
    <n v="58.5976"/>
    <n v="4.1323999999999996"/>
    <n v="-40.321300000000001"/>
    <s v="—"/>
    <n v="65064"/>
  </r>
  <r>
    <s v="FY 2003"/>
    <n v="2003"/>
    <x v="12"/>
    <s v="USA"/>
    <n v="0"/>
    <n v="1"/>
    <x v="376"/>
    <n v="22.011099999999999"/>
    <n v="4.077"/>
    <n v="3.0802999999999998"/>
    <n v="44050"/>
    <n v="561508.00340000005"/>
    <n v="719483"/>
    <n v="371463"/>
    <n v="21464"/>
    <n v="47926"/>
    <n v="14.9955"/>
    <n v="68.734499999999997"/>
    <n v="8.3757000000000001"/>
    <n v="85.786699999999996"/>
    <s v="—"/>
    <n v="66651"/>
  </r>
  <r>
    <s v="FY 2004"/>
    <n v="2004"/>
    <x v="12"/>
    <s v="USA"/>
    <n v="0"/>
    <n v="1"/>
    <x v="377"/>
    <n v="18.839700000000001"/>
    <n v="3.8098999999999998"/>
    <n v="3.33"/>
    <n v="65049"/>
    <n v="793128.72979999997"/>
    <n v="1110432"/>
    <n v="521813"/>
    <n v="27960"/>
    <n v="99964"/>
    <n v="11.0783"/>
    <n v="65.066100000000006"/>
    <n v="40.475099999999998"/>
    <n v="49.372300000000003"/>
    <s v="—"/>
    <n v="93034"/>
  </r>
  <r>
    <s v="FY 2005"/>
    <n v="2005"/>
    <x v="12"/>
    <s v="USA"/>
    <n v="0"/>
    <n v="1"/>
    <x v="378"/>
    <n v="16.346800000000002"/>
    <n v="3.1507999999999998"/>
    <n v="2.6408"/>
    <n v="74375"/>
    <n v="901633.57400000002"/>
    <n v="1291803"/>
    <n v="573791"/>
    <n v="30737"/>
    <n v="101262"/>
    <n v="12.723000000000001"/>
    <n v="55.510599999999997"/>
    <n v="9.9610000000000003"/>
    <n v="2.6027999999999998"/>
    <s v="—"/>
    <n v="99901"/>
  </r>
  <r>
    <s v="FY 2006"/>
    <n v="2006"/>
    <x v="12"/>
    <s v="USA"/>
    <n v="0"/>
    <n v="1"/>
    <x v="379"/>
    <n v="18.068100000000001"/>
    <n v="3.1259000000000001"/>
    <n v="2.5409999999999999"/>
    <n v="91064"/>
    <n v="1054090.9091"/>
    <n v="1459737"/>
    <n v="706490"/>
    <n v="34591"/>
    <n v="132421"/>
    <n v="10.7911"/>
    <n v="54.7789"/>
    <n v="23.1267"/>
    <n v="9.2689000000000004"/>
    <s v="—"/>
    <n v="125226"/>
  </r>
  <r>
    <s v="FY 2007"/>
    <n v="2007"/>
    <x v="12"/>
    <s v="USA"/>
    <n v="1"/>
    <n v="1"/>
    <x v="380"/>
    <n v="10.770899999999999"/>
    <n v="2.7886000000000002"/>
    <n v="2.2875999999999999"/>
    <n v="83372"/>
    <n v="1212905"/>
    <n v="1715746"/>
    <n v="876344"/>
    <n v="34441"/>
    <n v="142394"/>
    <n v="11.6874"/>
    <n v="53.946399999999997"/>
    <n v="24.042000000000002"/>
    <n v="16.103899999999999"/>
    <n v="314.2749"/>
    <n v="133720"/>
  </r>
  <r>
    <s v="FY 2008"/>
    <n v="2008"/>
    <x v="12"/>
    <s v="USA"/>
    <n v="1"/>
    <n v="1"/>
    <x v="381"/>
    <n v="1.8144"/>
    <n v="3.2263999999999999"/>
    <n v="2.9013"/>
    <n v="120814"/>
    <n v="1320469.2308"/>
    <n v="1817943"/>
    <n v="962900"/>
    <n v="45360"/>
    <n v="139351"/>
    <n v="10.267799999999999"/>
    <n v="56.126399999999997"/>
    <n v="9.8768999999999991"/>
    <n v="9.6649999999999991"/>
    <n v="320.82330000000002"/>
    <n v="171661"/>
  </r>
  <r>
    <s v="FY 2009"/>
    <n v="2009"/>
    <x v="12"/>
    <s v="USA"/>
    <n v="1"/>
    <n v="1"/>
    <x v="382"/>
    <n v="-1.325"/>
    <n v="3.0796999999999999"/>
    <n v="2.8323999999999998"/>
    <n v="160388"/>
    <n v="1543000"/>
    <n v="2230232"/>
    <n v="944002"/>
    <n v="47109"/>
    <n v="194236"/>
    <n v="9.6362000000000005"/>
    <n v="54.475900000000003"/>
    <n v="-1.9625999999999999"/>
    <n v="12.300599999999999"/>
    <n v="320.7294"/>
    <n v="226070"/>
  </r>
  <r>
    <s v="FY 2010"/>
    <n v="2010"/>
    <x v="12"/>
    <s v="USA"/>
    <n v="1"/>
    <n v="1"/>
    <x v="383"/>
    <n v="-1.7732000000000001"/>
    <n v="3.1032000000000002"/>
    <n v="2.8944999999999999"/>
    <n v="163626"/>
    <n v="1456000"/>
    <n v="2264909"/>
    <n v="975498"/>
    <n v="51523"/>
    <n v="211686"/>
    <n v="9.923"/>
    <n v="55.029299999999999"/>
    <n v="3.3363999999999998"/>
    <n v="1.8977999999999999"/>
    <n v="349.87860000000001"/>
    <n v="229594"/>
  </r>
  <r>
    <s v="FY 2011"/>
    <n v="2011"/>
    <x v="12"/>
    <s v="USA"/>
    <n v="1"/>
    <n v="1"/>
    <x v="384"/>
    <n v="3.9699999999999999E-2"/>
    <n v="2.6798999999999999"/>
    <n v="2.4140000000000001"/>
    <n v="159232"/>
    <n v="1284467"/>
    <n v="2129046"/>
    <n v="939962"/>
    <n v="44616"/>
    <n v="211704"/>
    <n v="9.2527000000000008"/>
    <n v="60.1873"/>
    <n v="-3.6429"/>
    <n v="2.2378"/>
    <n v="289.80399999999997"/>
    <n v="215101"/>
  </r>
  <r>
    <s v="FY 2012"/>
    <n v="2012"/>
    <x v="12"/>
    <s v="USA"/>
    <n v="1"/>
    <n v="1"/>
    <x v="385"/>
    <n v="1.2830999999999999"/>
    <n v="2.4464000000000001"/>
    <n v="2.1726000000000001"/>
    <n v="155461"/>
    <n v="1205976"/>
    <n v="2209974"/>
    <n v="927232"/>
    <n v="40656"/>
    <n v="218188"/>
    <n v="9.3264999999999993"/>
    <n v="62.148400000000002"/>
    <n v="-1.3543000000000001"/>
    <n v="6.9909999999999997"/>
    <n v="313.83839999999998"/>
    <n v="196680"/>
  </r>
  <r>
    <s v="FY 2013"/>
    <n v="2013"/>
    <x v="12"/>
    <s v="USA"/>
    <n v="0"/>
    <n v="1"/>
    <x v="386"/>
    <n v="4.6078000000000001"/>
    <n v="2.5323000000000002"/>
    <n v="2.2907999999999999"/>
    <n v="161456"/>
    <n v="1297534"/>
    <n v="2102273"/>
    <n v="939595"/>
    <n v="42265"/>
    <n v="219333"/>
    <n v="9.0348000000000006"/>
    <n v="65.974599999999995"/>
    <n v="1.3332999999999999"/>
    <n v="1.2676000000000001"/>
    <n v="271.9092"/>
    <n v="200281"/>
  </r>
  <r>
    <s v="FY 2014"/>
    <n v="2014"/>
    <x v="12"/>
    <s v="USA"/>
    <n v="0"/>
    <n v="1"/>
    <x v="387"/>
    <n v="2.0185"/>
    <n v="2.423"/>
    <n v="2.1621999999999999"/>
    <n v="145150"/>
    <n v="1262000"/>
    <n v="2104534"/>
    <n v="894227"/>
    <n v="40779"/>
    <n v="224162"/>
    <n v="8.6439000000000004"/>
    <n v="67.053700000000006"/>
    <n v="-4.8285"/>
    <n v="-2.9899999999999999E-2"/>
    <n v="271.17360000000002"/>
    <n v="161623"/>
  </r>
  <r>
    <s v="FY 2015"/>
    <n v="2015"/>
    <x v="12"/>
    <s v="USA"/>
    <n v="0"/>
    <n v="1"/>
    <x v="10"/>
    <n v="6.2667999999999999"/>
    <n v="2.2225999999999999"/>
    <n v="1.9293"/>
    <n v="180778"/>
    <n v="1403293"/>
    <n v="2144287"/>
    <n v="904436"/>
    <n v="38958"/>
    <n v="233903"/>
    <n v="8.3704000000000001"/>
    <n v="70.287499999999994"/>
    <n v="1.1416999999999999"/>
    <n v="6.9997999999999996"/>
    <n v="247.17500000000001"/>
    <n v="220676"/>
  </r>
  <r>
    <s v="FY 2016"/>
    <n v="2016"/>
    <x v="12"/>
    <s v="USA"/>
    <n v="0"/>
    <n v="1"/>
    <x v="388"/>
    <n v="6.7975000000000003"/>
    <n v="2.2898999999999998"/>
    <n v="2.0045999999999999"/>
    <n v="190315"/>
    <n v="1399477"/>
    <n v="2188067"/>
    <n v="915749"/>
    <n v="41096"/>
    <n v="240975"/>
    <n v="8.2197999999999993"/>
    <n v="72.675299999999993"/>
    <n v="1.2507999999999999"/>
    <n v="5.3183999999999996"/>
    <n v="230.81200000000001"/>
    <n v="228187"/>
  </r>
  <r>
    <s v="FY 2017"/>
    <n v="2017"/>
    <x v="12"/>
    <s v="USA"/>
    <n v="0"/>
    <n v="1"/>
    <x v="389"/>
    <n v="6.8414999999999999"/>
    <n v="2.3986999999999998"/>
    <n v="2.0615000000000001"/>
    <n v="191496"/>
    <n v="1433517"/>
    <n v="2281234"/>
    <n v="948179"/>
    <n v="44667"/>
    <n v="244823"/>
    <n v="8.5393000000000008"/>
    <n v="71.651300000000006"/>
    <n v="3.5413999999999999"/>
    <n v="3.8552"/>
    <n v="241.6619"/>
    <n v="227427"/>
  </r>
  <r>
    <s v="FY 2018"/>
    <n v="2018"/>
    <x v="12"/>
    <s v="USA"/>
    <n v="0"/>
    <n v="1"/>
    <x v="354"/>
    <n v="10.945"/>
    <n v="2.4508999999999999"/>
    <n v="2.0461999999999998"/>
    <n v="189038"/>
    <n v="1433517"/>
    <n v="2354507"/>
    <n v="957262"/>
    <n v="48162"/>
    <n v="242999"/>
    <n v="8.8740000000000006"/>
    <n v="73.240700000000004"/>
    <n v="0.95789999999999997"/>
    <n v="5.4927999999999999"/>
    <n v="218.90780000000001"/>
    <n v="221304"/>
  </r>
  <r>
    <s v="FY 2019"/>
    <n v="2019"/>
    <x v="12"/>
    <s v="USA"/>
    <n v="0"/>
    <n v="1"/>
    <x v="390"/>
    <n v="10.7339"/>
    <n v="2.3917999999999999"/>
    <n v="1.9537"/>
    <n v="188492"/>
    <n v="1495027"/>
    <n v="2434079"/>
    <n v="992584"/>
    <n v="48891"/>
    <n v="241409"/>
    <n v="9.1918000000000006"/>
    <n v="73.266199999999998"/>
    <n v="3.6899000000000002"/>
    <n v="3.8601000000000001"/>
    <n v="228.73150000000001"/>
    <n v="221230"/>
  </r>
  <r>
    <s v="FY 2020"/>
    <n v="2020"/>
    <x v="12"/>
    <s v="USA"/>
    <n v="1"/>
    <n v="1"/>
    <x v="391"/>
    <n v="6.7260999999999997"/>
    <n v="1.9138999999999999"/>
    <n v="1.7375"/>
    <n v="200096"/>
    <n v="1480439"/>
    <n v="2819627"/>
    <n v="937104"/>
    <n v="43360"/>
    <n v="248414"/>
    <n v="10.331200000000001"/>
    <n v="77.064099999999996"/>
    <n v="-5.5895000000000001"/>
    <n v="25.137699999999999"/>
    <n v="229.77940000000001"/>
    <n v="237936"/>
  </r>
  <r>
    <s v="FY 2021"/>
    <n v="2021"/>
    <x v="12"/>
    <s v="USA"/>
    <n v="1"/>
    <n v="1"/>
    <x v="392"/>
    <n v="12.377000000000001"/>
    <n v="1.6586000000000001"/>
    <n v="1.5512999999999999"/>
    <n v="196465"/>
    <n v="1616880"/>
    <n v="3128528"/>
    <n v="953792"/>
    <n v="42934"/>
    <n v="245358"/>
    <n v="11.584300000000001"/>
    <n v="76.902500000000003"/>
    <n v="1.7807999999999999"/>
    <n v="12.698499999999999"/>
    <s v="—"/>
    <n v="228007"/>
  </r>
  <r>
    <s v="FY 2022"/>
    <n v="2022"/>
    <x v="12"/>
    <s v="USA"/>
    <n v="1"/>
    <n v="1"/>
    <x v="393"/>
    <n v="10.6149"/>
    <n v="1.9476"/>
    <n v="1.5785"/>
    <n v="208446"/>
    <n v="1603744"/>
    <n v="3051375"/>
    <n v="1052618"/>
    <n v="52462"/>
    <n v="244800"/>
    <n v="11.1691"/>
    <n v="76.611500000000007"/>
    <n v="10.3614"/>
    <n v="-4.6029"/>
    <n v="270.53410000000002"/>
    <n v="238773"/>
  </r>
  <r>
    <s v="FY 1998"/>
    <n v="1998"/>
    <x v="13"/>
    <s v="USA"/>
    <n v="0"/>
    <n v="1"/>
    <x v="394"/>
    <n v="22.817799999999998"/>
    <n v="3.3010999999999999"/>
    <n v="2.0708000000000002"/>
    <s v="—"/>
    <s v="—"/>
    <n v="63503"/>
    <n v="38386"/>
    <n v="1651"/>
    <m/>
    <n v="9.4106000000000005"/>
    <n v="84.490300000000005"/>
    <m/>
    <m/>
    <s v="—"/>
    <n v="7319"/>
  </r>
  <r>
    <s v="FY 1999"/>
    <n v="1999"/>
    <x v="13"/>
    <s v="USA"/>
    <n v="0"/>
    <n v="1"/>
    <x v="395"/>
    <n v="32.845399999999998"/>
    <n v="2.9678"/>
    <n v="2.0912999999999999"/>
    <s v="—"/>
    <s v="—"/>
    <n v="74756"/>
    <n v="37547"/>
    <n v="1701"/>
    <m/>
    <n v="11.253299999999999"/>
    <n v="87.514300000000006"/>
    <m/>
    <m/>
    <s v="—"/>
    <n v="7705"/>
  </r>
  <r>
    <s v="FY 2000"/>
    <n v="2000"/>
    <x v="13"/>
    <s v="USA"/>
    <n v="0"/>
    <n v="1"/>
    <x v="396"/>
    <n v="25.307700000000001"/>
    <n v="2.7816000000000001"/>
    <n v="1.6875"/>
    <s v="—"/>
    <s v="—"/>
    <n v="77114"/>
    <n v="36261"/>
    <n v="1757"/>
    <m/>
    <n v="12.534800000000001"/>
    <n v="85.707800000000006"/>
    <m/>
    <m/>
    <s v="—"/>
    <n v="8452"/>
  </r>
  <r>
    <s v="FY 2001"/>
    <n v="2001"/>
    <x v="13"/>
    <s v="USA"/>
    <n v="1"/>
    <n v="1"/>
    <x v="397"/>
    <n v="21.543199999999999"/>
    <n v="3.0024999999999999"/>
    <n v="2.8576000000000001"/>
    <s v="—"/>
    <s v="—"/>
    <n v="80712"/>
    <n v="21058"/>
    <n v="1624"/>
    <m/>
    <n v="12.776999999999999"/>
    <n v="78.301900000000003"/>
    <m/>
    <m/>
    <s v="—"/>
    <n v="8018"/>
  </r>
  <r>
    <s v="FY 2002"/>
    <n v="2002"/>
    <x v="13"/>
    <s v="USA"/>
    <n v="0"/>
    <n v="1"/>
    <x v="398"/>
    <n v="13.8759"/>
    <n v="3.1515"/>
    <n v="3.0935000000000001"/>
    <s v="—"/>
    <s v="—"/>
    <n v="77564"/>
    <n v="31340"/>
    <n v="1665"/>
    <m/>
    <n v="11.6044"/>
    <n v="84.421099999999996"/>
    <m/>
    <m/>
    <s v="—"/>
    <s v="—"/>
  </r>
  <r>
    <s v="FY 2003"/>
    <n v="2003"/>
    <x v="13"/>
    <s v="USA"/>
    <n v="0"/>
    <n v="1"/>
    <x v="399"/>
    <n v="15.3123"/>
    <n v="2.3460999999999999"/>
    <n v="2.0672000000000001"/>
    <s v="—"/>
    <s v="—"/>
    <n v="92397"/>
    <n v="35283"/>
    <n v="1609"/>
    <m/>
    <n v="10.963100000000001"/>
    <n v="73.149100000000004"/>
    <m/>
    <m/>
    <s v="—"/>
    <n v="8282"/>
  </r>
  <r>
    <s v="FY 2004"/>
    <n v="2004"/>
    <x v="13"/>
    <s v="USA"/>
    <n v="0"/>
    <n v="1"/>
    <x v="400"/>
    <n v="16.2547"/>
    <n v="2.1638000000000002"/>
    <n v="1.855"/>
    <n v="6118"/>
    <n v="73661"/>
    <n v="94529"/>
    <n v="35781"/>
    <n v="1645"/>
    <m/>
    <n v="10.1753"/>
    <n v="75.170599999999993"/>
    <m/>
    <m/>
    <s v="—"/>
    <n v="8996"/>
  </r>
  <r>
    <s v="FY 2005"/>
    <n v="2005"/>
    <x v="13"/>
    <s v="USA"/>
    <n v="0"/>
    <n v="1"/>
    <x v="401"/>
    <n v="16.393599999999999"/>
    <n v="1.8309"/>
    <n v="1.3286"/>
    <n v="6643"/>
    <n v="79282"/>
    <n v="102118"/>
    <n v="32927"/>
    <n v="1340"/>
    <m/>
    <n v="10.34"/>
    <n v="70.754300000000001"/>
    <m/>
    <m/>
    <s v="—"/>
    <n v="9898"/>
  </r>
  <r>
    <s v="FY 2006"/>
    <n v="2006"/>
    <x v="13"/>
    <s v="USA"/>
    <n v="0"/>
    <n v="1"/>
    <x v="402"/>
    <n v="17.582699999999999"/>
    <n v="2.0461999999999998"/>
    <n v="1.3338000000000001"/>
    <n v="6350"/>
    <n v="77567"/>
    <n v="103685"/>
    <n v="38059"/>
    <n v="1499"/>
    <m/>
    <n v="9.0721000000000007"/>
    <n v="74.778300000000002"/>
    <m/>
    <m/>
    <s v="—"/>
    <n v="9690"/>
  </r>
  <r>
    <s v="FY 2007"/>
    <n v="2007"/>
    <x v="13"/>
    <s v="USA"/>
    <n v="1"/>
    <n v="1"/>
    <x v="403"/>
    <n v="9.9872999999999994"/>
    <n v="2.0971000000000002"/>
    <n v="1.5145"/>
    <n v="11259"/>
    <n v="120866"/>
    <n v="197656"/>
    <n v="50931"/>
    <n v="2300"/>
    <m/>
    <n v="6.7222999999999997"/>
    <n v="76.079599999999999"/>
    <m/>
    <m/>
    <s v="—"/>
    <n v="16012"/>
  </r>
  <r>
    <s v="FY 2008"/>
    <n v="2008"/>
    <x v="13"/>
    <s v="USA"/>
    <n v="1"/>
    <n v="1"/>
    <x v="404"/>
    <n v="5.0707000000000004"/>
    <n v="2.1126999999999998"/>
    <n v="2.0623"/>
    <n v="15402"/>
    <n v="115811"/>
    <n v="237512"/>
    <n v="43394"/>
    <n v="2859"/>
    <m/>
    <n v="8.4674999999999994"/>
    <n v="79.537000000000006"/>
    <m/>
    <m/>
    <n v="180.62389999999999"/>
    <n v="19754"/>
  </r>
  <r>
    <s v="FY 2009"/>
    <n v="2009"/>
    <x v="13"/>
    <s v="USA"/>
    <n v="1"/>
    <n v="1"/>
    <x v="405"/>
    <n v="-5.0404999999999998"/>
    <n v="2.0684"/>
    <n v="2.0495999999999999"/>
    <n v="12883"/>
    <n v="106328"/>
    <n v="212224"/>
    <n v="36689"/>
    <n v="2915"/>
    <m/>
    <n v="7.3173000000000004"/>
    <n v="80.369699999999995"/>
    <m/>
    <m/>
    <n v="201.82390000000001"/>
    <n v="16980"/>
  </r>
  <r>
    <s v="FY 2010"/>
    <n v="2010"/>
    <x v="13"/>
    <s v="USA"/>
    <n v="1"/>
    <n v="1"/>
    <x v="406"/>
    <n v="8.1362000000000005"/>
    <n v="1.7845"/>
    <n v="1.7326999999999999"/>
    <n v="13597"/>
    <n v="101407"/>
    <n v="247259"/>
    <n v="37808"/>
    <n v="2925"/>
    <m/>
    <n v="7.4572000000000003"/>
    <n v="74.313699999999997"/>
    <m/>
    <m/>
    <n v="255.67750000000001"/>
    <n v="16554"/>
  </r>
  <r>
    <s v="FY 2011"/>
    <n v="2011"/>
    <x v="13"/>
    <s v="USA"/>
    <n v="1"/>
    <n v="1"/>
    <x v="407"/>
    <n v="7.5412999999999997"/>
    <n v="1.6930000000000001"/>
    <n v="1.6544000000000001"/>
    <n v="15389"/>
    <n v="102255"/>
    <n v="325266"/>
    <n v="43979"/>
    <n v="2984"/>
    <m/>
    <n v="9.5104000000000006"/>
    <n v="80.799700000000001"/>
    <m/>
    <m/>
    <n v="291.02370000000002"/>
    <n v="17433"/>
  </r>
  <r>
    <s v="FY 2012"/>
    <n v="2012"/>
    <x v="13"/>
    <s v="USA"/>
    <n v="1"/>
    <n v="1"/>
    <x v="408"/>
    <n v="6.9467999999999996"/>
    <n v="1.5821000000000001"/>
    <n v="1.5547"/>
    <n v="16694"/>
    <n v="111180"/>
    <n v="358990"/>
    <n v="46629"/>
    <n v="2973"/>
    <m/>
    <n v="9.5878999999999994"/>
    <n v="81.543199999999999"/>
    <m/>
    <m/>
    <n v="306.54610000000002"/>
    <n v="18140"/>
  </r>
  <r>
    <s v="FY 2013"/>
    <n v="2013"/>
    <x v="13"/>
    <s v="USA"/>
    <n v="0"/>
    <n v="1"/>
    <x v="409"/>
    <n v="5.6186999999999996"/>
    <n v="1.5092000000000001"/>
    <n v="1.488"/>
    <n v="18335"/>
    <n v="113322"/>
    <n v="374516"/>
    <n v="51657"/>
    <n v="3009"/>
    <m/>
    <n v="9.7251999999999992"/>
    <n v="81.908199999999994"/>
    <m/>
    <m/>
    <n v="271.11660000000001"/>
    <n v="19230"/>
  </r>
  <r>
    <s v="FY 2014"/>
    <n v="2014"/>
    <x v="13"/>
    <s v="USA"/>
    <n v="0"/>
    <n v="1"/>
    <x v="410"/>
    <n v="6.8259999999999996"/>
    <n v="1.379"/>
    <n v="1.3574999999999999"/>
    <n v="20502"/>
    <n v="168028"/>
    <n v="385303"/>
    <n v="59132"/>
    <n v="2880"/>
    <m/>
    <n v="9.9553999999999991"/>
    <n v="81.084800000000001"/>
    <m/>
    <m/>
    <n v="308.58069999999998"/>
    <n v="21823"/>
  </r>
  <r>
    <s v="FY 2015"/>
    <n v="2015"/>
    <x v="13"/>
    <s v="USA"/>
    <n v="0"/>
    <n v="1"/>
    <x v="411"/>
    <n v="8.4391999999999996"/>
    <n v="1.3754999999999999"/>
    <n v="1.3549"/>
    <n v="20936"/>
    <n v="159893"/>
    <n v="393780"/>
    <n v="63703"/>
    <n v="3026"/>
    <m/>
    <n v="10.103400000000001"/>
    <n v="82.387299999999996"/>
    <m/>
    <m/>
    <n v="221.02629999999999"/>
    <n v="21570"/>
  </r>
  <r>
    <s v="FY 2016"/>
    <n v="2016"/>
    <x v="13"/>
    <s v="USA"/>
    <n v="0"/>
    <n v="1"/>
    <x v="412"/>
    <n v="9.5440000000000005"/>
    <n v="1.4263999999999999"/>
    <n v="1.3983000000000001"/>
    <n v="21465"/>
    <n v="147671"/>
    <n v="333469"/>
    <n v="64458"/>
    <n v="3138"/>
    <m/>
    <n v="8.4252000000000002"/>
    <n v="79.5959"/>
    <m/>
    <m/>
    <n v="207.49119999999999"/>
    <n v="22432"/>
  </r>
  <r>
    <s v="FY 2017"/>
    <n v="2017"/>
    <x v="13"/>
    <s v="USA"/>
    <n v="0"/>
    <n v="1"/>
    <x v="413"/>
    <n v="10.623200000000001"/>
    <n v="1.5008999999999999"/>
    <n v="1.4610000000000001"/>
    <n v="22044"/>
    <n v="155621"/>
    <n v="371758"/>
    <n v="61540"/>
    <n v="3308"/>
    <m/>
    <n v="8.9052000000000007"/>
    <n v="77.572599999999994"/>
    <m/>
    <m/>
    <n v="208.61160000000001"/>
    <n v="23543"/>
  </r>
  <r>
    <s v="FY 2018"/>
    <n v="2018"/>
    <x v="13"/>
    <s v="USA"/>
    <n v="0"/>
    <n v="1"/>
    <x v="414"/>
    <n v="10.8935"/>
    <n v="1.5547"/>
    <n v="1.5529999999999999"/>
    <n v="21044"/>
    <n v="149618"/>
    <n v="362873"/>
    <n v="56564"/>
    <n v="3611"/>
    <m/>
    <n v="8.8790999999999993"/>
    <n v="77.454899999999995"/>
    <m/>
    <m/>
    <n v="230.12870000000001"/>
    <n v="22536"/>
  </r>
  <r>
    <s v="FY 2019"/>
    <n v="2019"/>
    <x v="13"/>
    <s v="USA"/>
    <n v="0"/>
    <n v="1"/>
    <x v="415"/>
    <n v="11.3934"/>
    <n v="1.3473999999999999"/>
    <n v="1.4503999999999999"/>
    <n v="21996"/>
    <n v="148695"/>
    <n v="381508"/>
    <n v="54953"/>
    <n v="3188"/>
    <m/>
    <n v="9.1426999999999996"/>
    <n v="79.807900000000004"/>
    <m/>
    <m/>
    <n v="83.802199999999999"/>
    <n v="23449"/>
  </r>
  <r>
    <s v="FY 2020"/>
    <n v="2020"/>
    <x v="13"/>
    <s v="USA"/>
    <n v="1"/>
    <n v="1"/>
    <x v="416"/>
    <n v="8.6331000000000007"/>
    <n v="1.1805000000000001"/>
    <n v="1.242"/>
    <n v="26310"/>
    <n v="163848"/>
    <n v="469633"/>
    <n v="56469"/>
    <n v="2977"/>
    <m/>
    <n v="10.1828"/>
    <n v="83.656400000000005"/>
    <m/>
    <m/>
    <s v="—"/>
    <n v="28038"/>
  </r>
  <r>
    <s v="FY 2021"/>
    <n v="2021"/>
    <x v="13"/>
    <s v="USA"/>
    <n v="1"/>
    <n v="1"/>
    <x v="417"/>
    <n v="8.9358000000000004"/>
    <n v="0.94089999999999996"/>
    <n v="0.94389999999999996"/>
    <n v="23485"/>
    <n v="167608"/>
    <n v="444438"/>
    <n v="67787"/>
    <n v="2618"/>
    <m/>
    <n v="10.242599999999999"/>
    <n v="82.589299999999994"/>
    <m/>
    <m/>
    <n v="275.1377"/>
    <n v="24972"/>
  </r>
  <r>
    <s v="FY 2022"/>
    <n v="2022"/>
    <x v="13"/>
    <s v="USA"/>
    <n v="1"/>
    <n v="1"/>
    <x v="418"/>
    <n v="6.3758999999999997"/>
    <n v="1.2915000000000001"/>
    <n v="1.3358000000000001"/>
    <n v="22856"/>
    <n v="159096"/>
    <n v="405783"/>
    <n v="66063"/>
    <n v="3504"/>
    <m/>
    <n v="9.9335000000000004"/>
    <n v="79.819299999999998"/>
    <m/>
    <m/>
    <n v="238.34270000000001"/>
    <n v="24384"/>
  </r>
  <r>
    <s v="FY 1998"/>
    <n v="1998"/>
    <x v="14"/>
    <s v="USA"/>
    <n v="0"/>
    <n v="1"/>
    <x v="419"/>
    <n v="16.682300000000001"/>
    <n v="4.4077999999999999"/>
    <n v="3.2764000000000002"/>
    <s v="—"/>
    <s v="—"/>
    <n v="37092"/>
    <n v="22357"/>
    <n v="1269"/>
    <n v="3795"/>
    <n v="9.7738999999999994"/>
    <n v="75.963700000000003"/>
    <n v="29.134599999999999"/>
    <n v="28.791399999999999"/>
    <s v="—"/>
    <n v="4225.5"/>
  </r>
  <r>
    <s v="FY 1999"/>
    <n v="1999"/>
    <x v="14"/>
    <s v="USA"/>
    <n v="0"/>
    <n v="1"/>
    <x v="420"/>
    <n v="16.971499999999999"/>
    <n v="4.0583"/>
    <n v="3.1444999999999999"/>
    <n v="4240.1000000000004"/>
    <n v="27458.751400000001"/>
    <n v="41589"/>
    <n v="24964"/>
    <n v="1405"/>
    <n v="4077"/>
    <n v="10.200900000000001"/>
    <n v="71.591700000000003"/>
    <n v="11.6608"/>
    <n v="6.4786000000000001"/>
    <s v="—"/>
    <n v="4926.1000000000004"/>
  </r>
  <r>
    <s v="FY 2000"/>
    <n v="2000"/>
    <x v="14"/>
    <s v="USA"/>
    <n v="0"/>
    <n v="1"/>
    <x v="421"/>
    <n v="19.246200000000002"/>
    <n v="3.8706999999999998"/>
    <n v="2.7387999999999999"/>
    <n v="4754.7"/>
    <n v="36500"/>
    <n v="45857"/>
    <n v="25952"/>
    <n v="1470"/>
    <n v="4891"/>
    <n v="9.3757999999999999"/>
    <n v="78.864500000000007"/>
    <n v="3.9577"/>
    <n v="18.652000000000001"/>
    <s v="—"/>
    <n v="5387.4"/>
  </r>
  <r>
    <s v="FY 2001"/>
    <n v="2001"/>
    <x v="14"/>
    <s v="USA"/>
    <n v="1"/>
    <n v="1"/>
    <x v="422"/>
    <n v="17.459199999999999"/>
    <n v="4.6528999999999998"/>
    <n v="3.5076000000000001"/>
    <n v="7351.7"/>
    <n v="7546.5"/>
    <n v="71026"/>
    <n v="43458"/>
    <n v="2433.058"/>
    <n v="7630"/>
    <n v="8.8122000000000007"/>
    <n v="75.888599999999997"/>
    <n v="67.455299999999994"/>
    <n v="47.292200000000001"/>
    <s v="—"/>
    <n v="8575.7999999999993"/>
  </r>
  <r>
    <s v="FY 2002"/>
    <n v="2002"/>
    <x v="14"/>
    <s v="USA"/>
    <n v="0"/>
    <n v="1"/>
    <x v="423"/>
    <n v="20.3032"/>
    <n v="3.8759999999999999"/>
    <n v="3.3277000000000001"/>
    <s v="—"/>
    <s v="—"/>
    <n v="80894"/>
    <n v="45928"/>
    <n v="2700"/>
    <n v="8466"/>
    <n v="9.0526"/>
    <n v="75.434200000000004"/>
    <n v="5.6836000000000002"/>
    <n v="14.5314"/>
    <s v="—"/>
    <s v="—"/>
  </r>
  <r>
    <s v="FY 2003"/>
    <n v="2003"/>
    <x v="14"/>
    <s v="USA"/>
    <n v="0"/>
    <n v="1"/>
    <x v="424"/>
    <n v="20.6572"/>
    <n v="3.7086000000000001"/>
    <n v="3.3079999999999998"/>
    <n v="8168"/>
    <n v="74678.624800000005"/>
    <n v="91143"/>
    <n v="52308"/>
    <n v="2905"/>
    <n v="8516"/>
    <n v="10.6913"/>
    <n v="71.973299999999995"/>
    <n v="13.891299999999999"/>
    <n v="9.3605999999999998"/>
    <s v="—"/>
    <n v="9992"/>
  </r>
  <r>
    <s v="FY 2004"/>
    <n v="2004"/>
    <x v="14"/>
    <s v="USA"/>
    <n v="0"/>
    <n v="1"/>
    <x v="425"/>
    <n v="17.4861"/>
    <n v="3.6009000000000002"/>
    <n v="3.2387999999999999"/>
    <n v="8522"/>
    <n v="82664.500400000004"/>
    <n v="94456"/>
    <n v="60367"/>
    <n v="3012"/>
    <n v="8915"/>
    <n v="10.5845"/>
    <n v="70.804400000000001"/>
    <n v="15.4068"/>
    <n v="1.9809000000000001"/>
    <s v="—"/>
    <n v="10176"/>
  </r>
  <r>
    <s v="FY 2005"/>
    <n v="2005"/>
    <x v="14"/>
    <s v="USA"/>
    <n v="0"/>
    <n v="1"/>
    <x v="426"/>
    <n v="16.870100000000001"/>
    <n v="3.3424"/>
    <n v="2.7987000000000002"/>
    <n v="8209"/>
    <n v="97399"/>
    <n v="105225"/>
    <n v="71229"/>
    <n v="2965"/>
    <n v="9437"/>
    <n v="11.1396"/>
    <n v="73.114999999999995"/>
    <n v="17.993300000000001"/>
    <n v="15.8142"/>
    <s v="—"/>
    <n v="10240"/>
  </r>
  <r>
    <s v="FY 2006"/>
    <n v="2006"/>
    <x v="14"/>
    <s v="USA"/>
    <n v="0"/>
    <n v="1"/>
    <x v="427"/>
    <n v="12.2057"/>
    <n v="3.1993999999999998"/>
    <n v="2.4474"/>
    <n v="8625"/>
    <n v="102845.5285"/>
    <n v="100669"/>
    <n v="75503"/>
    <n v="2873"/>
    <n v="10013"/>
    <n v="10.0448"/>
    <n v="80.529300000000006"/>
    <n v="6.0004"/>
    <n v="2.8858000000000001"/>
    <s v="—"/>
    <n v="11385"/>
  </r>
  <r>
    <s v="FY 2007"/>
    <n v="2007"/>
    <x v="14"/>
    <s v="USA"/>
    <n v="1"/>
    <n v="1"/>
    <x v="428"/>
    <n v="11.2211"/>
    <n v="3.2972000000000001"/>
    <n v="2.6551"/>
    <n v="8924"/>
    <n v="115529"/>
    <n v="110962"/>
    <n v="84582"/>
    <n v="3009"/>
    <n v="9152"/>
    <n v="12.112399999999999"/>
    <n v="77.398499999999999"/>
    <n v="12.024699999999999"/>
    <n v="8.7416999999999998"/>
    <s v="—"/>
    <n v="11733"/>
  </r>
  <r>
    <s v="FY 2008"/>
    <n v="2008"/>
    <x v="14"/>
    <s v="USA"/>
    <n v="1"/>
    <n v="1"/>
    <x v="429"/>
    <n v="-25.665199999999999"/>
    <n v="3.5390000000000001"/>
    <n v="3.1526000000000001"/>
    <n v="11924"/>
    <n v="112570"/>
    <n v="119764"/>
    <n v="85595"/>
    <n v="3514"/>
    <n v="7836"/>
    <n v="9.9167000000000005"/>
    <n v="76.737499999999997"/>
    <n v="1.1977"/>
    <n v="4.1990999999999996"/>
    <n v="142.70930000000001"/>
    <n v="16646"/>
  </r>
  <r>
    <s v="FY 2009"/>
    <n v="2009"/>
    <x v="14"/>
    <s v="USA"/>
    <n v="1"/>
    <n v="1"/>
    <x v="430"/>
    <n v="5.7662000000000004"/>
    <n v="3.2972999999999999"/>
    <n v="2.9622999999999999"/>
    <n v="13428"/>
    <n v="100862"/>
    <n v="113380"/>
    <n v="78846"/>
    <n v="3354"/>
    <n v="9888"/>
    <n v="8.4003999999999994"/>
    <n v="87.4452"/>
    <n v="-7.8848000000000003"/>
    <n v="7.2404999999999999"/>
    <n v="154.87889999999999"/>
    <n v="17635"/>
  </r>
  <r>
    <s v="FY 2010"/>
    <n v="2010"/>
    <x v="14"/>
    <s v="USA"/>
    <n v="1"/>
    <n v="1"/>
    <x v="431"/>
    <n v="4.9592999999999998"/>
    <n v="3.6507999999999998"/>
    <n v="3.3340000000000001"/>
    <n v="13965"/>
    <n v="100193"/>
    <n v="111007"/>
    <n v="79707"/>
    <n v="3604"/>
    <n v="10397"/>
    <n v="7.8840000000000003"/>
    <n v="87.737899999999996"/>
    <n v="1.0920000000000001"/>
    <n v="-3.1516999999999999"/>
    <n v="133.892"/>
    <n v="18173"/>
  </r>
  <r>
    <s v="FY 2011"/>
    <n v="2011"/>
    <x v="14"/>
    <s v="USA"/>
    <n v="1"/>
    <n v="1"/>
    <x v="432"/>
    <n v="9.4309999999999992"/>
    <n v="3.5948000000000002"/>
    <n v="3.3170999999999999"/>
    <n v="12503"/>
    <n v="104945"/>
    <n v="116967"/>
    <n v="83972"/>
    <n v="3557"/>
    <n v="12803"/>
    <n v="8.827"/>
    <n v="86.5959"/>
    <n v="5.3507999999999996"/>
    <n v="4.9749999999999996"/>
    <n v="149.9434"/>
    <n v="16885"/>
  </r>
  <r>
    <s v="FY 2012"/>
    <n v="2012"/>
    <x v="14"/>
    <s v="USA"/>
    <n v="1"/>
    <n v="1"/>
    <x v="433"/>
    <n v="11.7989"/>
    <n v="3.4664999999999999"/>
    <n v="3.2349000000000001"/>
    <n v="11685"/>
    <n v="109699"/>
    <n v="121894"/>
    <n v="88721"/>
    <n v="3595"/>
    <n v="13318"/>
    <n v="8.8559999999999999"/>
    <n v="86.254000000000005"/>
    <n v="5.6555"/>
    <n v="4.4417"/>
    <n v="141.48500000000001"/>
    <n v="15816"/>
  </r>
  <r>
    <s v="FY 2013"/>
    <n v="2013"/>
    <x v="14"/>
    <s v="USA"/>
    <n v="0"/>
    <n v="1"/>
    <x v="434"/>
    <n v="13.3889"/>
    <n v="3.2456999999999998"/>
    <n v="3.0577999999999999"/>
    <n v="12094"/>
    <n v="116736"/>
    <n v="130443"/>
    <n v="89558"/>
    <n v="3561"/>
    <n v="13555"/>
    <n v="8.9185999999999996"/>
    <n v="89.783100000000005"/>
    <n v="0.94340000000000002"/>
    <n v="10.900700000000001"/>
    <n v="141.69290000000001"/>
    <n v="16440"/>
  </r>
  <r>
    <s v="FY 2014"/>
    <n v="2014"/>
    <x v="14"/>
    <s v="USA"/>
    <n v="0"/>
    <n v="1"/>
    <x v="435"/>
    <n v="10.068199999999999"/>
    <n v="3.0503999999999998"/>
    <n v="2.8561999999999999"/>
    <n v="12764"/>
    <n v="117878"/>
    <n v="138706"/>
    <n v="91345"/>
    <n v="3579"/>
    <n v="14295"/>
    <n v="8.8544999999999998"/>
    <n v="85.920599999999993"/>
    <n v="1.9954000000000001"/>
    <n v="2.4548000000000001"/>
    <n v="159.0616"/>
    <n v="16895"/>
  </r>
  <r>
    <s v="FY 2015"/>
    <n v="2015"/>
    <x v="14"/>
    <s v="USA"/>
    <n v="0"/>
    <n v="1"/>
    <x v="436"/>
    <n v="11.270200000000001"/>
    <n v="2.8675999999999999"/>
    <n v="2.6606999999999998"/>
    <n v="13260"/>
    <n v="121290"/>
    <n v="141048"/>
    <n v="93485"/>
    <n v="3533"/>
    <n v="14489"/>
    <n v="8.8877000000000006"/>
    <n v="85.524500000000003"/>
    <n v="2.3428"/>
    <n v="1.4679"/>
    <n v="197.63069999999999"/>
    <n v="17134"/>
  </r>
  <r>
    <s v="FY 2016"/>
    <n v="2016"/>
    <x v="14"/>
    <s v="USA"/>
    <n v="0"/>
    <n v="1"/>
    <x v="437"/>
    <n v="10.0463"/>
    <n v="2.8788999999999998"/>
    <n v="2.6381999999999999"/>
    <n v="13756"/>
    <n v="119632"/>
    <n v="142177"/>
    <n v="92849"/>
    <n v="3615"/>
    <n v="14855"/>
    <n v="8.7591000000000001"/>
    <n v="85.1858"/>
    <n v="-0.68030000000000002"/>
    <n v="0.59689999999999999"/>
    <n v="113.02370000000001"/>
    <n v="17972"/>
  </r>
  <r>
    <s v="FY 2017"/>
    <n v="2017"/>
    <x v="14"/>
    <s v="USA"/>
    <n v="0"/>
    <n v="1"/>
    <x v="438"/>
    <n v="14.017799999999999"/>
    <n v="2.9975000000000001"/>
    <n v="2.7202999999999999"/>
    <n v="13848"/>
    <n v="117997"/>
    <n v="142081"/>
    <n v="92462"/>
    <n v="3798"/>
    <n v="14850"/>
    <n v="8.7596000000000007"/>
    <n v="84.384699999999995"/>
    <n v="-0.4168"/>
    <n v="-0.63470000000000004"/>
    <n v="211.38720000000001"/>
    <n v="17887"/>
  </r>
  <r>
    <s v="FY 2018"/>
    <n v="2018"/>
    <x v="14"/>
    <s v="USA"/>
    <n v="0"/>
    <n v="1"/>
    <x v="439"/>
    <n v="14.084"/>
    <n v="3.2067000000000001"/>
    <n v="2.8441999999999998"/>
    <n v="13864"/>
    <n v="122432"/>
    <n v="146069"/>
    <n v="95872"/>
    <n v="4140"/>
    <n v="14900"/>
    <n v="8.9888999999999992"/>
    <n v="86.542500000000004"/>
    <n v="3.6880000000000002"/>
    <n v="5.4991000000000003"/>
    <n v="220.2585"/>
    <n v="17723"/>
  </r>
  <r>
    <s v="FY 2019"/>
    <n v="2019"/>
    <x v="14"/>
    <s v="USA"/>
    <n v="0"/>
    <n v="1"/>
    <x v="440"/>
    <n v="14.0222"/>
    <n v="3.4251"/>
    <n v="3.0030999999999999"/>
    <n v="15616"/>
    <n v="142065"/>
    <n v="169369"/>
    <n v="110958"/>
    <n v="4797"/>
    <n v="19303.000100000001"/>
    <n v="7.9880000000000004"/>
    <n v="88.379900000000006"/>
    <n v="15.7356"/>
    <n v="16.747399999999999"/>
    <n v="190.756"/>
    <n v="19661"/>
  </r>
  <r>
    <s v="FY 2020"/>
    <n v="2020"/>
    <x v="14"/>
    <s v="USA"/>
    <n v="1"/>
    <n v="1"/>
    <x v="441"/>
    <n v="6.5660999999999996"/>
    <n v="2.8616000000000001"/>
    <n v="2.6265999999999998"/>
    <n v="16797"/>
    <n v="141974"/>
    <n v="204680"/>
    <n v="113523"/>
    <n v="4782"/>
    <n v="20995"/>
    <n v="8.8564000000000007"/>
    <n v="90.349500000000006"/>
    <n v="2.3117000000000001"/>
    <n v="25.1995"/>
    <n v="186.40039999999999"/>
    <n v="21412"/>
  </r>
  <r>
    <s v="FY 2021"/>
    <n v="2021"/>
    <x v="14"/>
    <s v="USA"/>
    <n v="1"/>
    <n v="1"/>
    <x v="442"/>
    <n v="12.942600000000001"/>
    <n v="2.5478999999999998"/>
    <n v="2.4030999999999998"/>
    <n v="16894"/>
    <n v="155101"/>
    <n v="211116"/>
    <n v="116465"/>
    <n v="4770"/>
    <n v="20094"/>
    <n v="9.5053999999999998"/>
    <n v="92.5642"/>
    <n v="2.5914999999999999"/>
    <n v="6.4389000000000003"/>
    <n v="196.69069999999999"/>
    <n v="20785"/>
  </r>
  <r>
    <s v="FY 2022"/>
    <n v="2022"/>
    <x v="14"/>
    <s v="USA"/>
    <n v="1"/>
    <n v="1"/>
    <x v="443"/>
    <n v="13.199299999999999"/>
    <n v="3.0150999999999999"/>
    <n v="2.7412000000000001"/>
    <n v="17797"/>
    <n v="169110"/>
    <n v="207452"/>
    <n v="122487"/>
    <n v="5609"/>
    <n v="15211"/>
    <n v="11.972799999999999"/>
    <n v="89.437799999999996"/>
    <n v="5.1707000000000001"/>
    <n v="-3.3273000000000001"/>
    <n v="328.97789999999998"/>
    <n v="21617"/>
  </r>
  <r>
    <s v="FY 2003"/>
    <n v="2003"/>
    <x v="15"/>
    <s v="USA"/>
    <n v="0"/>
    <n v="1"/>
    <x v="444"/>
    <n v="15.4277"/>
    <n v="2.23"/>
    <n v="2.0238"/>
    <n v="43167"/>
    <n v="507456"/>
    <n v="770912"/>
    <n v="219518"/>
    <n v="12965"/>
    <n v="45145"/>
    <n v="16.702999999999999"/>
    <n v="53.658200000000001"/>
    <n v="1.4577"/>
    <n v="7.1333000000000002"/>
    <s v="—"/>
    <n v="59816"/>
  </r>
  <r>
    <s v="FY 2004"/>
    <n v="2004"/>
    <x v="15"/>
    <s v="USA"/>
    <n v="0"/>
    <n v="1"/>
    <x v="445"/>
    <n v="5.8673999999999999"/>
    <n v="2.3340000000000001"/>
    <n v="2.2031000000000001"/>
    <n v="68621"/>
    <n v="791373"/>
    <n v="1157248"/>
    <n v="433836"/>
    <n v="16761"/>
    <n v="105314"/>
    <n v="10.9533"/>
    <n v="53.434800000000003"/>
    <n v="97.631200000000007"/>
    <n v="59.714799999999997"/>
    <s v="—"/>
    <n v="96807"/>
  </r>
  <r>
    <s v="FY 2005"/>
    <n v="2005"/>
    <x v="15"/>
    <s v="USA"/>
    <n v="0"/>
    <n v="1"/>
    <x v="446"/>
    <n v="7.976"/>
    <n v="2.2084000000000001"/>
    <n v="1.9432"/>
    <n v="72474"/>
    <n v="850643"/>
    <n v="1198942"/>
    <n v="448888"/>
    <n v="19555"/>
    <n v="107072"/>
    <n v="11.183"/>
    <n v="57.721499999999999"/>
    <n v="3.4695"/>
    <n v="6.431"/>
    <s v="—"/>
    <n v="102437"/>
  </r>
  <r>
    <s v="FY 2006"/>
    <n v="2006"/>
    <x v="15"/>
    <s v="USA"/>
    <n v="0"/>
    <n v="1"/>
    <x v="447"/>
    <n v="12.9587"/>
    <n v="2.0933000000000002"/>
    <n v="1.48"/>
    <n v="81055"/>
    <n v="935909"/>
    <n v="1351520"/>
    <n v="483127"/>
    <n v="21242"/>
    <n v="115790"/>
    <n v="11.6722"/>
    <n v="58.595500000000001"/>
    <n v="7.6275000000000004"/>
    <n v="15.098800000000001"/>
    <s v="—"/>
    <n v="115265"/>
  </r>
  <r>
    <s v="FY 2007"/>
    <n v="2007"/>
    <x v="15"/>
    <s v="USA"/>
    <n v="1"/>
    <n v="1"/>
    <x v="448"/>
    <n v="12.857100000000001"/>
    <n v="2.2273000000000001"/>
    <n v="1.6315999999999999"/>
    <n v="88746"/>
    <n v="1051879"/>
    <n v="1562147"/>
    <n v="519374"/>
    <n v="26406"/>
    <n v="123221"/>
    <n v="12.6776"/>
    <n v="58.062399999999997"/>
    <n v="7.5026000000000002"/>
    <n v="15.958299999999999"/>
    <n v="515.71400000000006"/>
    <n v="132242"/>
  </r>
  <r>
    <s v="FY 2008"/>
    <n v="2008"/>
    <x v="15"/>
    <s v="USA"/>
    <n v="1"/>
    <n v="1"/>
    <x v="449"/>
    <n v="3.82"/>
    <n v="2.5815999999999999"/>
    <n v="2.1758000000000002"/>
    <n v="136104"/>
    <n v="1244659"/>
    <n v="2175052"/>
    <n v="744898"/>
    <n v="38779"/>
    <n v="134945"/>
    <n v="13.033300000000001"/>
    <n v="59.418700000000001"/>
    <n v="43.4223"/>
    <n v="36.2547"/>
    <n v="471.23390000000001"/>
    <n v="184720"/>
  </r>
  <r>
    <s v="FY 2009"/>
    <n v="2009"/>
    <x v="15"/>
    <s v="USA"/>
    <n v="1"/>
    <n v="1"/>
    <x v="450"/>
    <n v="6.0063000000000004"/>
    <n v="2.9702999999999999"/>
    <n v="2.7841999999999998"/>
    <n v="132971"/>
    <n v="1198006"/>
    <n v="2031989"/>
    <n v="633458"/>
    <n v="51152"/>
    <n v="157213"/>
    <n v="12.2879"/>
    <n v="57.085099999999997"/>
    <n v="-14.9604"/>
    <n v="-7.0258000000000003"/>
    <n v="508.04770000000002"/>
    <n v="177073"/>
  </r>
  <r>
    <s v="FY 2010"/>
    <n v="2010"/>
    <x v="15"/>
    <s v="USA"/>
    <n v="1"/>
    <n v="1"/>
    <x v="451"/>
    <n v="9.6854999999999993"/>
    <n v="2.9462000000000002"/>
    <n v="2.7724000000000002"/>
    <n v="142450"/>
    <n v="1174978"/>
    <n v="2117605"/>
    <n v="692927"/>
    <n v="51001"/>
    <n v="168306"/>
    <n v="12.0246"/>
    <n v="54.664900000000003"/>
    <n v="9.3879999999999999"/>
    <n v="-0.85229999999999995"/>
    <n v="496.46010000000001"/>
    <n v="182216"/>
  </r>
  <r>
    <s v="FY 2011"/>
    <n v="2011"/>
    <x v="15"/>
    <s v="USA"/>
    <n v="1"/>
    <n v="1"/>
    <x v="452"/>
    <n v="10.211600000000001"/>
    <n v="2.6137999999999999"/>
    <n v="2.3847999999999998"/>
    <n v="150384"/>
    <n v="1221198"/>
    <n v="2265792"/>
    <n v="723720"/>
    <n v="47689"/>
    <n v="175773"/>
    <n v="12.342700000000001"/>
    <n v="62.504899999999999"/>
    <n v="4.4439000000000002"/>
    <n v="21.221399999999999"/>
    <n v="476.52"/>
    <n v="188088"/>
  </r>
  <r>
    <s v="FY 2012"/>
    <n v="2012"/>
    <x v="15"/>
    <s v="USA"/>
    <n v="1"/>
    <n v="1"/>
    <x v="453"/>
    <n v="10.7216"/>
    <n v="2.3290999999999999"/>
    <n v="2.0989"/>
    <n v="160002"/>
    <n v="1270378"/>
    <n v="2359141"/>
    <n v="733796"/>
    <n v="44910"/>
    <n v="195011"/>
    <n v="11.560499999999999"/>
    <n v="63.180599999999998"/>
    <n v="1.3923000000000001"/>
    <n v="5.8331999999999997"/>
    <n v="432.32190000000003"/>
    <n v="194036"/>
  </r>
  <r>
    <s v="FY 2013"/>
    <n v="2013"/>
    <x v="15"/>
    <s v="USA"/>
    <n v="0"/>
    <n v="1"/>
    <x v="454"/>
    <n v="8.3826000000000001"/>
    <n v="2.1501999999999999"/>
    <n v="1.9515"/>
    <n v="165642"/>
    <n v="1390854"/>
    <n v="2415689"/>
    <n v="738418"/>
    <n v="43319"/>
    <n v="200020"/>
    <n v="11.4391"/>
    <n v="65.947699999999998"/>
    <n v="0.62990000000000002"/>
    <n v="7.8898000000000001"/>
    <n v="360.04079999999999"/>
    <n v="199265"/>
  </r>
  <r>
    <s v="FY 2014"/>
    <n v="2014"/>
    <x v="15"/>
    <s v="USA"/>
    <n v="0"/>
    <n v="1"/>
    <x v="455"/>
    <n v="9.7455999999999996"/>
    <n v="2.069"/>
    <n v="1.8884000000000001"/>
    <n v="186632"/>
    <n v="1472602"/>
    <n v="2573126"/>
    <n v="757336"/>
    <n v="43634"/>
    <n v="212002"/>
    <n v="11.087999999999999"/>
    <n v="66.089799999999997"/>
    <n v="2.5619999999999998"/>
    <n v="5.8754999999999997"/>
    <n v="323.06900000000002"/>
    <n v="221563"/>
  </r>
  <r>
    <s v="FY 2015"/>
    <n v="2015"/>
    <x v="15"/>
    <s v="USA"/>
    <n v="0"/>
    <n v="1"/>
    <x v="456"/>
    <n v="10.450100000000001"/>
    <n v="2.0754999999999999"/>
    <n v="1.8786"/>
    <n v="200482"/>
    <n v="1465262"/>
    <n v="2351698"/>
    <n v="837299"/>
    <n v="43510"/>
    <n v="221505"/>
    <n v="9.4990000000000006"/>
    <n v="69.860399999999998"/>
    <n v="10.5585"/>
    <n v="-6.1398000000000001"/>
    <n v="252.4443"/>
    <n v="234413"/>
  </r>
  <r>
    <s v="FY 2016"/>
    <n v="2016"/>
    <x v="15"/>
    <s v="USA"/>
    <n v="0"/>
    <n v="1"/>
    <x v="457"/>
    <n v="10.1569"/>
    <n v="2.2267999999999999"/>
    <n v="1.9789000000000001"/>
    <n v="208112"/>
    <n v="1483132"/>
    <n v="2490972"/>
    <n v="894765"/>
    <n v="46083"/>
    <n v="228122"/>
    <n v="9.7995999999999999"/>
    <n v="68.861999999999995"/>
    <n v="6.8632999999999997"/>
    <n v="7.4598000000000004"/>
    <n v="254.68389999999999"/>
    <n v="239553"/>
  </r>
  <r>
    <s v="FY 2017"/>
    <n v="2017"/>
    <x v="15"/>
    <s v="USA"/>
    <n v="0"/>
    <n v="1"/>
    <x v="458"/>
    <n v="9.86"/>
    <n v="2.3380000000000001"/>
    <n v="2.0415999999999999"/>
    <n v="208644"/>
    <n v="1499506"/>
    <n v="2533600"/>
    <n v="930697"/>
    <n v="50097"/>
    <n v="229625"/>
    <n v="9.9087999999999994"/>
    <n v="70.412499999999994"/>
    <n v="4.0157999999999996"/>
    <n v="5.0031999999999996"/>
    <n v="244.72200000000001"/>
    <n v="238395"/>
  </r>
  <r>
    <s v="FY 2018"/>
    <n v="2018"/>
    <x v="15"/>
    <s v="USA"/>
    <n v="0"/>
    <n v="1"/>
    <x v="459"/>
    <n v="13.349600000000001"/>
    <n v="2.4695999999999998"/>
    <n v="2.1044"/>
    <n v="209093"/>
    <n v="1528916"/>
    <n v="2622532"/>
    <n v="984554"/>
    <n v="55059"/>
    <n v="230447"/>
    <n v="10.223699999999999"/>
    <n v="69.608000000000004"/>
    <n v="5.7866999999999997"/>
    <n v="1.8479000000000001"/>
    <n v="265.33030000000002"/>
    <n v="237511"/>
  </r>
  <r>
    <s v="FY 2019"/>
    <n v="2019"/>
    <x v="15"/>
    <s v="USA"/>
    <n v="0"/>
    <n v="1"/>
    <x v="460"/>
    <n v="14.906700000000001"/>
    <n v="2.4889999999999999"/>
    <n v="2.0844"/>
    <n v="214432"/>
    <n v="1515869"/>
    <n v="2687379"/>
    <n v="997620"/>
    <n v="57245"/>
    <n v="234337"/>
    <n v="10.2835"/>
    <n v="71.656700000000001"/>
    <n v="1.3270999999999999"/>
    <n v="6.2397"/>
    <n v="307.20929999999998"/>
    <n v="242589"/>
  </r>
  <r>
    <s v="FY 2020"/>
    <n v="2020"/>
    <x v="15"/>
    <s v="USA"/>
    <n v="1"/>
    <n v="1"/>
    <x v="461"/>
    <n v="11.3352"/>
    <n v="2.0604"/>
    <n v="1.9176"/>
    <n v="234844"/>
    <n v="1560609"/>
    <n v="3384757"/>
    <n v="1012853"/>
    <n v="54563"/>
    <n v="249291"/>
    <n v="12.116400000000001"/>
    <n v="76.253699999999995"/>
    <n v="1.5268999999999999"/>
    <n v="37.238500000000002"/>
    <n v="445.03"/>
    <n v="269923"/>
  </r>
  <r>
    <s v="FY 2021"/>
    <n v="2021"/>
    <x v="15"/>
    <s v="USA"/>
    <n v="1"/>
    <n v="1"/>
    <x v="462"/>
    <n v="18.287400000000002"/>
    <n v="1.6746000000000001"/>
    <n v="1.5971"/>
    <n v="246162"/>
    <n v="1638900"/>
    <n v="3743567"/>
    <n v="1077714"/>
    <n v="52311"/>
    <n v="259289"/>
    <n v="12.7277"/>
    <n v="78.295199999999994"/>
    <n v="6.4038000000000004"/>
    <n v="14.8325"/>
    <n v="392.5342"/>
    <n v="274900"/>
  </r>
  <r>
    <s v="FY 2022"/>
    <n v="2022"/>
    <x v="15"/>
    <s v="USA"/>
    <n v="1"/>
    <n v="1"/>
    <x v="463"/>
    <n v="13.6936"/>
    <n v="2.0663"/>
    <n v="1.7608999999999999"/>
    <n v="245631"/>
    <n v="1653538"/>
    <n v="3665743"/>
    <n v="1135647"/>
    <n v="66710"/>
    <n v="264928"/>
    <n v="12.5397"/>
    <n v="77.225700000000003"/>
    <n v="5.3754999999999997"/>
    <n v="-4.9596999999999998"/>
    <n v="378.20119999999997"/>
    <n v="277769"/>
  </r>
  <r>
    <s v="FY 1998"/>
    <n v="1998"/>
    <x v="16"/>
    <s v="USA"/>
    <n v="0"/>
    <n v="1"/>
    <x v="464"/>
    <n v="15.7997"/>
    <n v="4.1561000000000003"/>
    <n v="3.4026000000000001"/>
    <s v="—"/>
    <s v="—"/>
    <n v="20583.886699999999"/>
    <n v="15791.5303"/>
    <n v="664.29100000000005"/>
    <n v="1602.3620000000001"/>
    <n v="12.846"/>
    <n v="79.511300000000006"/>
    <n v="37.358600000000003"/>
    <n v="32.015999999999998"/>
    <s v="—"/>
    <n v="1725.02"/>
  </r>
  <r>
    <s v="FY 1999"/>
    <n v="1999"/>
    <x v="16"/>
    <s v="USA"/>
    <n v="0"/>
    <n v="1"/>
    <x v="465"/>
    <n v="15.627800000000001"/>
    <n v="3.8763999999999998"/>
    <n v="3.2309999999999999"/>
    <n v="1489.6759999999999"/>
    <n v="18008.8488"/>
    <n v="22409.119999999999"/>
    <n v="17406.773000000001"/>
    <n v="759.39700000000005"/>
    <n v="1797.048"/>
    <n v="12.47"/>
    <n v="78.027100000000004"/>
    <n v="10.2285"/>
    <n v="4.3188000000000004"/>
    <s v="—"/>
    <n v="1845.9069999999999"/>
  </r>
  <r>
    <s v="FY 2000"/>
    <n v="2000"/>
    <x v="16"/>
    <s v="USA"/>
    <n v="0"/>
    <n v="1"/>
    <x v="466"/>
    <n v="12.725"/>
    <n v="3.7031000000000001"/>
    <n v="2.9775999999999998"/>
    <n v="1819.9870000000001"/>
    <n v="24308.6774"/>
    <n v="28949.46"/>
    <n v="22742.813999999998"/>
    <n v="854.18700000000001"/>
    <n v="2700.4850000000001"/>
    <n v="10.7201"/>
    <n v="78.665099999999995"/>
    <n v="30.655000000000001"/>
    <n v="31.606400000000001"/>
    <s v="—"/>
    <n v="2720.1410000000001"/>
  </r>
  <r>
    <s v="FY 2001"/>
    <n v="2001"/>
    <x v="16"/>
    <s v="USA"/>
    <n v="1"/>
    <n v="1"/>
    <x v="467"/>
    <n v="13.4071"/>
    <n v="4.3223000000000003"/>
    <n v="3.6905999999999999"/>
    <n v="1963.9929999999999"/>
    <n v="26657.556"/>
    <n v="31450.2"/>
    <n v="25187.759999999998"/>
    <n v="1158.288"/>
    <n v="2939.451"/>
    <n v="10.699299999999999"/>
    <n v="76.831400000000002"/>
    <n v="10.750400000000001"/>
    <n v="6.6612"/>
    <s v="—"/>
    <n v="2857.69"/>
  </r>
  <r>
    <s v="FY 2002"/>
    <n v="2002"/>
    <x v="16"/>
    <s v="USA"/>
    <n v="0"/>
    <n v="1"/>
    <x v="468"/>
    <n v="14.858700000000001"/>
    <n v="4.3236999999999997"/>
    <n v="3.9302999999999999"/>
    <n v="2249.7950000000001"/>
    <n v="28045.2232"/>
    <n v="33201.180999999997"/>
    <n v="25727.784"/>
    <n v="1247.585"/>
    <n v="3208.4789999999998"/>
    <n v="10.348000000000001"/>
    <n v="73.212800000000001"/>
    <n v="2.1440000000000001"/>
    <n v="0.39169999999999999"/>
    <s v="—"/>
    <n v="3141.0650000000001"/>
  </r>
  <r>
    <s v="FY 2003"/>
    <n v="2003"/>
    <x v="16"/>
    <s v="USA"/>
    <n v="0"/>
    <n v="1"/>
    <x v="469"/>
    <n v="12.8605"/>
    <n v="4.4039999999999999"/>
    <n v="4.0453000000000001"/>
    <n v="3205.6489999999999"/>
    <n v="43900.2232"/>
    <n v="49826.080999999998"/>
    <n v="35772.434999999998"/>
    <n v="1598.7550000000001"/>
    <n v="5717.21"/>
    <n v="8.7150999999999996"/>
    <n v="76.846000000000004"/>
    <n v="39.042000000000002"/>
    <n v="52.850499999999997"/>
    <s v="—"/>
    <n v="4916.8249999999998"/>
  </r>
  <r>
    <s v="FY 2004"/>
    <n v="2004"/>
    <x v="16"/>
    <s v="USA"/>
    <n v="0"/>
    <n v="1"/>
    <x v="470"/>
    <n v="12.624000000000001"/>
    <n v="3.8395000000000001"/>
    <n v="3.5371999999999999"/>
    <s v="—"/>
    <s v="—"/>
    <n v="52938.720999999998"/>
    <n v="38398.476999999999"/>
    <n v="1734.5719999999999"/>
    <n v="5729.6139999999996"/>
    <n v="9.2394999999999996"/>
    <n v="76.222399999999993"/>
    <n v="7.3410000000000002"/>
    <n v="6.9893999999999998"/>
    <s v="—"/>
    <s v="—"/>
  </r>
  <r>
    <s v="FY 2005"/>
    <n v="2005"/>
    <x v="16"/>
    <s v="USA"/>
    <n v="0"/>
    <n v="1"/>
    <x v="471"/>
    <n v="13.478899999999999"/>
    <n v="3.7376"/>
    <n v="3.2713999999999999"/>
    <s v="—"/>
    <s v="—"/>
    <n v="55146.406000000003"/>
    <n v="40330.644999999997"/>
    <n v="1794.3430000000001"/>
    <n v="5876.3860000000004"/>
    <n v="9.3843999999999994"/>
    <n v="76.574100000000001"/>
    <n v="5.0319000000000003"/>
    <n v="4.7156000000000002"/>
    <s v="—"/>
    <s v="—"/>
  </r>
  <r>
    <s v="FY 2006"/>
    <n v="2006"/>
    <x v="16"/>
    <s v="USA"/>
    <n v="0"/>
    <n v="1"/>
    <x v="472"/>
    <n v="13.805300000000001"/>
    <n v="3.6964999999999999"/>
    <n v="3.0322"/>
    <n v="3844.3220000000001"/>
    <n v="49660.1783"/>
    <n v="57064.904999999999"/>
    <n v="42947.296999999999"/>
    <n v="1817.5409999999999"/>
    <n v="6281.0950000000003"/>
    <n v="9.0852000000000004"/>
    <n v="79.988200000000006"/>
    <n v="6.4880000000000004"/>
    <n v="7.5750000000000002"/>
    <s v="—"/>
    <n v="5849.9690000000001"/>
  </r>
  <r>
    <s v="FY 2007"/>
    <n v="2007"/>
    <x v="16"/>
    <s v="USA"/>
    <n v="1"/>
    <n v="1"/>
    <x v="473"/>
    <n v="10.249700000000001"/>
    <n v="3.4716"/>
    <n v="2.8645999999999998"/>
    <n v="3831.402"/>
    <n v="56022.370300000002"/>
    <n v="64875.639000000003"/>
    <n v="48021.561999999998"/>
    <n v="1850.2370000000001"/>
    <n v="6485.2560000000003"/>
    <n v="10.0036"/>
    <n v="71.884799999999998"/>
    <n v="11.815099999999999"/>
    <n v="3.3967999999999998"/>
    <s v="—"/>
    <n v="6263.3010000000004"/>
  </r>
  <r>
    <s v="FY 2008"/>
    <n v="2008"/>
    <x v="16"/>
    <s v="USA"/>
    <n v="1"/>
    <n v="1"/>
    <x v="474"/>
    <n v="8.7523999999999997"/>
    <n v="3.4333"/>
    <n v="3.0085000000000002"/>
    <n v="5181.6580000000004"/>
    <n v="36578.667200000004"/>
    <n v="65815.756999999998"/>
    <n v="49000.463000000003"/>
    <n v="1939.796"/>
    <n v="6217.268"/>
    <n v="9.7005999999999997"/>
    <n v="73.840999999999994"/>
    <n v="2.0385"/>
    <n v="3.1867999999999999"/>
    <n v="119.98139999999999"/>
    <n v="4693.0429999999997"/>
  </r>
  <r>
    <s v="FY 2009"/>
    <n v="2009"/>
    <x v="16"/>
    <s v="USA"/>
    <n v="1"/>
    <n v="1"/>
    <x v="475"/>
    <n v="5.0152000000000001"/>
    <n v="3.5453000000000001"/>
    <n v="3.2433000000000001"/>
    <n v="5514.0929999999998"/>
    <n v="41745.089399999997"/>
    <n v="68880.399000000005"/>
    <n v="51936.686000000002"/>
    <n v="2055.748"/>
    <n v="7022.6719999999996"/>
    <n v="8.8844999999999992"/>
    <n v="78.908900000000003"/>
    <n v="5.9922000000000004"/>
    <n v="11.4336"/>
    <n v="100.8956"/>
    <n v="5134.6459999999997"/>
  </r>
  <r>
    <s v="FY 2010"/>
    <n v="2010"/>
    <x v="16"/>
    <s v="USA"/>
    <n v="1"/>
    <n v="1"/>
    <x v="476"/>
    <n v="9.2327999999999992"/>
    <n v="3.8176999999999999"/>
    <n v="3.5247999999999999"/>
    <n v="6051.7240000000002"/>
    <n v="39070.573400000001"/>
    <n v="68021.263000000006"/>
    <n v="51990.381999999998"/>
    <n v="2267.5259999999998"/>
    <n v="7617.0379999999996"/>
    <n v="8.1387999999999998"/>
    <n v="85.002300000000005"/>
    <n v="0.10340000000000001"/>
    <n v="4.9641000000000002"/>
    <n v="78.927999999999997"/>
    <n v="5110.4309999999996"/>
  </r>
  <r>
    <s v="FY 2011"/>
    <n v="2011"/>
    <x v="16"/>
    <s v="USA"/>
    <n v="1"/>
    <n v="1"/>
    <x v="477"/>
    <n v="9.7574000000000005"/>
    <n v="3.7662"/>
    <n v="3.4676999999999998"/>
    <n v="6926.2179999999998"/>
    <n v="71592.187000000005"/>
    <n v="77924.286999999997"/>
    <n v="60096.004999999997"/>
    <n v="2389.7559999999999"/>
    <n v="8406.6239999999998"/>
    <n v="8.4049999999999994"/>
    <n v="88.830399999999997"/>
    <n v="15.5906"/>
    <n v="19.253699999999998"/>
    <n v="78.939899999999994"/>
    <n v="9493.1239999999998"/>
  </r>
  <r>
    <s v="FY 2012"/>
    <n v="2012"/>
    <x v="16"/>
    <s v="USA"/>
    <n v="1"/>
    <n v="1"/>
    <x v="478"/>
    <n v="10.750500000000001"/>
    <n v="3.7033999999999998"/>
    <n v="3.4194"/>
    <n v="7810.1959999999999"/>
    <n v="76402.554099999994"/>
    <n v="83008.803"/>
    <n v="66570.956999999995"/>
    <n v="2598.5160000000001"/>
    <n v="9330.0930000000008"/>
    <n v="8.1359999999999992"/>
    <n v="92.029799999999994"/>
    <n v="10.7743"/>
    <n v="10.4666"/>
    <n v="66.749899999999997"/>
    <n v="10230.302"/>
  </r>
  <r>
    <s v="FY 2013"/>
    <n v="2013"/>
    <x v="16"/>
    <s v="USA"/>
    <n v="0"/>
    <n v="1"/>
    <x v="479"/>
    <n v="10.9505"/>
    <n v="3.6398000000000001"/>
    <n v="3.3904000000000001"/>
    <n v="8792.0349999999999"/>
    <n v="73295.215700000001"/>
    <n v="85162.391000000003"/>
    <n v="64073.159"/>
    <n v="2673.2289999999998"/>
    <n v="10074.031999999999"/>
    <n v="7.5327999999999999"/>
    <n v="92.592799999999997"/>
    <n v="-3.7521"/>
    <n v="2.2974000000000001"/>
    <n v="48.649900000000002"/>
    <n v="11045.589"/>
  </r>
  <r>
    <s v="FY 2014"/>
    <n v="2014"/>
    <x v="16"/>
    <s v="USA"/>
    <n v="0"/>
    <n v="1"/>
    <x v="480"/>
    <n v="9.2408000000000001"/>
    <n v="3.3433999999999999"/>
    <n v="3.1202000000000001"/>
    <n v="9644.7649999999994"/>
    <n v="77365.601599999995"/>
    <n v="96685.535000000003"/>
    <n v="66668.956000000006"/>
    <n v="2676.4459999999999"/>
    <n v="11104.396000000001"/>
    <n v="7.8376999999999999"/>
    <n v="88.886899999999997"/>
    <n v="4.0513000000000003"/>
    <n v="9.6298999999999992"/>
    <n v="83.492000000000004"/>
    <n v="11767.308000000001"/>
  </r>
  <r>
    <s v="FY 2015"/>
    <n v="2015"/>
    <x v="16"/>
    <s v="USA"/>
    <n v="0"/>
    <n v="1"/>
    <x v="481"/>
    <n v="7.5841000000000003"/>
    <n v="2.9028"/>
    <n v="2.7109999999999999"/>
    <n v="12008.232"/>
    <n v="94694.731899999999"/>
    <n v="122787.88400000001"/>
    <n v="87489.498999999996"/>
    <n v="2842.587"/>
    <n v="14941.789000000001"/>
    <n v="7.5919999999999996"/>
    <n v="87.793000000000006"/>
    <n v="31.229700000000001"/>
    <n v="24.973199999999999"/>
    <n v="80.163300000000007"/>
    <n v="14128.454"/>
  </r>
  <r>
    <s v="FY 2016"/>
    <n v="2016"/>
    <x v="16"/>
    <s v="USA"/>
    <n v="0"/>
    <n v="1"/>
    <x v="482"/>
    <n v="8.1031999999999993"/>
    <n v="3.13"/>
    <n v="2.9114"/>
    <n v="12083.948"/>
    <n v="101366.16039999999"/>
    <n v="123449.20600000001"/>
    <n v="90853.415999999997"/>
    <n v="3469.8870000000002"/>
    <n v="15255.121999999999"/>
    <n v="7.4878"/>
    <n v="90.815799999999996"/>
    <n v="3.8449"/>
    <n v="3.8452999999999999"/>
    <n v="89.590599999999995"/>
    <n v="14282.492"/>
  </r>
  <r>
    <s v="FY 2017"/>
    <n v="2017"/>
    <x v="16"/>
    <s v="USA"/>
    <n v="0"/>
    <n v="1"/>
    <x v="483"/>
    <n v="8.7698"/>
    <n v="3.4641000000000002"/>
    <n v="3.2277999999999998"/>
    <n v="11908.165999999999"/>
    <n v="97142.1492"/>
    <n v="118593.48699999999"/>
    <n v="87988.982999999993"/>
    <n v="3781.0439999999999"/>
    <n v="15019.319"/>
    <n v="7.2976999999999999"/>
    <n v="91.7453"/>
    <n v="-3.1528"/>
    <n v="-3.2061999999999999"/>
    <n v="70.272999999999996"/>
    <n v="14328.467000000001"/>
  </r>
  <r>
    <s v="FY 2018"/>
    <n v="2018"/>
    <x v="16"/>
    <s v="USA"/>
    <n v="0"/>
    <n v="1"/>
    <x v="484"/>
    <n v="12.5549"/>
    <n v="3.7679999999999998"/>
    <n v="3.4666999999999999"/>
    <n v="11193.77"/>
    <n v="98348.954700000002"/>
    <n v="120097.40300000001"/>
    <n v="88466.476999999999"/>
    <n v="4072.3020000000001"/>
    <n v="14228.691000000001"/>
    <n v="7.7682000000000002"/>
    <n v="87.530799999999999"/>
    <n v="0.54269999999999996"/>
    <n v="-2.4619"/>
    <n v="61.663699999999999"/>
    <n v="13454.137000000001"/>
  </r>
  <r>
    <s v="FY 2019"/>
    <n v="2019"/>
    <x v="16"/>
    <s v="USA"/>
    <n v="0"/>
    <n v="1"/>
    <x v="485"/>
    <n v="12.890700000000001"/>
    <n v="3.8184"/>
    <n v="3.4207999999999998"/>
    <n v="11303.835999999999"/>
    <n v="103299.70879999999"/>
    <n v="119872.757"/>
    <n v="90922.869000000006"/>
    <n v="4130.2640000000001"/>
    <n v="14466.648999999999"/>
    <n v="7.6271000000000004"/>
    <n v="92.633799999999994"/>
    <n v="2.7766000000000002"/>
    <n v="5.1172000000000004"/>
    <n v="47.004199999999997"/>
    <n v="13480.611999999999"/>
  </r>
  <r>
    <s v="FY 2020"/>
    <n v="2020"/>
    <x v="16"/>
    <s v="USA"/>
    <n v="1"/>
    <n v="1"/>
    <x v="486"/>
    <n v="8.6999999999999993"/>
    <n v="3.2581000000000002"/>
    <n v="3.0720999999999998"/>
    <s v="—"/>
    <s v="—"/>
    <n v="142601.10500000001"/>
    <n v="98535.866999999998"/>
    <n v="3866.317"/>
    <n v="14937.282999999999"/>
    <n v="8.8094999999999999"/>
    <n v="96.4251"/>
    <n v="8.3729999999999993"/>
    <n v="26.417300000000001"/>
    <s v="—"/>
    <s v="—"/>
  </r>
  <r>
    <s v="FY 2021"/>
    <n v="2021"/>
    <x v="16"/>
    <s v="USA"/>
    <n v="1"/>
    <n v="1"/>
    <x v="487"/>
    <n v="11.430899999999999"/>
    <n v="2.8157000000000001"/>
    <n v="2.7385000000000002"/>
    <n v="13594.781999999999"/>
    <n v="103736.67969999999"/>
    <n v="155107.16"/>
    <n v="92912.452000000005"/>
    <n v="3824.7779999999998"/>
    <n v="16153.405000000001"/>
    <n v="8.6636000000000006"/>
    <n v="97.075000000000003"/>
    <n v="-5.7069999999999999"/>
    <n v="9.7972999999999999"/>
    <n v="30.301100000000002"/>
    <n v="15902.833000000001"/>
  </r>
  <r>
    <s v="FY 2022"/>
    <n v="2022"/>
    <x v="16"/>
    <s v="USA"/>
    <n v="1"/>
    <n v="1"/>
    <x v="488"/>
    <n v="9.5866000000000007"/>
    <n v="3.6150000000000002"/>
    <n v="3.3849"/>
    <n v="17572.585999999999"/>
    <n v="148968.6397"/>
    <n v="200729.84099999999"/>
    <n v="131564.163"/>
    <n v="5821.9560000000001"/>
    <n v="23307.39"/>
    <n v="7.9283000000000001"/>
    <n v="95.208699999999993"/>
    <n v="41.600099999999998"/>
    <n v="24.3049"/>
    <n v="45.882899999999999"/>
    <n v="20259.735000000001"/>
  </r>
  <r>
    <s v="FY 1998"/>
    <n v="1998"/>
    <x v="17"/>
    <s v="USA"/>
    <n v="0"/>
    <n v="1"/>
    <x v="489"/>
    <n v="19.740600000000001"/>
    <n v="3.7084999999999999"/>
    <n v="3.0558999999999998"/>
    <n v="5546"/>
    <n v="71146"/>
    <n v="77207"/>
    <n v="60876"/>
    <n v="2488"/>
    <n v="6036"/>
    <n v="12.776300000000001"/>
    <n v="68.546700000000001"/>
    <n v="12.2242"/>
    <n v="-0.3211"/>
    <s v="—"/>
    <n v="7940"/>
  </r>
  <r>
    <s v="FY 1999"/>
    <n v="1999"/>
    <x v="17"/>
    <s v="USA"/>
    <n v="0"/>
    <n v="1"/>
    <x v="490"/>
    <n v="21.3386"/>
    <n v="3.6633"/>
    <n v="3.0695000000000001"/>
    <n v="4731"/>
    <n v="67118"/>
    <n v="69286"/>
    <n v="49673"/>
    <n v="2344"/>
    <n v="5633"/>
    <n v="10.1981"/>
    <n v="76.297200000000004"/>
    <n v="-18.402999999999999"/>
    <n v="-3.5666000000000002"/>
    <s v="—"/>
    <n v="7438"/>
  </r>
  <r>
    <s v="FY 2000"/>
    <n v="2000"/>
    <x v="17"/>
    <s v="USA"/>
    <n v="0"/>
    <n v="1"/>
    <x v="491"/>
    <n v="21.040299999999998"/>
    <n v="3.6513"/>
    <n v="2.9203999999999999"/>
    <n v="5367"/>
    <n v="62430"/>
    <n v="69844"/>
    <n v="50601"/>
    <n v="2164"/>
    <n v="6344"/>
    <n v="9.1743000000000006"/>
    <n v="80.2667"/>
    <n v="1.8682000000000001"/>
    <n v="4.0652999999999997"/>
    <s v="—"/>
    <n v="7845"/>
  </r>
  <r>
    <s v="FY 2001"/>
    <n v="2001"/>
    <x v="17"/>
    <s v="USA"/>
    <n v="1"/>
    <n v="1"/>
    <x v="492"/>
    <n v="6.0003000000000002"/>
    <n v="3.9298000000000002"/>
    <n v="3.4969000000000001"/>
    <n v="4599"/>
    <n v="58958"/>
    <n v="69638"/>
    <n v="42163"/>
    <n v="2262"/>
    <n v="5822"/>
    <n v="11.619899999999999"/>
    <n v="75.979399999999998"/>
    <n v="-16.675599999999999"/>
    <n v="-0.75529999999999997"/>
    <s v="—"/>
    <n v="6958"/>
  </r>
  <r>
    <s v="FY 2002"/>
    <n v="2002"/>
    <x v="17"/>
    <s v="USA"/>
    <n v="0"/>
    <n v="1"/>
    <x v="493"/>
    <n v="18.672599999999999"/>
    <n v="4.0247000000000002"/>
    <n v="3.8189000000000002"/>
    <n v="5121"/>
    <n v="58030"/>
    <n v="66377"/>
    <n v="37057"/>
    <n v="2197"/>
    <n v="6849"/>
    <n v="9.3108000000000004"/>
    <n v="78.903300000000002"/>
    <n v="-12.110099999999999"/>
    <n v="-4.9086999999999996"/>
    <s v="—"/>
    <n v="7233"/>
  </r>
  <r>
    <s v="FY 2003"/>
    <n v="2003"/>
    <x v="17"/>
    <s v="USA"/>
    <n v="0"/>
    <n v="1"/>
    <x v="494"/>
    <n v="14.831300000000001"/>
    <n v="3.7862"/>
    <n v="3.1334"/>
    <n v="5437"/>
    <n v="57271"/>
    <n v="68168"/>
    <n v="35480"/>
    <n v="1996"/>
    <n v="6636"/>
    <n v="9.5916999999999994"/>
    <n v="62.180599999999998"/>
    <n v="-4.2556000000000003"/>
    <n v="-50.008899999999997"/>
    <s v="—"/>
    <n v="7897"/>
  </r>
  <r>
    <s v="FY 2004"/>
    <n v="2004"/>
    <x v="17"/>
    <s v="USA"/>
    <n v="0"/>
    <n v="1"/>
    <x v="495"/>
    <n v="16.9633"/>
    <n v="3.3851"/>
    <n v="2.6493000000000002"/>
    <n v="5794"/>
    <n v="64539"/>
    <n v="79723"/>
    <n v="45165"/>
    <n v="1969"/>
    <n v="7465"/>
    <n v="9.9940999999999995"/>
    <n v="81.659599999999998"/>
    <n v="27.2971"/>
    <n v="136.88800000000001"/>
    <s v="—"/>
    <n v="8401"/>
  </r>
  <r>
    <s v="FY 2005"/>
    <n v="2005"/>
    <x v="17"/>
    <s v="USA"/>
    <n v="0"/>
    <n v="1"/>
    <x v="496"/>
    <n v="16.529299999999999"/>
    <n v="3.1438000000000001"/>
    <n v="2.6078999999999999"/>
    <n v="6364"/>
    <n v="76673"/>
    <n v="91954"/>
    <n v="51550"/>
    <n v="2154"/>
    <n v="8555"/>
    <n v="10.0463"/>
    <n v="78.104799999999997"/>
    <n v="14.1371"/>
    <n v="13.152100000000001"/>
    <s v="—"/>
    <n v="9277"/>
  </r>
  <r>
    <s v="FY 2006"/>
    <n v="2006"/>
    <x v="17"/>
    <s v="USA"/>
    <n v="0"/>
    <n v="1"/>
    <x v="497"/>
    <n v="26.831"/>
    <n v="2.9521000000000002"/>
    <n v="2.2833000000000001"/>
    <n v="8924"/>
    <n v="85539"/>
    <n v="101820"/>
    <n v="52471"/>
    <n v="2245"/>
    <n v="10780.84"/>
    <n v="8.7226999999999997"/>
    <n v="81.522000000000006"/>
    <n v="1.7866"/>
    <n v="9.9975000000000005"/>
    <s v="—"/>
    <n v="11559"/>
  </r>
  <r>
    <s v="FY 2007"/>
    <n v="2007"/>
    <x v="17"/>
    <s v="USA"/>
    <n v="1"/>
    <n v="1"/>
    <x v="498"/>
    <n v="11.4497"/>
    <n v="3.1404999999999998"/>
    <n v="2.5042"/>
    <n v="7815"/>
    <n v="115132"/>
    <n v="138920"/>
    <n v="72246"/>
    <n v="2915"/>
    <n v="14844.36"/>
    <n v="8.4153000000000002"/>
    <n v="72.778499999999994"/>
    <n v="37.6875"/>
    <n v="24.728100000000001"/>
    <s v="—"/>
    <n v="11803"/>
  </r>
  <r>
    <s v="FY 2008"/>
    <n v="2008"/>
    <x v="17"/>
    <s v="USA"/>
    <n v="1"/>
    <n v="1"/>
    <x v="499"/>
    <n v="5.3232999999999997"/>
    <n v="2.2616999999999998"/>
    <n v="2.0105"/>
    <n v="24287"/>
    <n v="251106"/>
    <n v="291081"/>
    <n v="179855"/>
    <n v="3854"/>
    <n v="17504"/>
    <n v="10.5281"/>
    <n v="78.686700000000002"/>
    <n v="148.94800000000001"/>
    <n v="133.2217"/>
    <n v="131.74189999999999"/>
    <n v="33116"/>
  </r>
  <r>
    <s v="FY 2009"/>
    <n v="2009"/>
    <x v="17"/>
    <s v="USA"/>
    <n v="1"/>
    <n v="1"/>
    <x v="500"/>
    <n v="10.148999999999999"/>
    <n v="3.9674"/>
    <n v="3.6924000000000001"/>
    <n v="26523"/>
    <n v="232257"/>
    <n v="269863"/>
    <n v="160082"/>
    <n v="9083"/>
    <n v="21968"/>
    <n v="8.2864000000000004"/>
    <n v="82.641900000000007"/>
    <n v="-10.9939"/>
    <n v="-3.0813999999999999"/>
    <n v="194.1628"/>
    <n v="34813"/>
  </r>
  <r>
    <s v="FY 2010"/>
    <n v="2010"/>
    <x v="17"/>
    <s v="USA"/>
    <n v="1"/>
    <n v="1"/>
    <x v="501"/>
    <n v="11.678900000000001"/>
    <n v="4.1326999999999998"/>
    <n v="3.8780999999999999"/>
    <n v="26092"/>
    <n v="216283"/>
    <n v="264284"/>
    <n v="154087"/>
    <n v="9230"/>
    <n v="29595"/>
    <n v="8.0480999999999998"/>
    <n v="82.282700000000006"/>
    <n v="-3.7450000000000001"/>
    <n v="-1.8895999999999999"/>
    <n v="218.9537"/>
    <n v="33724"/>
  </r>
  <r>
    <s v="FY 2011"/>
    <n v="2011"/>
    <x v="17"/>
    <s v="USA"/>
    <n v="1"/>
    <n v="1"/>
    <x v="502"/>
    <n v="9.6304999999999996"/>
    <n v="3.8788"/>
    <n v="3.6116999999999999"/>
    <n v="29073"/>
    <n v="230705"/>
    <n v="271205"/>
    <n v="161950"/>
    <n v="8700"/>
    <n v="32416"/>
    <n v="7.2815000000000003"/>
    <n v="83.663200000000003"/>
    <n v="5.1029999999999998"/>
    <n v="2.4952000000000001"/>
    <n v="178.96690000000001"/>
    <n v="36548"/>
  </r>
  <r>
    <s v="FY 2012"/>
    <n v="2012"/>
    <x v="17"/>
    <s v="USA"/>
    <n v="1"/>
    <n v="1"/>
    <x v="503"/>
    <n v="8.2736999999999998"/>
    <n v="4.0183"/>
    <n v="3.778"/>
    <n v="30226"/>
    <n v="260847"/>
    <n v="305107"/>
    <n v="189549"/>
    <n v="9640"/>
    <n v="35413"/>
    <n v="7.3052999999999999"/>
    <n v="83.897999999999996"/>
    <n v="17.041699999999999"/>
    <n v="13.3939"/>
    <n v="163.65860000000001"/>
    <n v="38234"/>
  </r>
  <r>
    <s v="FY 2013"/>
    <n v="2013"/>
    <x v="17"/>
    <s v="USA"/>
    <n v="0"/>
    <n v="1"/>
    <x v="504"/>
    <n v="10.709199999999999"/>
    <n v="3.4897"/>
    <n v="3.2833000000000001"/>
    <n v="33612"/>
    <n v="272169"/>
    <n v="320192"/>
    <n v="197868"/>
    <n v="9147"/>
    <n v="38393"/>
    <n v="7.2709999999999999"/>
    <n v="82.734499999999997"/>
    <n v="4.3887999999999998"/>
    <n v="3.6543999999999999"/>
    <n v="143.5634"/>
    <n v="42950"/>
  </r>
  <r>
    <s v="FY 2014"/>
    <n v="2014"/>
    <x v="17"/>
    <s v="USA"/>
    <n v="0"/>
    <n v="1"/>
    <x v="505"/>
    <n v="9.9648000000000003"/>
    <n v="3.0350000000000001"/>
    <n v="2.8264999999999998"/>
    <n v="35687"/>
    <n v="281379"/>
    <n v="345072"/>
    <n v="207079"/>
    <n v="8525"/>
    <n v="40605"/>
    <n v="7.4894999999999996"/>
    <n v="80.357200000000006"/>
    <n v="4.6551"/>
    <n v="5.1161000000000003"/>
    <n v="127.99630000000001"/>
    <n v="44782"/>
  </r>
  <r>
    <s v="FY 2015"/>
    <n v="2015"/>
    <x v="17"/>
    <s v="USA"/>
    <n v="0"/>
    <n v="1"/>
    <x v="506"/>
    <n v="9.4503000000000004"/>
    <n v="2.7866"/>
    <n v="2.5678000000000001"/>
    <n v="35522"/>
    <n v="294635"/>
    <n v="358493"/>
    <n v="208236"/>
    <n v="8278"/>
    <n v="41170"/>
    <n v="7.7967000000000004"/>
    <n v="82.034300000000002"/>
    <n v="0.55869999999999997"/>
    <n v="7.2202999999999999"/>
    <n v="149.63900000000001"/>
    <n v="43260"/>
  </r>
  <r>
    <s v="FY 2016"/>
    <n v="2016"/>
    <x v="17"/>
    <s v="USA"/>
    <n v="0"/>
    <n v="1"/>
    <x v="507"/>
    <n v="8.8379999999999992"/>
    <n v="2.7505999999999999"/>
    <n v="2.5007999999999999"/>
    <n v="36101"/>
    <n v="300573"/>
    <n v="366380"/>
    <n v="213337"/>
    <n v="8391"/>
    <n v="41698.959999999999"/>
    <n v="7.8196000000000003"/>
    <n v="82.990899999999996"/>
    <n v="2.4496000000000002"/>
    <n v="3.2778999999999998"/>
    <n v="159.1284"/>
    <n v="43016"/>
  </r>
  <r>
    <s v="FY 2017"/>
    <n v="2017"/>
    <x v="17"/>
    <s v="USA"/>
    <n v="0"/>
    <n v="1"/>
    <x v="508"/>
    <n v="11.9138"/>
    <n v="2.9005999999999998"/>
    <n v="2.6183999999999998"/>
    <n v="36007"/>
    <n v="309301"/>
    <n v="380768"/>
    <n v="223113"/>
    <n v="9108"/>
    <n v="43512.959999999999"/>
    <n v="8.0017999999999994"/>
    <n v="81.770899999999997"/>
    <n v="4.5823999999999998"/>
    <n v="3.0676999999999999"/>
    <n v="145.9367"/>
    <n v="42496"/>
  </r>
  <r>
    <s v="FY 2018"/>
    <n v="2018"/>
    <x v="17"/>
    <s v="USA"/>
    <n v="0"/>
    <n v="1"/>
    <x v="509"/>
    <n v="11.1548"/>
    <n v="3.0327000000000002"/>
    <n v="2.7246999999999999"/>
    <n v="34735"/>
    <n v="320370"/>
    <n v="382315"/>
    <n v="227239"/>
    <n v="9721"/>
    <n v="47227.96"/>
    <n v="8.0031999999999996"/>
    <n v="82.346599999999995"/>
    <n v="1.8492999999999999"/>
    <n v="1.0510999999999999"/>
    <n v="158.13480000000001"/>
    <n v="41606"/>
  </r>
  <r>
    <s v="FY 2019"/>
    <n v="2019"/>
    <x v="17"/>
    <s v="USA"/>
    <n v="0"/>
    <n v="1"/>
    <x v="510"/>
    <n v="10.6808"/>
    <n v="2.9964"/>
    <n v="2.6617000000000002"/>
    <n v="36306"/>
    <n v="340799"/>
    <n v="410295"/>
    <n v="240926"/>
    <n v="9965"/>
    <n v="48813.96"/>
    <n v="8.3152000000000008"/>
    <n v="82.211500000000001"/>
    <n v="6.0232000000000001"/>
    <n v="7.7289000000000003"/>
    <n v="166.05600000000001"/>
    <n v="43331"/>
  </r>
  <r>
    <s v="FY 2020"/>
    <n v="2020"/>
    <x v="17"/>
    <s v="USA"/>
    <n v="1"/>
    <n v="1"/>
    <x v="511"/>
    <n v="14.2371"/>
    <n v="2.6074000000000002"/>
    <n v="2.4645999999999999"/>
    <n v="43252"/>
    <n v="326772"/>
    <n v="466679"/>
    <n v="243525"/>
    <n v="9946"/>
    <n v="53509.96"/>
    <n v="8.6356000000000002"/>
    <n v="90.289599999999993"/>
    <n v="1.0788"/>
    <n v="26.618500000000001"/>
    <n v="190.1131"/>
    <n v="51001"/>
  </r>
  <r>
    <s v="FY 2021"/>
    <n v="2021"/>
    <x v="17"/>
    <s v="USA"/>
    <n v="1"/>
    <n v="1"/>
    <x v="512"/>
    <n v="10.0014"/>
    <n v="2.3426"/>
    <n v="2.2774999999999999"/>
    <n v="45075"/>
    <n v="388769"/>
    <n v="557191"/>
    <n v="290603"/>
    <n v="10647"/>
    <n v="55194.96"/>
    <n v="9.9987999999999992"/>
    <n v="93.2684"/>
    <n v="19.331900000000001"/>
    <n v="25.1633"/>
    <n v="264.33980000000003"/>
    <n v="52451"/>
  </r>
  <r>
    <s v="FY 2022"/>
    <n v="2022"/>
    <x v="17"/>
    <s v="USA"/>
    <n v="1"/>
    <n v="1"/>
    <x v="513"/>
    <n v="11.4392"/>
    <n v="2.6476999999999999"/>
    <n v="2.4293"/>
    <n v="45431"/>
    <n v="435537"/>
    <n v="557263"/>
    <n v="327035"/>
    <n v="13014"/>
    <n v="45073.96"/>
    <n v="12.164099999999999"/>
    <n v="87.755700000000004"/>
    <n v="12.5367"/>
    <n v="-4.5914999999999999"/>
    <n v="128.6541"/>
    <n v="53440"/>
  </r>
  <r>
    <s v="FY 1998"/>
    <n v="1998"/>
    <x v="18"/>
    <s v="USA"/>
    <n v="0"/>
    <n v="1"/>
    <x v="514"/>
    <n v="19.364899999999999"/>
    <n v="4.3365"/>
    <n v="3.6981999999999999"/>
    <n v="2747.6869999999999"/>
    <n v="26222.094000000001"/>
    <n v="39470.135000000002"/>
    <n v="26604.125"/>
    <n v="1426.653"/>
    <n v="3171.145"/>
    <n v="12.4467"/>
    <n v="73.988699999999994"/>
    <n v="25.291"/>
    <n v="23.735299999999999"/>
    <s v="—"/>
    <n v="3907.0920000000001"/>
  </r>
  <r>
    <s v="FY 1999"/>
    <n v="1999"/>
    <x v="18"/>
    <s v="USA"/>
    <n v="0"/>
    <n v="1"/>
    <x v="515"/>
    <n v="19.505099999999999"/>
    <n v="4.7378999999999998"/>
    <n v="3.9192999999999998"/>
    <s v="—"/>
    <s v="—"/>
    <n v="52999.758999999998"/>
    <n v="35755.228999999999"/>
    <n v="1932.9480000000001"/>
    <n v="4063.6190000000001"/>
    <n v="13.0425"/>
    <n v="70.856099999999998"/>
    <n v="34.397300000000001"/>
    <n v="29.104399999999998"/>
    <s v="—"/>
    <n v="4901.6220999999996"/>
  </r>
  <r>
    <s v="FY 2000"/>
    <n v="2000"/>
    <x v="18"/>
    <s v="USA"/>
    <n v="0"/>
    <n v="1"/>
    <x v="516"/>
    <n v="14.730700000000001"/>
    <n v="4.4433999999999996"/>
    <n v="3.5678000000000001"/>
    <n v="4591.0230000000001"/>
    <n v="47546.459000000003"/>
    <n v="66552.820000000007"/>
    <n v="43920.826999999997"/>
    <n v="2314.4969999999998"/>
    <n v="5419.8090000000002"/>
    <n v="12.2796"/>
    <n v="73.332599999999999"/>
    <n v="22.837499999999999"/>
    <n v="28.492999999999999"/>
    <s v="—"/>
    <n v="5800.6679999999997"/>
  </r>
  <r>
    <s v="FY 2001"/>
    <n v="2001"/>
    <x v="18"/>
    <s v="USA"/>
    <n v="1"/>
    <n v="1"/>
    <x v="517"/>
    <n v="16.830400000000001"/>
    <n v="3.8712"/>
    <n v="3.3146"/>
    <n v="5002.8959999999997"/>
    <n v="51104.947399999997"/>
    <n v="70869.945000000007"/>
    <n v="47443.173000000003"/>
    <n v="2433.6790000000001"/>
    <n v="6150.2089999999998"/>
    <n v="11.523199999999999"/>
    <n v="70.888800000000003"/>
    <n v="8.0198"/>
    <n v="1.9508000000000001"/>
    <s v="—"/>
    <n v="6796.9579999999996"/>
  </r>
  <r>
    <s v="FY 2002"/>
    <n v="2002"/>
    <x v="18"/>
    <s v="USA"/>
    <n v="0"/>
    <n v="1"/>
    <x v="518"/>
    <n v="19.249500000000001"/>
    <n v="4.0307000000000004"/>
    <n v="3.66"/>
    <n v="5290.31"/>
    <n v="57769.014900000002"/>
    <n v="80216.816000000006"/>
    <n v="53518.012999999999"/>
    <n v="2747.46"/>
    <n v="7387.9139999999998"/>
    <n v="10.857799999999999"/>
    <n v="72.981099999999998"/>
    <n v="12.804500000000001"/>
    <n v="14.6351"/>
    <s v="—"/>
    <n v="7741.0479999999998"/>
  </r>
  <r>
    <s v="FY 2003"/>
    <n v="2003"/>
    <x v="18"/>
    <s v="USA"/>
    <n v="0"/>
    <n v="1"/>
    <x v="519"/>
    <n v="12.2949"/>
    <n v="4.2298"/>
    <n v="3.7917999999999998"/>
    <n v="6166.16"/>
    <n v="66063.346699999995"/>
    <n v="90466.612999999998"/>
    <n v="62305.385999999999"/>
    <n v="3082.0050000000001"/>
    <n v="9934.7309999999998"/>
    <n v="9.1060999999999996"/>
    <n v="76.587900000000005"/>
    <n v="16.419499999999999"/>
    <n v="15.736700000000001"/>
    <s v="—"/>
    <n v="8211.6740000000009"/>
  </r>
  <r>
    <s v="FY 2004"/>
    <n v="2004"/>
    <x v="18"/>
    <s v="USA"/>
    <n v="0"/>
    <n v="1"/>
    <x v="520"/>
    <n v="14.9777"/>
    <n v="4.0907"/>
    <n v="3.7105000000000001"/>
    <n v="6687.0820000000003"/>
    <n v="72904.317200000005"/>
    <n v="100508.641"/>
    <n v="68162.600999999995"/>
    <n v="3348.223"/>
    <n v="10874.474"/>
    <n v="9.2425999999999995"/>
    <n v="78.897400000000005"/>
    <n v="9.4008000000000003"/>
    <n v="14.0684"/>
    <s v="—"/>
    <n v="10571.126"/>
  </r>
  <r>
    <s v="FY 2005"/>
    <n v="2005"/>
    <x v="18"/>
    <s v="USA"/>
    <n v="0"/>
    <n v="1"/>
    <x v="521"/>
    <n v="15.0318"/>
    <n v="3.6878000000000002"/>
    <n v="3.1884999999999999"/>
    <s v="—"/>
    <s v="—"/>
    <n v="115768.268"/>
    <n v="81621.997000000003"/>
    <n v="3524.873"/>
    <n v="11129.114"/>
    <n v="10.4023"/>
    <n v="79.055099999999996"/>
    <n v="19.745999999999999"/>
    <n v="9.7231000000000005"/>
    <s v="—"/>
    <s v="—"/>
  </r>
  <r>
    <s v="FY 2006"/>
    <n v="2006"/>
    <x v="18"/>
    <s v="USA"/>
    <n v="0"/>
    <n v="1"/>
    <x v="522"/>
    <n v="13.360099999999999"/>
    <n v="3.6082999999999998"/>
    <n v="2.8498999999999999"/>
    <n v="8226"/>
    <n v="90982"/>
    <n v="122031"/>
    <n v="84271"/>
    <n v="3708"/>
    <n v="11745"/>
    <n v="10.39"/>
    <n v="77.143199999999993"/>
    <n v="3.2454999999999998"/>
    <n v="9.0052000000000003"/>
    <s v="—"/>
    <n v="13016"/>
  </r>
  <r>
    <s v="FY 2007"/>
    <n v="2007"/>
    <x v="18"/>
    <s v="USA"/>
    <n v="1"/>
    <n v="1"/>
    <x v="523"/>
    <n v="14.2265"/>
    <n v="3.5335000000000001"/>
    <n v="2.9398"/>
    <n v="9085"/>
    <n v="100053"/>
    <n v="132618"/>
    <n v="91686"/>
    <n v="3880"/>
    <n v="12632"/>
    <n v="10.4986"/>
    <n v="74.738399999999999"/>
    <n v="8.7989999999999995"/>
    <n v="7.1569000000000003"/>
    <s v="—"/>
    <n v="14233"/>
  </r>
  <r>
    <s v="FY 2008"/>
    <n v="2008"/>
    <x v="18"/>
    <s v="USA"/>
    <n v="1"/>
    <n v="1"/>
    <x v="524"/>
    <n v="11.709099999999999"/>
    <n v="3.4982000000000002"/>
    <n v="3.0960000000000001"/>
    <n v="13446"/>
    <n v="109757"/>
    <n v="152015"/>
    <n v="98669"/>
    <n v="4238"/>
    <n v="12955"/>
    <n v="9.4789999999999992"/>
    <n v="77.384200000000007"/>
    <n v="7.6162000000000001"/>
    <n v="13.654"/>
    <n v="230.0368"/>
    <n v="19109"/>
  </r>
  <r>
    <s v="FY 2009"/>
    <n v="2009"/>
    <x v="18"/>
    <s v="USA"/>
    <n v="1"/>
    <n v="1"/>
    <x v="525"/>
    <n v="5.0023999999999997"/>
    <n v="3.6435"/>
    <n v="3.3488000000000002"/>
    <n v="13456"/>
    <n v="117167"/>
    <n v="165764"/>
    <n v="106207"/>
    <n v="4844"/>
    <n v="16191"/>
    <n v="10.2065"/>
    <n v="79.589699999999993"/>
    <n v="7.6397000000000004"/>
    <n v="16.582000000000001"/>
    <n v="237.27600000000001"/>
    <n v="18470"/>
  </r>
  <r>
    <s v="FY 2010"/>
    <n v="2010"/>
    <x v="18"/>
    <s v="USA"/>
    <n v="1"/>
    <n v="1"/>
    <x v="206"/>
    <n v="5.0019999999999998"/>
    <n v="3.9891999999999999"/>
    <n v="3.7040999999999999"/>
    <n v="13959"/>
    <n v="118131"/>
    <n v="157081"/>
    <n v="107264"/>
    <n v="5320"/>
    <n v="16436"/>
    <n v="9.5212000000000003"/>
    <n v="79.643600000000006"/>
    <n v="0.99519999999999997"/>
    <n v="-6.7428999999999997"/>
    <n v="175.82130000000001"/>
    <n v="18319"/>
  </r>
  <r>
    <s v="FY 2011"/>
    <n v="2011"/>
    <x v="18"/>
    <s v="USA"/>
    <n v="1"/>
    <n v="1"/>
    <x v="526"/>
    <n v="7.6151"/>
    <n v="3.9922"/>
    <n v="3.7063000000000001"/>
    <n v="14913"/>
    <n v="119725"/>
    <n v="174579"/>
    <n v="111205"/>
    <n v="5507"/>
    <n v="17418"/>
    <n v="9.9873999999999992"/>
    <n v="83.122"/>
    <n v="3.6741000000000001"/>
    <n v="16.5334"/>
    <n v="165.51490000000001"/>
    <n v="18802"/>
  </r>
  <r>
    <s v="FY 2012"/>
    <n v="2012"/>
    <x v="18"/>
    <s v="USA"/>
    <n v="1"/>
    <n v="1"/>
    <x v="527"/>
    <n v="10.6738"/>
    <n v="3.88"/>
    <n v="3.6111"/>
    <n v="14373"/>
    <n v="136367"/>
    <n v="184499"/>
    <n v="118364"/>
    <n v="5857"/>
    <n v="18483"/>
    <n v="8.6934000000000005"/>
    <n v="85.825500000000005"/>
    <n v="6.4377000000000004"/>
    <n v="6.5119999999999996"/>
    <n v="149.8186"/>
    <n v="18267"/>
  </r>
  <r>
    <s v="FY 2013"/>
    <n v="2013"/>
    <x v="18"/>
    <s v="USA"/>
    <n v="0"/>
    <n v="1"/>
    <x v="528"/>
    <n v="8.1001999999999992"/>
    <n v="3.6355"/>
    <n v="3.3654000000000002"/>
    <n v="16074"/>
    <n v="136366"/>
    <n v="183010"/>
    <n v="117139"/>
    <n v="5616"/>
    <n v="20084"/>
    <n v="8.0236000000000001"/>
    <n v="83.259299999999996"/>
    <n v="-1.0348999999999999"/>
    <n v="-4.2081999999999997"/>
    <n v="113.5911"/>
    <n v="19512"/>
  </r>
  <r>
    <s v="FY 2014"/>
    <n v="2014"/>
    <x v="18"/>
    <s v="USA"/>
    <n v="0"/>
    <n v="1"/>
    <x v="529"/>
    <n v="9.5112000000000005"/>
    <n v="3.4283999999999999"/>
    <n v="3.1644000000000001"/>
    <n v="17840"/>
    <n v="143675"/>
    <n v="186834"/>
    <n v="121307"/>
    <n v="5374"/>
    <n v="21614"/>
    <n v="7.6643999999999997"/>
    <n v="82.681399999999996"/>
    <n v="3.5581999999999998"/>
    <n v="1.2277"/>
    <n v="102.99460000000001"/>
    <n v="21381"/>
  </r>
  <r>
    <s v="FY 2015"/>
    <n v="2015"/>
    <x v="18"/>
    <s v="USA"/>
    <n v="0"/>
    <n v="1"/>
    <x v="530"/>
    <n v="8.3727999999999998"/>
    <n v="3.3132000000000001"/>
    <n v="3.0607000000000002"/>
    <n v="19682"/>
    <n v="166611"/>
    <n v="209947"/>
    <n v="136986"/>
    <n v="5592"/>
    <n v="24631"/>
    <n v="7.6791"/>
    <n v="84.496200000000002"/>
    <n v="12.9251"/>
    <n v="15.5642"/>
    <n v="108.4528"/>
    <n v="23753"/>
  </r>
  <r>
    <s v="FY 2016"/>
    <n v="2016"/>
    <x v="18"/>
    <s v="USA"/>
    <n v="0"/>
    <n v="1"/>
    <x v="531"/>
    <n v="8.7947000000000006"/>
    <n v="3.4655"/>
    <n v="3.2132999999999998"/>
    <n v="21102"/>
    <n v="176138"/>
    <n v="219276"/>
    <n v="145038"/>
    <n v="6321"/>
    <n v="26741"/>
    <n v="7.3273000000000001"/>
    <n v="87.271000000000001"/>
    <n v="5.8780000000000001"/>
    <n v="7.4501999999999997"/>
    <n v="105.6807"/>
    <n v="24872"/>
  </r>
  <r>
    <s v="FY 2017"/>
    <n v="2017"/>
    <x v="18"/>
    <s v="USA"/>
    <n v="0"/>
    <n v="1"/>
    <x v="532"/>
    <n v="8.3398000000000003"/>
    <n v="3.4830000000000001"/>
    <n v="3.2038000000000002"/>
    <n v="21102"/>
    <n v="177217"/>
    <n v="221642"/>
    <n v="144800"/>
    <n v="6535"/>
    <n v="26498"/>
    <n v="7.4640000000000004"/>
    <n v="84.627600000000001"/>
    <n v="-0.1641"/>
    <n v="-1.7867999999999999"/>
    <n v="94.904899999999998"/>
    <n v="24653"/>
  </r>
  <r>
    <s v="FY 2018"/>
    <n v="2018"/>
    <x v="18"/>
    <s v="USA"/>
    <n v="0"/>
    <n v="1"/>
    <x v="533"/>
    <n v="11.601599999999999"/>
    <n v="3.4721000000000002"/>
    <n v="3.0914000000000001"/>
    <n v="21456"/>
    <n v="181260"/>
    <n v="225697"/>
    <n v="150001"/>
    <n v="6682"/>
    <n v="26305"/>
    <n v="7.4789000000000003"/>
    <n v="84.803200000000004"/>
    <n v="3.5918999999999999"/>
    <n v="2.4325000000000001"/>
    <n v="94.572199999999995"/>
    <n v="24963"/>
  </r>
  <r>
    <s v="FY 2019"/>
    <n v="2019"/>
    <x v="18"/>
    <s v="USA"/>
    <n v="0"/>
    <n v="1"/>
    <x v="534"/>
    <n v="7.0437000000000003"/>
    <n v="2.4603000000000002"/>
    <n v="2.1739999999999999"/>
    <n v="40744"/>
    <n v="376056"/>
    <n v="473078"/>
    <n v="308215"/>
    <n v="7313"/>
    <n v="59673"/>
    <n v="7.1078000000000001"/>
    <n v="84.440700000000007"/>
    <n v="105.4753"/>
    <n v="107.64830000000001"/>
    <n v="138.31700000000001"/>
    <n v="47523"/>
  </r>
  <r>
    <s v="FY 2020"/>
    <n v="2020"/>
    <x v="18"/>
    <s v="USA"/>
    <n v="1"/>
    <n v="1"/>
    <x v="535"/>
    <n v="6.8348000000000004"/>
    <n v="3.2783000000000002"/>
    <n v="3.0844"/>
    <n v="45915"/>
    <n v="379153"/>
    <n v="509228"/>
    <n v="305793"/>
    <n v="13826"/>
    <n v="62759"/>
    <n v="7.1810999999999998"/>
    <n v="88.899199999999993"/>
    <n v="-0.78580000000000005"/>
    <n v="13.847099999999999"/>
    <n v="192.53299999999999"/>
    <n v="55011"/>
  </r>
  <r>
    <s v="FY 2021"/>
    <n v="2021"/>
    <x v="18"/>
    <s v="USA"/>
    <n v="1"/>
    <n v="1"/>
    <x v="536"/>
    <n v="9.6252999999999993"/>
    <n v="2.8551000000000002"/>
    <n v="2.7488000000000001"/>
    <n v="44194"/>
    <n v="390886"/>
    <n v="541241"/>
    <n v="294325"/>
    <n v="13006"/>
    <n v="62598"/>
    <n v="7.8133999999999997"/>
    <n v="90.680199999999999"/>
    <n v="-3.7502"/>
    <n v="9.2922999999999991"/>
    <n v="241.3449"/>
    <n v="51518"/>
  </r>
  <r>
    <s v="FY 2022"/>
    <n v="2022"/>
    <x v="18"/>
    <s v="USA"/>
    <n v="1"/>
    <n v="1"/>
    <x v="537"/>
    <n v="10.180400000000001"/>
    <n v="3.032"/>
    <n v="2.7850000000000001"/>
    <n v="45769"/>
    <n v="433857"/>
    <n v="555255"/>
    <n v="327435"/>
    <n v="14316"/>
    <n v="53841"/>
    <n v="9.1722000000000001"/>
    <n v="85.846999999999994"/>
    <n v="11.249499999999999"/>
    <n v="-0.71860000000000002"/>
    <n v="137.3193"/>
    <n v="54073"/>
  </r>
  <r>
    <s v="FY 1998"/>
    <n v="1998"/>
    <x v="19"/>
    <s v="USA"/>
    <n v="0"/>
    <n v="1"/>
    <x v="538"/>
    <n v="17.794799999999999"/>
    <n v="4.4814999999999996"/>
    <n v="3.5087000000000002"/>
    <s v="—"/>
    <s v="—"/>
    <n v="150714"/>
    <n v="106958"/>
    <n v="5564.9997999999996"/>
    <n v="12574"/>
    <n v="11.9862"/>
    <n v="77.617599999999996"/>
    <n v="8.0067000000000004"/>
    <n v="6.1257000000000001"/>
    <s v="—"/>
    <s v="—"/>
  </r>
  <r>
    <s v="FY 1999"/>
    <n v="1999"/>
    <x v="19"/>
    <s v="USA"/>
    <n v="0"/>
    <n v="1"/>
    <x v="539"/>
    <n v="17.961600000000001"/>
    <n v="4.4721000000000002"/>
    <n v="3.5956000000000001"/>
    <s v="—"/>
    <s v="—"/>
    <n v="154318"/>
    <n v="113229"/>
    <n v="5836.3998000000001"/>
    <n v="13947"/>
    <n v="11.0646"/>
    <n v="75.817800000000005"/>
    <n v="5.8630000000000004"/>
    <n v="-0.89029999999999998"/>
    <s v="—"/>
    <n v="16342"/>
  </r>
  <r>
    <s v="FY 2000"/>
    <n v="2000"/>
    <x v="19"/>
    <s v="USA"/>
    <n v="0"/>
    <n v="1"/>
    <x v="540"/>
    <n v="19.753399999999999"/>
    <n v="4.4443999999999999"/>
    <n v="3.4861"/>
    <n v="11602"/>
    <n v="160735.84909999999"/>
    <n v="164921"/>
    <n v="122365"/>
    <n v="6049.6"/>
    <n v="15168"/>
    <n v="10.872999999999999"/>
    <n v="75.225399999999993"/>
    <n v="8.0686"/>
    <n v="5.9158999999999997"/>
    <s v="—"/>
    <n v="17038"/>
  </r>
  <r>
    <s v="FY 2001"/>
    <n v="2001"/>
    <x v="19"/>
    <s v="USA"/>
    <n v="1"/>
    <n v="1"/>
    <x v="541"/>
    <n v="10.790699999999999"/>
    <n v="4.4953000000000003"/>
    <n v="3.7486999999999999"/>
    <n v="12488"/>
    <n v="163658.11970000001"/>
    <n v="171390"/>
    <n v="114405"/>
    <n v="6408.8"/>
    <n v="16461"/>
    <n v="10.411899999999999"/>
    <n v="70.887500000000003"/>
    <n v="-6.5050999999999997"/>
    <n v="-3.9403000000000001"/>
    <s v="—"/>
    <n v="19148"/>
  </r>
  <r>
    <s v="FY 2002"/>
    <n v="2002"/>
    <x v="19"/>
    <s v="USA"/>
    <n v="0"/>
    <n v="1"/>
    <x v="542"/>
    <n v="18.1569"/>
    <n v="4.6317000000000004"/>
    <n v="4.1609999999999996"/>
    <n v="12941"/>
    <n v="162000"/>
    <n v="180027"/>
    <n v="116251"/>
    <n v="6814.3"/>
    <n v="18436"/>
    <n v="9.7650000000000006"/>
    <n v="74.575599999999994"/>
    <n v="1.6135999999999999"/>
    <n v="9.8033999999999999"/>
    <s v="—"/>
    <n v="20088"/>
  </r>
  <r>
    <s v="FY 2003"/>
    <n v="2003"/>
    <x v="19"/>
    <s v="USA"/>
    <n v="0"/>
    <n v="1"/>
    <x v="543"/>
    <n v="19.813199999999998"/>
    <n v="4.6083999999999996"/>
    <n v="4.2633000000000001"/>
    <n v="14623"/>
    <n v="159632.3529"/>
    <n v="189286"/>
    <n v="118235"/>
    <n v="7189.3"/>
    <n v="19242"/>
    <n v="9.8370999999999995"/>
    <n v="72.717699999999994"/>
    <n v="1.7067000000000001"/>
    <n v="3.0449999999999999"/>
    <s v="—"/>
    <n v="21710"/>
  </r>
  <r>
    <s v="FY 2004"/>
    <n v="2004"/>
    <x v="19"/>
    <s v="USA"/>
    <n v="0"/>
    <n v="1"/>
    <x v="544"/>
    <n v="21.488900000000001"/>
    <n v="4.2980999999999998"/>
    <n v="3.9874999999999998"/>
    <n v="14720"/>
    <n v="170625.95420000001"/>
    <n v="195104"/>
    <n v="127754"/>
    <n v="7111.3"/>
    <n v="19539"/>
    <n v="9.9854000000000003"/>
    <n v="71.629199999999997"/>
    <n v="8.0509000000000004"/>
    <n v="1.4187000000000001"/>
    <s v="—"/>
    <n v="22352"/>
  </r>
  <r>
    <s v="FY 2005"/>
    <n v="2005"/>
    <x v="19"/>
    <s v="USA"/>
    <n v="0"/>
    <n v="1"/>
    <x v="545"/>
    <n v="22.657399999999999"/>
    <n v="4.0678000000000001"/>
    <n v="3.6238000000000001"/>
    <n v="15145"/>
    <n v="184353"/>
    <n v="209465"/>
    <n v="137806"/>
    <n v="7055"/>
    <n v="20086"/>
    <n v="10.4284"/>
    <n v="68.529700000000005"/>
    <n v="7.8681999999999999"/>
    <n v="3.2864"/>
    <s v="—"/>
    <n v="23056"/>
  </r>
  <r>
    <s v="FY 2006"/>
    <n v="2006"/>
    <x v="19"/>
    <s v="USA"/>
    <n v="0"/>
    <n v="1"/>
    <x v="546"/>
    <n v="23.349799999999998"/>
    <n v="3.7081"/>
    <n v="3.1000999999999999"/>
    <n v="17036"/>
    <n v="194659"/>
    <n v="219232"/>
    <n v="146853"/>
    <n v="6741"/>
    <n v="20197"/>
    <n v="10.342599999999999"/>
    <n v="65.929699999999997"/>
    <n v="6.5650000000000004"/>
    <n v="0.13869999999999999"/>
    <s v="—"/>
    <n v="24495"/>
  </r>
  <r>
    <s v="FY 2007"/>
    <n v="2007"/>
    <x v="19"/>
    <s v="USA"/>
    <n v="1"/>
    <n v="1"/>
    <x v="547"/>
    <n v="21.191299999999998"/>
    <n v="3.48"/>
    <n v="2.8654000000000002"/>
    <n v="17539"/>
    <n v="212592"/>
    <n v="237615"/>
    <n v="158646"/>
    <n v="6689"/>
    <n v="20046"/>
    <n v="11.2903"/>
    <n v="63.421900000000001"/>
    <n v="8.0305"/>
    <n v="5.2553999999999998"/>
    <s v="—"/>
    <n v="25925"/>
  </r>
  <r>
    <s v="FY 2008"/>
    <n v="2008"/>
    <x v="19"/>
    <s v="USA"/>
    <n v="1"/>
    <n v="1"/>
    <x v="548"/>
    <n v="14.6974"/>
    <n v="3.6816"/>
    <n v="3.2662"/>
    <n v="24426"/>
    <n v="230627"/>
    <n v="265912"/>
    <n v="188439"/>
    <n v="7732"/>
    <n v="18369"/>
    <n v="10.1107"/>
    <n v="68.776700000000005"/>
    <n v="18.779499999999999"/>
    <n v="21.229399999999998"/>
    <n v="174.13310000000001"/>
    <n v="32897"/>
  </r>
  <r>
    <s v="FY 2009"/>
    <n v="2009"/>
    <x v="19"/>
    <s v="USA"/>
    <n v="1"/>
    <n v="1"/>
    <x v="549"/>
    <n v="8.4189000000000007"/>
    <n v="3.7181000000000002"/>
    <n v="3.4237000000000002"/>
    <n v="22610"/>
    <n v="235233"/>
    <n v="281176"/>
    <n v="199527"/>
    <n v="8518"/>
    <n v="24463"/>
    <n v="10.5463"/>
    <n v="74.146799999999999"/>
    <n v="5.8841000000000001"/>
    <n v="14.993399999999999"/>
    <n v="195.81039999999999"/>
    <n v="30458"/>
  </r>
  <r>
    <s v="FY 2010"/>
    <n v="2010"/>
    <x v="19"/>
    <s v="USA"/>
    <n v="1"/>
    <n v="1"/>
    <x v="550"/>
    <n v="12.8026"/>
    <n v="3.9138000000000002"/>
    <n v="3.6675"/>
    <n v="25947"/>
    <n v="247619"/>
    <n v="307786"/>
    <n v="205432"/>
    <n v="9579"/>
    <n v="27589"/>
    <n v="10.150600000000001"/>
    <n v="76.115200000000002"/>
    <n v="2.9594999999999998"/>
    <n v="11.4657"/>
    <n v="209.2045"/>
    <n v="33033"/>
  </r>
  <r>
    <s v="FY 2011"/>
    <n v="2011"/>
    <x v="19"/>
    <s v="USA"/>
    <n v="1"/>
    <n v="1"/>
    <x v="551"/>
    <n v="16.013999999999999"/>
    <n v="3.8109000000000002"/>
    <n v="3.5308000000000002"/>
    <n v="29173"/>
    <n v="271333"/>
    <n v="340122"/>
    <n v="216991"/>
    <n v="10123"/>
    <n v="31372"/>
    <n v="9.7257999999999996"/>
    <n v="78.718100000000007"/>
    <n v="5.6266999999999996"/>
    <n v="13.039300000000001"/>
    <n v="179.04259999999999"/>
    <n v="36067"/>
  </r>
  <r>
    <s v="FY 2012"/>
    <n v="2012"/>
    <x v="19"/>
    <s v="USA"/>
    <n v="1"/>
    <n v="1"/>
    <x v="552"/>
    <n v="16.411300000000001"/>
    <n v="3.7143000000000002"/>
    <n v="3.4155000000000002"/>
    <n v="31203"/>
    <n v="287611"/>
    <n v="353855"/>
    <n v="231305"/>
    <n v="10745"/>
    <n v="34229"/>
    <n v="8.7876999999999992"/>
    <n v="82.784800000000004"/>
    <n v="6.5965999999999996"/>
    <n v="7.9252000000000002"/>
    <n v="128.30359999999999"/>
    <n v="37780"/>
  </r>
  <r>
    <s v="FY 2013"/>
    <n v="2013"/>
    <x v="19"/>
    <s v="USA"/>
    <n v="0"/>
    <n v="1"/>
    <x v="553"/>
    <n v="15.731199999999999"/>
    <n v="3.4782000000000002"/>
    <n v="3.2149000000000001"/>
    <n v="33386"/>
    <n v="297919"/>
    <n v="364021"/>
    <n v="238503"/>
    <n v="10604"/>
    <n v="36357"/>
    <n v="8.7072000000000003"/>
    <n v="84.615899999999996"/>
    <n v="3.1118999999999999"/>
    <n v="5.1929999999999996"/>
    <n v="115.8036"/>
    <n v="39340"/>
  </r>
  <r>
    <s v="FY 2014"/>
    <n v="2014"/>
    <x v="19"/>
    <s v="USA"/>
    <n v="0"/>
    <n v="1"/>
    <x v="554"/>
    <n v="14.9079"/>
    <n v="3.2736000000000001"/>
    <n v="3.0592999999999999"/>
    <n v="36020"/>
    <n v="317398"/>
    <n v="402529"/>
    <n v="252643"/>
    <n v="10775"/>
    <n v="38543"/>
    <n v="9.1135999999999999"/>
    <n v="81.978700000000003"/>
    <n v="5.9286000000000003"/>
    <n v="7.8627000000000002"/>
    <n v="147.7337"/>
    <n v="43208"/>
  </r>
  <r>
    <s v="FY 2015"/>
    <n v="2015"/>
    <x v="19"/>
    <s v="USA"/>
    <n v="0"/>
    <n v="1"/>
    <x v="555"/>
    <n v="14.1996"/>
    <n v="3.1008"/>
    <n v="2.9142999999999999"/>
    <n v="38431"/>
    <n v="341360"/>
    <n v="421853"/>
    <n v="264033"/>
    <n v="11001"/>
    <n v="40445"/>
    <n v="9.0106999999999999"/>
    <n v="83.362200000000001"/>
    <n v="4.5083000000000002"/>
    <n v="6.2487000000000004"/>
    <n v="149.1979"/>
    <n v="45313"/>
  </r>
  <r>
    <s v="FY 2016"/>
    <n v="2016"/>
    <x v="19"/>
    <s v="USA"/>
    <n v="0"/>
    <n v="1"/>
    <x v="556"/>
    <n v="13.622199999999999"/>
    <n v="3.1360999999999999"/>
    <n v="2.9573999999999998"/>
    <n v="39421"/>
    <n v="358237"/>
    <n v="445964"/>
    <n v="278033"/>
    <n v="11666"/>
    <n v="41612"/>
    <n v="9.3039000000000005"/>
    <n v="87.617400000000004"/>
    <n v="5.3023999999999996"/>
    <n v="11.381500000000001"/>
    <n v="160.6472"/>
    <n v="47355"/>
  </r>
  <r>
    <s v="FY 2017"/>
    <n v="2017"/>
    <x v="19"/>
    <s v="USA"/>
    <n v="0"/>
    <n v="1"/>
    <x v="557"/>
    <n v="13.9046"/>
    <n v="3.2208000000000001"/>
    <n v="3.0209000000000001"/>
    <n v="39806"/>
    <n v="367771"/>
    <n v="462040"/>
    <n v="283986"/>
    <n v="12380"/>
    <n v="43439"/>
    <n v="9.3028999999999993"/>
    <n v="87.652900000000002"/>
    <n v="2.1410999999999998"/>
    <n v="3.7732999999999999"/>
    <n v="155.96789999999999"/>
    <n v="47503"/>
  </r>
  <r>
    <s v="FY 2018"/>
    <n v="2018"/>
    <x v="19"/>
    <s v="USA"/>
    <n v="0"/>
    <n v="1"/>
    <x v="558"/>
    <n v="15.3672"/>
    <n v="3.2860999999999998"/>
    <n v="3.0404"/>
    <n v="40741"/>
    <n v="381661"/>
    <n v="467374"/>
    <n v="288866"/>
    <n v="12919"/>
    <n v="44853"/>
    <n v="9.0475999999999992"/>
    <n v="86.163300000000007"/>
    <n v="1.7183999999999999"/>
    <n v="-0.50109999999999999"/>
    <n v="142.6215"/>
    <n v="48178"/>
  </r>
  <r>
    <s v="FY 2019"/>
    <n v="2019"/>
    <x v="19"/>
    <s v="USA"/>
    <n v="0"/>
    <n v="1"/>
    <x v="559"/>
    <n v="14.543200000000001"/>
    <n v="3.2057000000000002"/>
    <n v="2.9379"/>
    <n v="41721"/>
    <n v="391269"/>
    <n v="495426"/>
    <n v="301680"/>
    <n v="13052"/>
    <n v="45677"/>
    <n v="9.4397000000000002"/>
    <n v="84.787199999999999"/>
    <n v="4.4359999999999999"/>
    <n v="4.7590000000000003"/>
    <n v="256.23919999999998"/>
    <n v="49744"/>
  </r>
  <r>
    <s v="FY 2020"/>
    <n v="2020"/>
    <x v="19"/>
    <s v="USA"/>
    <n v="1"/>
    <n v="1"/>
    <x v="560"/>
    <n v="9.9602000000000004"/>
    <n v="2.9887000000000001"/>
    <n v="2.8690000000000002"/>
    <n v="88948"/>
    <n v="784354"/>
    <n v="553905"/>
    <n v="306468"/>
    <n v="12825"/>
    <n v="47112"/>
    <n v="10.31"/>
    <n v="89.010099999999994"/>
    <n v="1.5871"/>
    <n v="18.7485"/>
    <s v="—"/>
    <n v="52602"/>
  </r>
  <r>
    <s v="FY 2021"/>
    <n v="2021"/>
    <x v="19"/>
    <s v="USA"/>
    <n v="1"/>
    <n v="1"/>
    <x v="561"/>
    <n v="15.9002"/>
    <n v="2.6867999999999999"/>
    <n v="2.6038000000000001"/>
    <n v="48516"/>
    <n v="418571"/>
    <n v="573284"/>
    <n v="319803"/>
    <n v="12494"/>
    <n v="48547"/>
    <n v="10.3505"/>
    <n v="91.215900000000005"/>
    <n v="4.3512000000000004"/>
    <n v="6.1226000000000003"/>
    <s v="—"/>
    <n v="56250"/>
  </r>
  <r>
    <s v="FY 2022"/>
    <n v="2022"/>
    <x v="19"/>
    <s v="USA"/>
    <n v="1"/>
    <n v="1"/>
    <x v="562"/>
    <n v="11.9215"/>
    <n v="2.8572000000000002"/>
    <n v="2.6736"/>
    <n v="48813"/>
    <n v="496500"/>
    <n v="674805"/>
    <n v="390413"/>
    <n v="14728"/>
    <n v="43740"/>
    <n v="13.1716"/>
    <n v="87.858999999999995"/>
    <n v="22.0792"/>
    <n v="15.105399999999999"/>
    <n v="161.9359"/>
    <n v="59015"/>
  </r>
  <r>
    <m/>
    <m/>
    <x v="20"/>
    <m/>
    <m/>
    <m/>
    <x v="563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0FF43-33AE-4B31-8D2A-12C4ACDA74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22">
    <pivotField showAll="0"/>
    <pivotField showAll="0"/>
    <pivotField axis="axisRow" showAll="0">
      <items count="22">
        <item x="12"/>
        <item x="6"/>
        <item x="13"/>
        <item x="8"/>
        <item x="1"/>
        <item x="4"/>
        <item x="2"/>
        <item x="3"/>
        <item x="14"/>
        <item x="0"/>
        <item x="15"/>
        <item x="5"/>
        <item x="16"/>
        <item x="7"/>
        <item x="17"/>
        <item x="9"/>
        <item x="10"/>
        <item x="11"/>
        <item x="18"/>
        <item x="19"/>
        <item x="20"/>
        <item t="default"/>
      </items>
    </pivotField>
    <pivotField showAll="0"/>
    <pivotField showAll="0"/>
    <pivotField showAll="0"/>
    <pivotField dataField="1" showAll="0">
      <items count="565">
        <item x="429"/>
        <item x="147"/>
        <item x="86"/>
        <item x="96"/>
        <item x="80"/>
        <item x="405"/>
        <item x="127"/>
        <item x="123"/>
        <item x="331"/>
        <item x="177"/>
        <item x="35"/>
        <item x="116"/>
        <item x="178"/>
        <item x="308"/>
        <item x="60"/>
        <item x="383"/>
        <item x="179"/>
        <item x="124"/>
        <item x="55"/>
        <item x="79"/>
        <item x="125"/>
        <item x="332"/>
        <item x="176"/>
        <item x="350"/>
        <item x="144"/>
        <item x="58"/>
        <item x="85"/>
        <item x="89"/>
        <item x="57"/>
        <item x="131"/>
        <item x="120"/>
        <item x="90"/>
        <item x="109"/>
        <item x="126"/>
        <item x="78"/>
        <item x="94"/>
        <item x="121"/>
        <item x="128"/>
        <item x="56"/>
        <item x="110"/>
        <item x="91"/>
        <item x="93"/>
        <item x="384"/>
        <item x="277"/>
        <item x="233"/>
        <item x="97"/>
        <item x="88"/>
        <item x="236"/>
        <item x="336"/>
        <item x="81"/>
        <item x="107"/>
        <item x="122"/>
        <item x="181"/>
        <item x="25"/>
        <item x="237"/>
        <item x="235"/>
        <item x="234"/>
        <item x="118"/>
        <item x="95"/>
        <item x="309"/>
        <item x="244"/>
        <item x="186"/>
        <item x="334"/>
        <item x="180"/>
        <item x="111"/>
        <item x="34"/>
        <item x="59"/>
        <item x="129"/>
        <item x="87"/>
        <item x="29"/>
        <item x="333"/>
        <item x="61"/>
        <item x="63"/>
        <item x="36"/>
        <item x="385"/>
        <item x="174"/>
        <item x="92"/>
        <item x="54"/>
        <item x="278"/>
        <item x="119"/>
        <item x="311"/>
        <item x="381"/>
        <item x="141"/>
        <item x="17"/>
        <item x="18"/>
        <item x="104"/>
        <item x="70"/>
        <item x="245"/>
        <item x="68"/>
        <item x="53"/>
        <item x="72"/>
        <item x="310"/>
        <item x="387"/>
        <item x="76"/>
        <item x="243"/>
        <item x="106"/>
        <item x="51"/>
        <item x="82"/>
        <item x="117"/>
        <item x="67"/>
        <item x="100"/>
        <item x="74"/>
        <item x="28"/>
        <item x="73"/>
        <item x="337"/>
        <item x="62"/>
        <item x="238"/>
        <item x="108"/>
        <item x="182"/>
        <item x="449"/>
        <item x="112"/>
        <item x="98"/>
        <item x="83"/>
        <item x="66"/>
        <item x="75"/>
        <item x="382"/>
        <item x="84"/>
        <item x="232"/>
        <item x="105"/>
        <item x="226"/>
        <item x="77"/>
        <item x="335"/>
        <item x="101"/>
        <item x="227"/>
        <item x="242"/>
        <item x="71"/>
        <item x="228"/>
        <item x="230"/>
        <item x="229"/>
        <item x="341"/>
        <item x="241"/>
        <item x="338"/>
        <item x="185"/>
        <item x="148"/>
        <item x="115"/>
        <item x="231"/>
        <item x="69"/>
        <item x="330"/>
        <item x="102"/>
        <item x="113"/>
        <item x="175"/>
        <item x="138"/>
        <item x="32"/>
        <item x="351"/>
        <item x="50"/>
        <item x="250"/>
        <item x="137"/>
        <item x="99"/>
        <item x="65"/>
        <item x="499"/>
        <item x="103"/>
        <item x="130"/>
        <item x="183"/>
        <item x="348"/>
        <item x="239"/>
        <item x="221"/>
        <item x="26"/>
        <item x="207"/>
        <item x="33"/>
        <item x="445"/>
        <item x="30"/>
        <item x="48"/>
        <item x="246"/>
        <item x="225"/>
        <item x="49"/>
        <item x="240"/>
        <item x="224"/>
        <item x="349"/>
        <item x="206"/>
        <item x="23"/>
        <item x="64"/>
        <item x="386"/>
        <item x="159"/>
        <item x="132"/>
        <item x="184"/>
        <item x="21"/>
        <item x="24"/>
        <item x="525"/>
        <item x="40"/>
        <item x="27"/>
        <item x="492"/>
        <item x="31"/>
        <item x="223"/>
        <item x="19"/>
        <item x="52"/>
        <item x="357"/>
        <item x="450"/>
        <item x="294"/>
        <item x="475"/>
        <item x="114"/>
        <item x="217"/>
        <item x="340"/>
        <item x="409"/>
        <item x="200"/>
        <item x="222"/>
        <item x="45"/>
        <item x="41"/>
        <item x="22"/>
        <item x="418"/>
        <item x="140"/>
        <item x="133"/>
        <item x="197"/>
        <item x="134"/>
        <item x="190"/>
        <item x="188"/>
        <item x="205"/>
        <item x="199"/>
        <item x="251"/>
        <item x="329"/>
        <item x="196"/>
        <item x="191"/>
        <item x="430"/>
        <item x="219"/>
        <item x="189"/>
        <item x="284"/>
        <item x="192"/>
        <item x="46"/>
        <item x="346"/>
        <item x="254"/>
        <item x="404"/>
        <item x="319"/>
        <item x="296"/>
        <item x="187"/>
        <item x="353"/>
        <item x="20"/>
        <item x="431"/>
        <item x="410"/>
        <item x="47"/>
        <item x="255"/>
        <item x="193"/>
        <item x="391"/>
        <item x="318"/>
        <item x="289"/>
        <item x="263"/>
        <item x="195"/>
        <item x="279"/>
        <item x="214"/>
        <item x="249"/>
        <item x="161"/>
        <item x="252"/>
        <item x="208"/>
        <item x="283"/>
        <item x="264"/>
        <item x="280"/>
        <item x="216"/>
        <item x="136"/>
        <item x="213"/>
        <item x="281"/>
        <item x="408"/>
        <item x="149"/>
        <item x="201"/>
        <item x="37"/>
        <item x="247"/>
        <item x="446"/>
        <item x="135"/>
        <item x="293"/>
        <item x="248"/>
        <item x="282"/>
        <item x="194"/>
        <item x="44"/>
        <item x="168"/>
        <item x="352"/>
        <item x="339"/>
        <item x="209"/>
        <item x="342"/>
        <item x="42"/>
        <item x="286"/>
        <item x="10"/>
        <item x="312"/>
        <item x="305"/>
        <item x="454"/>
        <item x="142"/>
        <item x="287"/>
        <item x="345"/>
        <item x="290"/>
        <item x="295"/>
        <item x="368"/>
        <item x="212"/>
        <item x="343"/>
        <item x="441"/>
        <item x="215"/>
        <item x="363"/>
        <item x="288"/>
        <item x="364"/>
        <item x="526"/>
        <item x="356"/>
        <item x="325"/>
        <item x="344"/>
        <item x="276"/>
        <item x="361"/>
        <item x="211"/>
        <item x="358"/>
        <item x="143"/>
        <item x="153"/>
        <item x="328"/>
        <item x="139"/>
        <item x="160"/>
        <item x="198"/>
        <item x="210"/>
        <item x="274"/>
        <item x="549"/>
        <item x="257"/>
        <item x="256"/>
        <item x="411"/>
        <item x="285"/>
        <item x="271"/>
        <item x="154"/>
        <item x="389"/>
        <item x="158"/>
        <item x="220"/>
        <item x="417"/>
        <item x="388"/>
        <item x="360"/>
        <item x="38"/>
        <item x="265"/>
        <item x="275"/>
        <item x="369"/>
        <item x="451"/>
        <item x="171"/>
        <item x="270"/>
        <item x="365"/>
        <item x="367"/>
        <item x="416"/>
        <item x="474"/>
        <item x="258"/>
        <item x="203"/>
        <item x="151"/>
        <item x="11"/>
        <item x="172"/>
        <item x="253"/>
        <item x="152"/>
        <item x="362"/>
        <item x="366"/>
        <item x="452"/>
        <item x="43"/>
        <item x="204"/>
        <item x="371"/>
        <item x="327"/>
        <item x="307"/>
        <item x="455"/>
        <item x="500"/>
        <item x="150"/>
        <item x="444"/>
        <item x="407"/>
        <item x="156"/>
        <item x="272"/>
        <item x="202"/>
        <item x="155"/>
        <item x="393"/>
        <item x="324"/>
        <item x="273"/>
        <item x="1"/>
        <item x="7"/>
        <item x="359"/>
        <item x="145"/>
        <item x="157"/>
        <item x="16"/>
        <item x="326"/>
        <item x="268"/>
        <item x="170"/>
        <item x="535"/>
        <item x="269"/>
        <item x="528"/>
        <item x="297"/>
        <item x="453"/>
        <item x="534"/>
        <item x="301"/>
        <item x="2"/>
        <item x="39"/>
        <item x="304"/>
        <item x="562"/>
        <item x="15"/>
        <item x="266"/>
        <item x="291"/>
        <item x="380"/>
        <item x="173"/>
        <item x="560"/>
        <item x="322"/>
        <item x="323"/>
        <item x="302"/>
        <item x="370"/>
        <item x="461"/>
        <item x="306"/>
        <item x="292"/>
        <item x="458"/>
        <item x="303"/>
        <item x="313"/>
        <item x="412"/>
        <item x="12"/>
        <item x="355"/>
        <item x="481"/>
        <item x="300"/>
        <item x="298"/>
        <item x="267"/>
        <item x="299"/>
        <item x="456"/>
        <item x="3"/>
        <item x="541"/>
        <item x="428"/>
        <item x="463"/>
        <item x="457"/>
        <item x="262"/>
        <item x="13"/>
        <item x="259"/>
        <item x="486"/>
        <item x="261"/>
        <item x="8"/>
        <item x="503"/>
        <item x="530"/>
        <item x="448"/>
        <item x="146"/>
        <item x="162"/>
        <item x="524"/>
        <item x="482"/>
        <item x="473"/>
        <item x="374"/>
        <item x="392"/>
        <item x="476"/>
        <item x="507"/>
        <item x="260"/>
        <item x="513"/>
        <item x="14"/>
        <item x="532"/>
        <item x="9"/>
        <item x="406"/>
        <item x="167"/>
        <item x="435"/>
        <item x="527"/>
        <item x="317"/>
        <item x="437"/>
        <item x="512"/>
        <item x="466"/>
        <item x="488"/>
        <item x="550"/>
        <item x="320"/>
        <item x="531"/>
        <item x="447"/>
        <item x="432"/>
        <item x="398"/>
        <item x="502"/>
        <item x="537"/>
        <item x="390"/>
        <item x="4"/>
        <item x="529"/>
        <item x="427"/>
        <item x="413"/>
        <item x="414"/>
        <item x="483"/>
        <item x="506"/>
        <item x="516"/>
        <item x="443"/>
        <item x="548"/>
        <item x="480"/>
        <item x="477"/>
        <item x="373"/>
        <item x="415"/>
        <item x="464"/>
        <item x="354"/>
        <item x="498"/>
        <item x="436"/>
        <item x="536"/>
        <item x="465"/>
        <item x="314"/>
        <item x="519"/>
        <item x="487"/>
        <item x="467"/>
        <item x="505"/>
        <item x="459"/>
        <item x="372"/>
        <item x="218"/>
        <item x="501"/>
        <item x="478"/>
        <item x="6"/>
        <item x="522"/>
        <item x="169"/>
        <item x="164"/>
        <item x="316"/>
        <item x="433"/>
        <item x="442"/>
        <item x="321"/>
        <item x="5"/>
        <item x="504"/>
        <item x="403"/>
        <item x="479"/>
        <item x="510"/>
        <item x="462"/>
        <item x="556"/>
        <item x="399"/>
        <item x="523"/>
        <item x="557"/>
        <item x="378"/>
        <item x="460"/>
        <item x="469"/>
        <item x="166"/>
        <item x="509"/>
        <item x="470"/>
        <item x="561"/>
        <item x="468"/>
        <item x="517"/>
        <item x="555"/>
        <item x="508"/>
        <item x="559"/>
        <item x="375"/>
        <item x="533"/>
        <item x="471"/>
        <item x="434"/>
        <item x="315"/>
        <item x="165"/>
        <item x="489"/>
        <item x="538"/>
        <item x="494"/>
        <item x="472"/>
        <item x="551"/>
        <item x="439"/>
        <item x="377"/>
        <item x="515"/>
        <item x="554"/>
        <item x="558"/>
        <item x="163"/>
        <item x="521"/>
        <item x="438"/>
        <item x="514"/>
        <item x="379"/>
        <item x="347"/>
        <item x="400"/>
        <item x="496"/>
        <item x="426"/>
        <item x="539"/>
        <item x="376"/>
        <item x="440"/>
        <item x="401"/>
        <item x="484"/>
        <item x="485"/>
        <item x="495"/>
        <item x="553"/>
        <item x="552"/>
        <item x="520"/>
        <item x="425"/>
        <item x="419"/>
        <item x="420"/>
        <item x="397"/>
        <item x="511"/>
        <item x="518"/>
        <item x="490"/>
        <item x="493"/>
        <item x="540"/>
        <item x="542"/>
        <item x="402"/>
        <item x="491"/>
        <item x="422"/>
        <item x="396"/>
        <item x="547"/>
        <item x="394"/>
        <item x="421"/>
        <item x="543"/>
        <item x="424"/>
        <item x="423"/>
        <item x="544"/>
        <item x="546"/>
        <item x="545"/>
        <item x="395"/>
        <item x="497"/>
        <item x="0"/>
        <item x="5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Return on Asset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AA41-7A1B-48AC-9969-43573DF3D71D}">
  <dimension ref="A1:AU761"/>
  <sheetViews>
    <sheetView tabSelected="1" zoomScale="60" zoomScaleNormal="60" workbookViewId="0">
      <pane xSplit="3" ySplit="1" topLeftCell="F2" activePane="bottomRight" state="frozen"/>
      <selection pane="topRight" activeCell="C1" sqref="C1"/>
      <selection pane="bottomLeft" activeCell="A2" sqref="A2"/>
      <selection pane="bottomRight" activeCell="S736" sqref="S736:S737"/>
    </sheetView>
  </sheetViews>
  <sheetFormatPr defaultRowHeight="14.4" x14ac:dyDescent="0.3"/>
  <cols>
    <col min="1" max="1" width="7.77734375" style="36" bestFit="1" customWidth="1"/>
    <col min="2" max="2" width="7.77734375" style="36" customWidth="1"/>
    <col min="3" max="3" width="5.6640625" style="36" bestFit="1" customWidth="1"/>
    <col min="4" max="4" width="32.21875" style="36" bestFit="1" customWidth="1"/>
    <col min="5" max="5" width="15.109375" style="36" bestFit="1" customWidth="1"/>
    <col min="6" max="9" width="15.109375" style="36" customWidth="1"/>
    <col min="10" max="10" width="14.88671875" style="36" bestFit="1" customWidth="1"/>
    <col min="11" max="11" width="22.6640625" style="36" bestFit="1" customWidth="1"/>
    <col min="12" max="12" width="16.44140625" style="36" bestFit="1" customWidth="1"/>
    <col min="13" max="13" width="16.77734375" style="36" bestFit="1" customWidth="1"/>
    <col min="14" max="14" width="11.77734375" style="36" bestFit="1" customWidth="1"/>
    <col min="15" max="15" width="11.77734375" style="36" customWidth="1"/>
    <col min="16" max="16" width="19" style="36" bestFit="1" customWidth="1"/>
    <col min="17" max="17" width="19" style="36" customWidth="1"/>
    <col min="18" max="18" width="11.77734375" style="36" bestFit="1" customWidth="1"/>
    <col min="19" max="19" width="11.77734375" style="36" customWidth="1"/>
    <col min="20" max="20" width="11.44140625" style="36" bestFit="1" customWidth="1"/>
    <col min="21" max="21" width="11.77734375" style="36" bestFit="1" customWidth="1"/>
    <col min="22" max="22" width="19.6640625" style="36" customWidth="1"/>
    <col min="23" max="23" width="18.109375" style="36" bestFit="1" customWidth="1"/>
    <col min="24" max="24" width="19.6640625" style="36" bestFit="1" customWidth="1"/>
    <col min="25" max="25" width="19.6640625" style="36" customWidth="1"/>
    <col min="26" max="26" width="18.44140625" style="36" bestFit="1" customWidth="1"/>
    <col min="27" max="27" width="13" style="36" bestFit="1" customWidth="1"/>
    <col min="28" max="28" width="15.21875" style="36" bestFit="1" customWidth="1"/>
    <col min="29" max="29" width="11.21875" style="36" bestFit="1" customWidth="1"/>
    <col min="30" max="30" width="13.44140625" style="36" bestFit="1" customWidth="1"/>
    <col min="31" max="31" width="13.44140625" style="36" customWidth="1"/>
    <col min="32" max="32" width="30.109375" style="36" bestFit="1" customWidth="1"/>
    <col min="33" max="33" width="22.5546875" style="36" bestFit="1" customWidth="1"/>
    <col min="34" max="34" width="13" style="62" bestFit="1" customWidth="1"/>
    <col min="35" max="35" width="14.109375" style="62" bestFit="1" customWidth="1"/>
    <col min="36" max="36" width="18.77734375" style="62" bestFit="1" customWidth="1"/>
    <col min="37" max="37" width="8.88671875" style="62"/>
    <col min="38" max="16384" width="8.88671875" style="36"/>
  </cols>
  <sheetData>
    <row r="1" spans="1:37" x14ac:dyDescent="0.3">
      <c r="A1" s="58" t="s">
        <v>283</v>
      </c>
      <c r="B1" s="58" t="s">
        <v>233</v>
      </c>
      <c r="C1" s="58" t="s">
        <v>234</v>
      </c>
      <c r="D1" s="58" t="s">
        <v>235</v>
      </c>
      <c r="E1" s="58" t="s">
        <v>236</v>
      </c>
      <c r="F1" s="58" t="s">
        <v>237</v>
      </c>
      <c r="G1" s="58" t="s">
        <v>238</v>
      </c>
      <c r="H1" s="58" t="s">
        <v>239</v>
      </c>
      <c r="I1" s="58" t="s">
        <v>232</v>
      </c>
      <c r="J1" s="58" t="s">
        <v>240</v>
      </c>
      <c r="K1" s="58" t="s">
        <v>241</v>
      </c>
      <c r="L1" s="58" t="s">
        <v>242</v>
      </c>
      <c r="M1" s="58" t="s">
        <v>253</v>
      </c>
      <c r="N1" s="58" t="s">
        <v>254</v>
      </c>
      <c r="O1" s="58" t="s">
        <v>258</v>
      </c>
      <c r="P1" s="58" t="s">
        <v>182</v>
      </c>
      <c r="Q1" s="58" t="s">
        <v>259</v>
      </c>
      <c r="R1" s="58" t="s">
        <v>260</v>
      </c>
      <c r="S1" s="58" t="s">
        <v>299</v>
      </c>
      <c r="T1" s="58" t="s">
        <v>262</v>
      </c>
      <c r="U1" s="58" t="s">
        <v>263</v>
      </c>
      <c r="V1" s="58" t="s">
        <v>264</v>
      </c>
      <c r="W1" s="58" t="s">
        <v>266</v>
      </c>
      <c r="X1" s="58" t="s">
        <v>267</v>
      </c>
      <c r="Y1" s="58" t="s">
        <v>268</v>
      </c>
      <c r="Z1" s="58" t="s">
        <v>271</v>
      </c>
      <c r="AA1" s="58" t="s">
        <v>272</v>
      </c>
      <c r="AB1" s="58" t="s">
        <v>273</v>
      </c>
      <c r="AC1" s="58" t="s">
        <v>274</v>
      </c>
      <c r="AD1" s="58" t="s">
        <v>275</v>
      </c>
      <c r="AE1" s="58" t="s">
        <v>276</v>
      </c>
      <c r="AF1" s="58" t="s">
        <v>278</v>
      </c>
      <c r="AG1" s="58" t="s">
        <v>279</v>
      </c>
      <c r="AH1" s="58" t="s">
        <v>280</v>
      </c>
      <c r="AI1" s="58" t="s">
        <v>292</v>
      </c>
      <c r="AJ1" s="58" t="s">
        <v>282</v>
      </c>
      <c r="AK1" s="58" t="s">
        <v>291</v>
      </c>
    </row>
    <row r="2" spans="1:37" x14ac:dyDescent="0.3">
      <c r="A2" s="32" t="s">
        <v>150</v>
      </c>
      <c r="B2" s="32">
        <v>1</v>
      </c>
      <c r="C2" s="32">
        <v>1991</v>
      </c>
      <c r="D2" s="29" t="s">
        <v>184</v>
      </c>
      <c r="E2" s="29" t="s">
        <v>78</v>
      </c>
      <c r="F2" s="33">
        <f>IF(OR(AND(C2&gt;2006,C2&lt;=2012), C2=2001,C2&gt;=2020),1,0)</f>
        <v>0</v>
      </c>
      <c r="G2" s="33">
        <f>IF(OR(AND(C2&gt;2006,C2&lt;=2012), C2&gt;=2020),1,0)</f>
        <v>0</v>
      </c>
      <c r="H2" s="33">
        <f>IF(OR(AND(C2&gt;2006,C2&lt;=2012)),1,0)</f>
        <v>0</v>
      </c>
      <c r="I2" s="33">
        <f>IF(OR(E2="DEU",E2="UK"),1,0)</f>
        <v>1</v>
      </c>
      <c r="J2" s="30">
        <f>AVERAGE(J3:J5)</f>
        <v>0.94399999999999995</v>
      </c>
      <c r="K2" s="30">
        <f t="shared" ref="K2:M2" si="0">AVERAGE(K3:K5)</f>
        <v>20.087133333333334</v>
      </c>
      <c r="L2" s="30">
        <f t="shared" si="0"/>
        <v>2.6608000000000001</v>
      </c>
      <c r="M2" s="30">
        <f t="shared" si="0"/>
        <v>1.6227666666666665</v>
      </c>
      <c r="N2" s="31">
        <f t="shared" ref="N2:N12" si="1">+AVERAGE(N3:N6)</f>
        <v>63554.180603586829</v>
      </c>
      <c r="O2" s="31"/>
      <c r="P2" s="31">
        <f t="shared" ref="P2:P11" si="2">+AVERAGE(P3:P8)</f>
        <v>674853.8219246217</v>
      </c>
      <c r="Q2" s="31">
        <f>+P2/N2</f>
        <v>10.618559086363781</v>
      </c>
      <c r="R2" s="31">
        <v>160479.8702</v>
      </c>
      <c r="S2" s="31"/>
      <c r="T2" s="31">
        <v>72201.537200000006</v>
      </c>
      <c r="U2" s="31">
        <f>+R2-T2</f>
        <v>88278.332999999999</v>
      </c>
      <c r="V2" s="44"/>
      <c r="W2" s="31">
        <v>3257.2440000000001</v>
      </c>
      <c r="X2" s="44">
        <f>+W2/T2*100</f>
        <v>4.5113222326241553</v>
      </c>
      <c r="Y2" s="44">
        <f t="shared" ref="Y2:Y33" si="3">X2-M2</f>
        <v>2.8885555659574891</v>
      </c>
      <c r="Z2" s="31">
        <v>9014.9032999999999</v>
      </c>
      <c r="AA2" s="30">
        <v>15.555</v>
      </c>
      <c r="AB2" s="30">
        <v>89.153099999999995</v>
      </c>
      <c r="AC2" s="30">
        <f>AVERAGE(AC3:AC10)</f>
        <v>25.859587499999996</v>
      </c>
      <c r="AD2" s="30">
        <f>+AVERAGE(AD3:AD12)</f>
        <v>19.257270000000002</v>
      </c>
      <c r="AE2" s="30"/>
      <c r="AF2" s="30">
        <f>AVERAGE(AF3:AF18)</f>
        <v>657.61110194176422</v>
      </c>
      <c r="AG2" s="31">
        <f t="shared" ref="AG2:AG11" si="4">AVERAGE(AG3:AG5)</f>
        <v>68505.044183644102</v>
      </c>
      <c r="AH2" s="59">
        <f>VLOOKUP(C2,macroInfo!$B$5:$D$57,3,0)</f>
        <v>-0.108264790855543</v>
      </c>
      <c r="AI2" s="59">
        <f>VLOOKUP(C2,macroInfo!$B$5:$G$57,6,0)</f>
        <v>-24.829645093076198</v>
      </c>
      <c r="AJ2" s="59">
        <f>VLOOKUP(C2,macroInfo!$B$5:$F$57,5,0)</f>
        <v>13.7019338473162</v>
      </c>
      <c r="AK2" s="59">
        <f>VLOOKUP(C2,macroInfo!$B$5:$H$57,7,0)</f>
        <v>11.522500000000001</v>
      </c>
    </row>
    <row r="3" spans="1:37" x14ac:dyDescent="0.3">
      <c r="A3" s="32" t="s">
        <v>151</v>
      </c>
      <c r="B3" s="32">
        <v>1</v>
      </c>
      <c r="C3" s="32">
        <v>1992</v>
      </c>
      <c r="D3" s="29" t="s">
        <v>184</v>
      </c>
      <c r="E3" s="29" t="s">
        <v>78</v>
      </c>
      <c r="F3" s="33">
        <f t="shared" ref="F3:F67" si="5">IF(OR(AND(C3&gt;2006,C3&lt;=2012), C3=2001,C3&gt;=2020),1,0)</f>
        <v>0</v>
      </c>
      <c r="G3" s="33">
        <f t="shared" ref="G3:G66" si="6">IF(OR(AND(C3&gt;2006,C3&lt;=2012), C3&gt;=2020),1,0)</f>
        <v>0</v>
      </c>
      <c r="H3" s="33">
        <f t="shared" ref="H3:H66" si="7">IF(OR(AND(C3&gt;2006,C3&lt;=2012)),1,0)</f>
        <v>0</v>
      </c>
      <c r="I3" s="33">
        <f t="shared" ref="I3:I66" si="8">IF(OR(E3="DEU",E3="UK"),1,0)</f>
        <v>1</v>
      </c>
      <c r="J3" s="30">
        <v>0.90129999999999999</v>
      </c>
      <c r="K3" s="30">
        <v>19.0335</v>
      </c>
      <c r="L3" s="30">
        <v>2.7724000000000002</v>
      </c>
      <c r="M3" s="30">
        <v>1.647</v>
      </c>
      <c r="N3" s="31">
        <f t="shared" si="1"/>
        <v>63521.7719724528</v>
      </c>
      <c r="O3" s="50">
        <f>LN(N3/N2)*100</f>
        <v>-5.1006710836623829E-2</v>
      </c>
      <c r="P3" s="31">
        <f t="shared" si="2"/>
        <v>674105.74672463164</v>
      </c>
      <c r="Q3" s="31">
        <f t="shared" ref="Q3:Q66" si="9">+P3/N3</f>
        <v>10.612199971640717</v>
      </c>
      <c r="R3" s="31">
        <v>279655.48050000001</v>
      </c>
      <c r="S3" s="31">
        <f>+LN(R3/R2)*100</f>
        <v>55.538990339722048</v>
      </c>
      <c r="T3" s="31">
        <v>146379.53400000001</v>
      </c>
      <c r="U3" s="31">
        <f t="shared" ref="U3:U67" si="10">+R3-T3</f>
        <v>133275.94649999999</v>
      </c>
      <c r="V3" s="50">
        <f>LN(U3/U2)*100</f>
        <v>41.192706642965113</v>
      </c>
      <c r="W3" s="31">
        <v>5776.1008000000002</v>
      </c>
      <c r="X3" s="44">
        <f t="shared" ref="X3:X33" si="11">+W3/T3*100</f>
        <v>3.9459756717083141</v>
      </c>
      <c r="Y3" s="44">
        <f t="shared" si="3"/>
        <v>2.2989756717083143</v>
      </c>
      <c r="Z3" s="31">
        <v>12100.6155</v>
      </c>
      <c r="AA3" s="30">
        <v>19.7484</v>
      </c>
      <c r="AB3" s="30">
        <v>78.424400000000006</v>
      </c>
      <c r="AC3" s="30">
        <v>151.083</v>
      </c>
      <c r="AD3" s="30">
        <v>89.537499999999994</v>
      </c>
      <c r="AE3" s="30">
        <f>+LN(Z3/Z2)*100</f>
        <v>29.437718904665189</v>
      </c>
      <c r="AF3" s="30">
        <f t="shared" ref="AF3:AF16" si="12">AVERAGE(AF4:AF19)</f>
        <v>691.5242018275427</v>
      </c>
      <c r="AG3" s="31">
        <f t="shared" si="4"/>
        <v>68573.030737184381</v>
      </c>
      <c r="AH3" s="59">
        <f>VLOOKUP(C3,macroInfo!$B$5:$D$57,3,0)</f>
        <v>3.5224405274050201</v>
      </c>
      <c r="AI3" s="59">
        <f>VLOOKUP(C3,macroInfo!$B$5:$G$57,6,0)</f>
        <v>-18.045738093491135</v>
      </c>
      <c r="AJ3" s="59">
        <f>VLOOKUP(C3,macroInfo!$B$5:$F$57,5,0)</f>
        <v>8.9163555529826741</v>
      </c>
      <c r="AK3" s="59">
        <f>VLOOKUP(C3,macroInfo!$B$5:$H$57,7,0)</f>
        <v>9.6199999999999992</v>
      </c>
    </row>
    <row r="4" spans="1:37" x14ac:dyDescent="0.3">
      <c r="A4" s="32" t="s">
        <v>152</v>
      </c>
      <c r="B4" s="32">
        <v>1</v>
      </c>
      <c r="C4" s="32">
        <v>1993</v>
      </c>
      <c r="D4" s="29" t="s">
        <v>184</v>
      </c>
      <c r="E4" s="29" t="s">
        <v>78</v>
      </c>
      <c r="F4" s="33">
        <f t="shared" si="5"/>
        <v>0</v>
      </c>
      <c r="G4" s="33">
        <f t="shared" si="6"/>
        <v>0</v>
      </c>
      <c r="H4" s="33">
        <f t="shared" si="7"/>
        <v>0</v>
      </c>
      <c r="I4" s="33">
        <f t="shared" si="8"/>
        <v>1</v>
      </c>
      <c r="J4" s="30">
        <v>0.92330000000000001</v>
      </c>
      <c r="K4" s="30">
        <v>20.824400000000001</v>
      </c>
      <c r="L4" s="30">
        <v>2.6394000000000002</v>
      </c>
      <c r="M4" s="30">
        <v>1.6324000000000001</v>
      </c>
      <c r="N4" s="31">
        <f t="shared" si="1"/>
        <v>63581.049702962235</v>
      </c>
      <c r="O4" s="50">
        <f t="shared" ref="O4:O67" si="13">LN(N4/N3)*100</f>
        <v>9.3275246018661592E-2</v>
      </c>
      <c r="P4" s="31">
        <f t="shared" si="2"/>
        <v>676679.7782771975</v>
      </c>
      <c r="Q4" s="31">
        <f t="shared" si="9"/>
        <v>10.642790287963287</v>
      </c>
      <c r="R4" s="31">
        <v>304438.875</v>
      </c>
      <c r="S4" s="31">
        <f t="shared" ref="S4:S67" si="14">+LN(R4/R3)*100</f>
        <v>8.491190929595323</v>
      </c>
      <c r="T4" s="31">
        <v>151033.005</v>
      </c>
      <c r="U4" s="31">
        <f t="shared" si="10"/>
        <v>153405.87</v>
      </c>
      <c r="V4" s="50">
        <f t="shared" ref="V4:V67" si="15">LN(U4/U3)*100</f>
        <v>14.066538963167993</v>
      </c>
      <c r="W4" s="31">
        <v>6778.8397000000004</v>
      </c>
      <c r="X4" s="44">
        <f t="shared" si="11"/>
        <v>4.4883167755286335</v>
      </c>
      <c r="Y4" s="44">
        <f t="shared" si="3"/>
        <v>2.8559167755286334</v>
      </c>
      <c r="Z4" s="31">
        <v>13790.985000000001</v>
      </c>
      <c r="AA4" s="30">
        <v>18.903700000000001</v>
      </c>
      <c r="AB4" s="30">
        <v>75.902299999999997</v>
      </c>
      <c r="AC4" s="30">
        <v>5.4836</v>
      </c>
      <c r="AD4" s="30">
        <v>8.8339999999999996</v>
      </c>
      <c r="AE4" s="30">
        <f t="shared" ref="AE4:AE33" si="16">+LN(Z4/Z3)*100</f>
        <v>13.075879874817076</v>
      </c>
      <c r="AF4" s="30">
        <f t="shared" si="12"/>
        <v>696.85107819062841</v>
      </c>
      <c r="AG4" s="31">
        <f t="shared" si="4"/>
        <v>68492.805974698989</v>
      </c>
      <c r="AH4" s="59">
        <f>VLOOKUP(C4,macroInfo!$B$5:$D$57,3,0)</f>
        <v>2.75178105096643</v>
      </c>
      <c r="AI4" s="59">
        <f>VLOOKUP(C4,macroInfo!$B$5:$G$57,6,0)</f>
        <v>-48.255609531685536</v>
      </c>
      <c r="AJ4" s="59">
        <f>VLOOKUP(C4,macroInfo!$B$5:$F$57,5,0)</f>
        <v>8.3526562161924609</v>
      </c>
      <c r="AK4" s="59">
        <f>VLOOKUP(C4,macroInfo!$B$5:$H$57,7,0)</f>
        <v>5.9375000000000009</v>
      </c>
    </row>
    <row r="5" spans="1:37" x14ac:dyDescent="0.3">
      <c r="A5" s="32" t="s">
        <v>153</v>
      </c>
      <c r="B5" s="32">
        <v>1</v>
      </c>
      <c r="C5" s="32">
        <v>1994</v>
      </c>
      <c r="D5" s="29" t="s">
        <v>184</v>
      </c>
      <c r="E5" s="29" t="s">
        <v>78</v>
      </c>
      <c r="F5" s="33">
        <f t="shared" si="5"/>
        <v>0</v>
      </c>
      <c r="G5" s="33">
        <f t="shared" si="6"/>
        <v>0</v>
      </c>
      <c r="H5" s="33">
        <f t="shared" si="7"/>
        <v>0</v>
      </c>
      <c r="I5" s="33">
        <f t="shared" si="8"/>
        <v>1</v>
      </c>
      <c r="J5" s="30">
        <v>1.0074000000000001</v>
      </c>
      <c r="K5" s="30">
        <v>20.403500000000001</v>
      </c>
      <c r="L5" s="30">
        <v>2.5706000000000002</v>
      </c>
      <c r="M5" s="30">
        <v>1.5889</v>
      </c>
      <c r="N5" s="31">
        <f t="shared" si="1"/>
        <v>63696.635595703119</v>
      </c>
      <c r="O5" s="50">
        <f t="shared" si="13"/>
        <v>0.181627948756133</v>
      </c>
      <c r="P5" s="31">
        <f t="shared" si="2"/>
        <v>683917.80598362966</v>
      </c>
      <c r="Q5" s="31">
        <f t="shared" si="9"/>
        <v>10.737110360500198</v>
      </c>
      <c r="R5" s="31">
        <v>315335.3664</v>
      </c>
      <c r="S5" s="31">
        <f t="shared" si="14"/>
        <v>3.5166399637335748</v>
      </c>
      <c r="T5" s="31">
        <v>159592.3872</v>
      </c>
      <c r="U5" s="31">
        <f t="shared" si="10"/>
        <v>155742.9792</v>
      </c>
      <c r="V5" s="50">
        <f t="shared" si="15"/>
        <v>1.511992511162231</v>
      </c>
      <c r="W5" s="31">
        <v>7045.5711000000001</v>
      </c>
      <c r="X5" s="44">
        <f t="shared" si="11"/>
        <v>4.4147288123277093</v>
      </c>
      <c r="Y5" s="44">
        <f t="shared" si="3"/>
        <v>2.8258288123277095</v>
      </c>
      <c r="Z5" s="31">
        <v>16884.191999999999</v>
      </c>
      <c r="AA5" s="30">
        <v>16.1693</v>
      </c>
      <c r="AB5" s="30">
        <v>77.665800000000004</v>
      </c>
      <c r="AC5" s="30">
        <v>-0.22789999999999999</v>
      </c>
      <c r="AD5" s="30">
        <v>-1.1816</v>
      </c>
      <c r="AE5" s="30">
        <f t="shared" si="16"/>
        <v>20.236268174271903</v>
      </c>
      <c r="AF5" s="30">
        <f t="shared" si="12"/>
        <v>696.26438535588568</v>
      </c>
      <c r="AG5" s="31">
        <f t="shared" si="4"/>
        <v>68449.295839048937</v>
      </c>
      <c r="AH5" s="59">
        <f>VLOOKUP(C5,macroInfo!$B$5:$D$57,3,0)</f>
        <v>4.0287932599190297</v>
      </c>
      <c r="AI5" s="59">
        <f>VLOOKUP(C5,macroInfo!$B$5:$G$57,6,0)</f>
        <v>-7.5631399186116468</v>
      </c>
      <c r="AJ5" s="59">
        <f>VLOOKUP(C5,macroInfo!$B$5:$F$57,5,0)</f>
        <v>1.5778765561868695</v>
      </c>
      <c r="AK5" s="59">
        <f>VLOOKUP(C5,macroInfo!$B$5:$H$57,7,0)</f>
        <v>5.5049999999999999</v>
      </c>
    </row>
    <row r="6" spans="1:37" x14ac:dyDescent="0.3">
      <c r="A6" s="32" t="s">
        <v>154</v>
      </c>
      <c r="B6" s="32">
        <v>1</v>
      </c>
      <c r="C6" s="32">
        <v>1995</v>
      </c>
      <c r="D6" s="29" t="s">
        <v>184</v>
      </c>
      <c r="E6" s="29" t="s">
        <v>78</v>
      </c>
      <c r="F6" s="33">
        <f t="shared" si="5"/>
        <v>0</v>
      </c>
      <c r="G6" s="33">
        <f t="shared" si="6"/>
        <v>0</v>
      </c>
      <c r="H6" s="33">
        <f t="shared" si="7"/>
        <v>0</v>
      </c>
      <c r="I6" s="33">
        <f t="shared" si="8"/>
        <v>1</v>
      </c>
      <c r="J6" s="30">
        <v>1.1496</v>
      </c>
      <c r="K6" s="30">
        <v>20.366499999999998</v>
      </c>
      <c r="L6" s="30">
        <v>2.8094000000000001</v>
      </c>
      <c r="M6" s="30">
        <v>1.698</v>
      </c>
      <c r="N6" s="31">
        <f t="shared" si="1"/>
        <v>63417.26514322916</v>
      </c>
      <c r="O6" s="50">
        <f t="shared" si="13"/>
        <v>-0.43955995475927917</v>
      </c>
      <c r="P6" s="31">
        <f t="shared" si="2"/>
        <v>699045.38131930167</v>
      </c>
      <c r="Q6" s="31">
        <f t="shared" si="9"/>
        <v>11.022950607228074</v>
      </c>
      <c r="R6" s="31">
        <v>351477.1728</v>
      </c>
      <c r="S6" s="31">
        <f t="shared" si="14"/>
        <v>10.850803917409147</v>
      </c>
      <c r="T6" s="31">
        <v>174168.84160000001</v>
      </c>
      <c r="U6" s="31">
        <f t="shared" si="10"/>
        <v>177308.33119999999</v>
      </c>
      <c r="V6" s="50">
        <f t="shared" si="15"/>
        <v>12.968312197592912</v>
      </c>
      <c r="W6" s="31">
        <v>8195.1155999999992</v>
      </c>
      <c r="X6" s="44">
        <f t="shared" si="11"/>
        <v>4.7052707733000156</v>
      </c>
      <c r="Y6" s="44">
        <f t="shared" si="3"/>
        <v>3.0072707733000157</v>
      </c>
      <c r="Z6" s="31">
        <v>20744.495200000001</v>
      </c>
      <c r="AA6" s="30">
        <v>14.700799999999999</v>
      </c>
      <c r="AB6" s="30">
        <v>75.967200000000005</v>
      </c>
      <c r="AC6" s="30">
        <v>10.204000000000001</v>
      </c>
      <c r="AD6" s="30">
        <v>10.4221</v>
      </c>
      <c r="AE6" s="30">
        <f t="shared" si="16"/>
        <v>20.590312034595076</v>
      </c>
      <c r="AF6" s="30">
        <f t="shared" si="12"/>
        <v>693.78826268789237</v>
      </c>
      <c r="AG6" s="31">
        <f t="shared" si="4"/>
        <v>68776.990397805232</v>
      </c>
      <c r="AH6" s="59">
        <f>VLOOKUP(C6,macroInfo!$B$5:$D$57,3,0)</f>
        <v>2.6842172720778601</v>
      </c>
      <c r="AI6" s="59">
        <f>VLOOKUP(C6,macroInfo!$B$5:$G$57,6,0)</f>
        <v>19.383539885629382</v>
      </c>
      <c r="AJ6" s="59">
        <f>VLOOKUP(C6,macroInfo!$B$5:$F$57,5,0)</f>
        <v>17.155553980273243</v>
      </c>
      <c r="AK6" s="59">
        <f>VLOOKUP(C6,macroInfo!$B$5:$H$57,7,0)</f>
        <v>6.6825000000000001</v>
      </c>
    </row>
    <row r="7" spans="1:37" x14ac:dyDescent="0.3">
      <c r="A7" s="32" t="s">
        <v>155</v>
      </c>
      <c r="B7" s="32">
        <v>1</v>
      </c>
      <c r="C7" s="32">
        <v>1996</v>
      </c>
      <c r="D7" s="29" t="s">
        <v>184</v>
      </c>
      <c r="E7" s="29" t="s">
        <v>78</v>
      </c>
      <c r="F7" s="33">
        <f t="shared" si="5"/>
        <v>0</v>
      </c>
      <c r="G7" s="33">
        <f t="shared" si="6"/>
        <v>0</v>
      </c>
      <c r="H7" s="33">
        <f t="shared" si="7"/>
        <v>0</v>
      </c>
      <c r="I7" s="33">
        <f t="shared" si="8"/>
        <v>1</v>
      </c>
      <c r="J7" s="30">
        <v>1.3431999999999999</v>
      </c>
      <c r="K7" s="30">
        <v>21.782</v>
      </c>
      <c r="L7" s="30">
        <v>2.9674</v>
      </c>
      <c r="M7" s="30">
        <v>1.8320000000000001</v>
      </c>
      <c r="N7" s="31">
        <f t="shared" si="1"/>
        <v>63392.13744791667</v>
      </c>
      <c r="O7" s="50">
        <f t="shared" si="13"/>
        <v>-3.9630650610958537E-2</v>
      </c>
      <c r="P7" s="31">
        <f t="shared" si="2"/>
        <v>660689.04113082995</v>
      </c>
      <c r="Q7" s="31">
        <f t="shared" si="9"/>
        <v>10.422255310032032</v>
      </c>
      <c r="R7" s="31">
        <v>405759.36090000003</v>
      </c>
      <c r="S7" s="31">
        <f t="shared" si="14"/>
        <v>14.361550984418988</v>
      </c>
      <c r="T7" s="31">
        <v>200894.22070000001</v>
      </c>
      <c r="U7" s="31">
        <f t="shared" si="10"/>
        <v>204865.14020000002</v>
      </c>
      <c r="V7" s="50">
        <f t="shared" si="15"/>
        <v>14.446170871555855</v>
      </c>
      <c r="W7" s="31">
        <v>9253.5355999999992</v>
      </c>
      <c r="X7" s="44">
        <f t="shared" si="11"/>
        <v>4.6061731232271326</v>
      </c>
      <c r="Y7" s="44">
        <f t="shared" si="3"/>
        <v>2.7741731232271327</v>
      </c>
      <c r="Z7" s="31">
        <v>26050.2611</v>
      </c>
      <c r="AA7" s="30">
        <v>13.664099999999999</v>
      </c>
      <c r="AB7" s="30">
        <v>77.102699999999999</v>
      </c>
      <c r="AC7" s="30">
        <v>4.2020999999999997</v>
      </c>
      <c r="AD7" s="30">
        <v>6.3522999999999996</v>
      </c>
      <c r="AE7" s="30">
        <f t="shared" si="16"/>
        <v>22.774687126736545</v>
      </c>
      <c r="AF7" s="30">
        <f t="shared" si="12"/>
        <v>691.44351782389867</v>
      </c>
      <c r="AG7" s="31">
        <f t="shared" si="4"/>
        <v>68252.131687242814</v>
      </c>
      <c r="AH7" s="59">
        <f>VLOOKUP(C7,macroInfo!$B$5:$D$57,3,0)</f>
        <v>3.77256549921414</v>
      </c>
      <c r="AI7" s="59">
        <f>VLOOKUP(C7,macroInfo!$B$5:$G$57,6,0)</f>
        <v>-10.357468965421845</v>
      </c>
      <c r="AJ7" s="59">
        <f>VLOOKUP(C7,macroInfo!$B$5:$F$57,5,0)</f>
        <v>21.026191089149609</v>
      </c>
      <c r="AK7" s="59">
        <f>VLOOKUP(C7,macroInfo!$B$5:$H$57,7,0)</f>
        <v>6.0249999999999995</v>
      </c>
    </row>
    <row r="8" spans="1:37" x14ac:dyDescent="0.3">
      <c r="A8" s="32" t="s">
        <v>156</v>
      </c>
      <c r="B8" s="32">
        <v>1</v>
      </c>
      <c r="C8" s="32">
        <v>1997</v>
      </c>
      <c r="D8" s="29" t="s">
        <v>184</v>
      </c>
      <c r="E8" s="29" t="s">
        <v>78</v>
      </c>
      <c r="F8" s="33">
        <f t="shared" si="5"/>
        <v>0</v>
      </c>
      <c r="G8" s="33">
        <f t="shared" si="6"/>
        <v>0</v>
      </c>
      <c r="H8" s="33">
        <f t="shared" si="7"/>
        <v>0</v>
      </c>
      <c r="I8" s="33">
        <f t="shared" si="8"/>
        <v>1</v>
      </c>
      <c r="J8" s="30">
        <v>1.2830999999999999</v>
      </c>
      <c r="K8" s="30">
        <v>21.214700000000001</v>
      </c>
      <c r="L8" s="30">
        <v>2.9889000000000001</v>
      </c>
      <c r="M8" s="30">
        <v>1.339</v>
      </c>
      <c r="N8" s="31">
        <f t="shared" si="1"/>
        <v>63818.160624999997</v>
      </c>
      <c r="O8" s="50">
        <f t="shared" si="13"/>
        <v>0.66979604048959474</v>
      </c>
      <c r="P8" s="31">
        <f t="shared" si="2"/>
        <v>654685.17811214004</v>
      </c>
      <c r="Q8" s="31">
        <f t="shared" si="9"/>
        <v>10.258603063775471</v>
      </c>
      <c r="R8" s="31">
        <v>471972.36800000002</v>
      </c>
      <c r="S8" s="31">
        <f t="shared" si="14"/>
        <v>15.116016476044267</v>
      </c>
      <c r="T8" s="31">
        <v>245701.96799999999</v>
      </c>
      <c r="U8" s="31">
        <f t="shared" si="10"/>
        <v>226270.40000000002</v>
      </c>
      <c r="V8" s="50">
        <f t="shared" si="15"/>
        <v>9.9378834285746684</v>
      </c>
      <c r="W8" s="31">
        <v>11104.456</v>
      </c>
      <c r="X8" s="44">
        <f t="shared" si="11"/>
        <v>4.5194819115164764</v>
      </c>
      <c r="Y8" s="44">
        <f t="shared" si="3"/>
        <v>3.1804819115164764</v>
      </c>
      <c r="Z8" s="31">
        <v>27096.416000000001</v>
      </c>
      <c r="AA8" s="30">
        <v>15.3734</v>
      </c>
      <c r="AB8" s="30">
        <v>75.330299999999994</v>
      </c>
      <c r="AC8" s="30">
        <v>27.2987</v>
      </c>
      <c r="AD8" s="30">
        <v>18.1754</v>
      </c>
      <c r="AE8" s="30">
        <f t="shared" si="16"/>
        <v>3.9373677035446355</v>
      </c>
      <c r="AF8" s="30">
        <f t="shared" si="12"/>
        <v>682.41924030484597</v>
      </c>
      <c r="AG8" s="31">
        <f t="shared" si="4"/>
        <v>68318.765432098779</v>
      </c>
      <c r="AH8" s="59">
        <f>VLOOKUP(C8,macroInfo!$B$5:$D$57,3,0)</f>
        <v>4.4471749452452496</v>
      </c>
      <c r="AI8" s="59">
        <f>VLOOKUP(C8,macroInfo!$B$5:$G$57,6,0)</f>
        <v>12.504109498900432</v>
      </c>
      <c r="AJ8" s="59">
        <f>VLOOKUP(C8,macroInfo!$B$5:$F$57,5,0)</f>
        <v>26.072427860891199</v>
      </c>
      <c r="AK8" s="59">
        <f>VLOOKUP(C8,macroInfo!$B$5:$H$57,7,0)</f>
        <v>6.8274999999999997</v>
      </c>
    </row>
    <row r="9" spans="1:37" x14ac:dyDescent="0.3">
      <c r="A9" s="32" t="s">
        <v>157</v>
      </c>
      <c r="B9" s="32">
        <v>1</v>
      </c>
      <c r="C9" s="32">
        <v>1998</v>
      </c>
      <c r="D9" s="29" t="s">
        <v>184</v>
      </c>
      <c r="E9" s="29" t="s">
        <v>78</v>
      </c>
      <c r="F9" s="33">
        <f t="shared" si="5"/>
        <v>0</v>
      </c>
      <c r="G9" s="33">
        <f t="shared" si="6"/>
        <v>0</v>
      </c>
      <c r="H9" s="33">
        <f t="shared" si="7"/>
        <v>0</v>
      </c>
      <c r="I9" s="33">
        <f t="shared" si="8"/>
        <v>1</v>
      </c>
      <c r="J9" s="30">
        <v>0.90149999999999997</v>
      </c>
      <c r="K9" s="30">
        <v>15.798400000000001</v>
      </c>
      <c r="L9" s="30">
        <v>2.7787999999999999</v>
      </c>
      <c r="M9" s="30">
        <v>0.45019999999999999</v>
      </c>
      <c r="N9" s="31">
        <f t="shared" si="1"/>
        <v>64158.979166666664</v>
      </c>
      <c r="O9" s="50">
        <f t="shared" si="13"/>
        <v>0.53262535472176953</v>
      </c>
      <c r="P9" s="31">
        <f t="shared" si="2"/>
        <v>669617.29552469135</v>
      </c>
      <c r="Q9" s="31">
        <f t="shared" si="9"/>
        <v>10.436844604170171</v>
      </c>
      <c r="R9" s="31">
        <v>483455.75630000001</v>
      </c>
      <c r="S9" s="31">
        <f t="shared" si="14"/>
        <v>2.4039362071842785</v>
      </c>
      <c r="T9" s="31">
        <v>242086.12270000001</v>
      </c>
      <c r="U9" s="31">
        <f t="shared" si="10"/>
        <v>241369.6336</v>
      </c>
      <c r="V9" s="50">
        <f t="shared" si="15"/>
        <v>6.4598763614742092</v>
      </c>
      <c r="W9" s="31">
        <v>11690.267900000001</v>
      </c>
      <c r="X9" s="44">
        <f t="shared" si="11"/>
        <v>4.8289706859764578</v>
      </c>
      <c r="Y9" s="44">
        <f t="shared" si="3"/>
        <v>4.3787706859764581</v>
      </c>
      <c r="Z9" s="31">
        <v>27420.597099999999</v>
      </c>
      <c r="AA9" s="30">
        <v>15.795199999999999</v>
      </c>
      <c r="AB9" s="30">
        <v>76.718299999999999</v>
      </c>
      <c r="AC9" s="30">
        <v>-2.1543999999999999</v>
      </c>
      <c r="AD9" s="30">
        <v>4.2838000000000003</v>
      </c>
      <c r="AE9" s="30">
        <f t="shared" si="16"/>
        <v>1.1892981755708405</v>
      </c>
      <c r="AF9" s="30">
        <f t="shared" si="12"/>
        <v>673.33782028691371</v>
      </c>
      <c r="AG9" s="31">
        <f t="shared" si="4"/>
        <v>69760.074074074088</v>
      </c>
      <c r="AH9" s="59">
        <f>VLOOKUP(C9,macroInfo!$B$5:$D$57,3,0)</f>
        <v>4.4813944315531602</v>
      </c>
      <c r="AI9" s="59">
        <f>VLOOKUP(C9,macroInfo!$B$5:$G$57,6,0)</f>
        <v>7.1698837229222008</v>
      </c>
      <c r="AJ9" s="59">
        <f>VLOOKUP(C9,macroInfo!$B$5:$F$57,5,0)</f>
        <v>21.675289447831517</v>
      </c>
      <c r="AK9" s="59">
        <f>VLOOKUP(C9,macroInfo!$B$5:$H$57,7,0)</f>
        <v>7.335</v>
      </c>
    </row>
    <row r="10" spans="1:37" x14ac:dyDescent="0.3">
      <c r="A10" s="32" t="s">
        <v>158</v>
      </c>
      <c r="B10" s="32">
        <v>1</v>
      </c>
      <c r="C10" s="32">
        <v>1999</v>
      </c>
      <c r="D10" s="29" t="s">
        <v>184</v>
      </c>
      <c r="E10" s="29" t="s">
        <v>78</v>
      </c>
      <c r="F10" s="33">
        <f t="shared" si="5"/>
        <v>0</v>
      </c>
      <c r="G10" s="33">
        <f t="shared" si="6"/>
        <v>0</v>
      </c>
      <c r="H10" s="33">
        <f t="shared" si="7"/>
        <v>0</v>
      </c>
      <c r="I10" s="33">
        <f t="shared" si="8"/>
        <v>1</v>
      </c>
      <c r="J10" s="30">
        <v>1.0385</v>
      </c>
      <c r="K10" s="30">
        <v>17.9663</v>
      </c>
      <c r="L10" s="30">
        <v>2.6404000000000001</v>
      </c>
      <c r="M10" s="30">
        <v>0.81299999999999994</v>
      </c>
      <c r="N10" s="31">
        <f t="shared" si="1"/>
        <v>62299.783333333333</v>
      </c>
      <c r="O10" s="50">
        <f t="shared" si="13"/>
        <v>-2.9406104695961064</v>
      </c>
      <c r="P10" s="31">
        <f t="shared" si="2"/>
        <v>692123.9675925927</v>
      </c>
      <c r="Q10" s="31">
        <f t="shared" si="9"/>
        <v>11.109572627073225</v>
      </c>
      <c r="R10" s="31">
        <v>569311.95200000005</v>
      </c>
      <c r="S10" s="31">
        <f t="shared" si="14"/>
        <v>16.34687263692237</v>
      </c>
      <c r="T10" s="31">
        <v>261642.52</v>
      </c>
      <c r="U10" s="31">
        <f t="shared" si="10"/>
        <v>307669.43200000003</v>
      </c>
      <c r="V10" s="50">
        <f t="shared" si="15"/>
        <v>24.269642600074274</v>
      </c>
      <c r="W10" s="31">
        <v>12144.3428</v>
      </c>
      <c r="X10" s="44">
        <f t="shared" si="11"/>
        <v>4.6415784406907568</v>
      </c>
      <c r="Y10" s="44">
        <f t="shared" si="3"/>
        <v>3.828578440690757</v>
      </c>
      <c r="Z10" s="31">
        <v>33418.149299999997</v>
      </c>
      <c r="AA10" s="30">
        <v>15.356</v>
      </c>
      <c r="AB10" s="30">
        <v>77.825100000000006</v>
      </c>
      <c r="AC10" s="30">
        <v>10.9876</v>
      </c>
      <c r="AD10" s="30">
        <v>19.6218</v>
      </c>
      <c r="AE10" s="30">
        <f t="shared" si="16"/>
        <v>19.780469464120504</v>
      </c>
      <c r="AF10" s="30">
        <f t="shared" si="12"/>
        <v>661.18865438768375</v>
      </c>
      <c r="AG10" s="31">
        <f t="shared" si="4"/>
        <v>66677.555555555562</v>
      </c>
      <c r="AH10" s="59">
        <f>VLOOKUP(C10,macroInfo!$B$5:$D$57,3,0)</f>
        <v>4.7944990446750797</v>
      </c>
      <c r="AI10" s="59">
        <f>VLOOKUP(C10,macroInfo!$B$5:$G$57,6,0)</f>
        <v>-29.70418029197921</v>
      </c>
      <c r="AJ10" s="59">
        <f>VLOOKUP(C10,macroInfo!$B$5:$F$57,5,0)</f>
        <v>20.14088090429766</v>
      </c>
      <c r="AK10" s="59">
        <f>VLOOKUP(C10,macroInfo!$B$5:$H$57,7,0)</f>
        <v>5.4500000000000011</v>
      </c>
    </row>
    <row r="11" spans="1:37" x14ac:dyDescent="0.3">
      <c r="A11" s="32" t="s">
        <v>159</v>
      </c>
      <c r="B11" s="32">
        <v>1</v>
      </c>
      <c r="C11" s="32">
        <v>2000</v>
      </c>
      <c r="D11" s="29" t="s">
        <v>184</v>
      </c>
      <c r="E11" s="29" t="s">
        <v>78</v>
      </c>
      <c r="F11" s="33">
        <f t="shared" si="5"/>
        <v>0</v>
      </c>
      <c r="G11" s="33">
        <f t="shared" si="6"/>
        <v>0</v>
      </c>
      <c r="H11" s="33">
        <f t="shared" si="7"/>
        <v>0</v>
      </c>
      <c r="I11" s="33">
        <f t="shared" si="8"/>
        <v>1</v>
      </c>
      <c r="J11" s="30">
        <v>1.0881000000000001</v>
      </c>
      <c r="K11" s="30">
        <v>17.0776</v>
      </c>
      <c r="L11" s="30">
        <v>2.6118000000000001</v>
      </c>
      <c r="M11" s="30">
        <v>0.34339999999999998</v>
      </c>
      <c r="N11" s="31">
        <f t="shared" si="1"/>
        <v>63291.626666666663</v>
      </c>
      <c r="O11" s="50">
        <f t="shared" si="13"/>
        <v>1.5795092261146746</v>
      </c>
      <c r="P11" s="31">
        <f t="shared" si="2"/>
        <v>727345.97222222236</v>
      </c>
      <c r="Q11" s="31">
        <f t="shared" si="9"/>
        <v>11.491977857558973</v>
      </c>
      <c r="R11" s="31">
        <v>674129.96239999996</v>
      </c>
      <c r="S11" s="31">
        <f t="shared" si="14"/>
        <v>16.899438493628814</v>
      </c>
      <c r="T11" s="31">
        <v>298143.71029999998</v>
      </c>
      <c r="U11" s="31">
        <f t="shared" si="10"/>
        <v>375986.25209999998</v>
      </c>
      <c r="V11" s="50">
        <f t="shared" si="15"/>
        <v>20.05266452809111</v>
      </c>
      <c r="W11" s="31">
        <v>13915.1245</v>
      </c>
      <c r="X11" s="44">
        <f t="shared" si="11"/>
        <v>4.6672540856214066</v>
      </c>
      <c r="Y11" s="44">
        <f t="shared" si="3"/>
        <v>4.3238540856214067</v>
      </c>
      <c r="Z11" s="31">
        <v>45591.371500000001</v>
      </c>
      <c r="AA11" s="30">
        <v>12.742599999999999</v>
      </c>
      <c r="AB11" s="30">
        <v>74.674800000000005</v>
      </c>
      <c r="AC11" s="30">
        <v>23.280799999999999</v>
      </c>
      <c r="AD11" s="30">
        <v>28.374500000000001</v>
      </c>
      <c r="AE11" s="30">
        <f t="shared" si="16"/>
        <v>31.061933251033214</v>
      </c>
      <c r="AF11" s="30">
        <f t="shared" si="12"/>
        <v>652.60061001193742</v>
      </c>
      <c r="AG11" s="31">
        <f t="shared" si="4"/>
        <v>68518.666666666672</v>
      </c>
      <c r="AH11" s="59">
        <f>VLOOKUP(C11,macroInfo!$B$5:$D$57,3,0)</f>
        <v>4.0771594794161796</v>
      </c>
      <c r="AI11" s="59">
        <f>VLOOKUP(C11,macroInfo!$B$5:$G$57,6,0)</f>
        <v>11.349249888751523</v>
      </c>
      <c r="AJ11" s="59">
        <f>VLOOKUP(C11,macroInfo!$B$5:$F$57,5,0)</f>
        <v>6.4848096186651185</v>
      </c>
      <c r="AK11" s="59">
        <f>VLOOKUP(C11,macroInfo!$B$5:$H$57,7,0)</f>
        <v>6.1050000000000004</v>
      </c>
    </row>
    <row r="12" spans="1:37" x14ac:dyDescent="0.3">
      <c r="A12" s="32" t="s">
        <v>160</v>
      </c>
      <c r="B12" s="32">
        <v>1</v>
      </c>
      <c r="C12" s="32">
        <v>2001</v>
      </c>
      <c r="D12" s="29" t="s">
        <v>184</v>
      </c>
      <c r="E12" s="29" t="s">
        <v>78</v>
      </c>
      <c r="F12" s="33">
        <f t="shared" si="5"/>
        <v>1</v>
      </c>
      <c r="G12" s="33">
        <f t="shared" si="6"/>
        <v>0</v>
      </c>
      <c r="H12" s="33">
        <f t="shared" si="7"/>
        <v>0</v>
      </c>
      <c r="I12" s="33">
        <f t="shared" si="8"/>
        <v>1</v>
      </c>
      <c r="J12" s="30">
        <v>0.74539999999999995</v>
      </c>
      <c r="K12" s="30">
        <v>11.106299999999999</v>
      </c>
      <c r="L12" s="30">
        <v>2.5495999999999999</v>
      </c>
      <c r="M12" s="30">
        <v>0.51700000000000002</v>
      </c>
      <c r="N12" s="31">
        <f t="shared" si="1"/>
        <v>65522.253333333327</v>
      </c>
      <c r="O12" s="50">
        <f t="shared" si="13"/>
        <v>3.4636790234936128</v>
      </c>
      <c r="P12" s="31">
        <f>+AVERAGE(P13:P18)</f>
        <v>789810.83333333337</v>
      </c>
      <c r="Q12" s="31">
        <f t="shared" si="9"/>
        <v>12.054085339759379</v>
      </c>
      <c r="R12" s="31">
        <v>696079.59640000004</v>
      </c>
      <c r="S12" s="31">
        <f t="shared" si="14"/>
        <v>3.2041101562832304</v>
      </c>
      <c r="T12" s="31">
        <v>316734.80310000002</v>
      </c>
      <c r="U12" s="31">
        <f t="shared" si="10"/>
        <v>379344.79330000002</v>
      </c>
      <c r="V12" s="50">
        <f t="shared" si="15"/>
        <v>0.88929572126638445</v>
      </c>
      <c r="W12" s="31">
        <v>14911.335300000001</v>
      </c>
      <c r="X12" s="44">
        <f t="shared" si="11"/>
        <v>4.7078297534900733</v>
      </c>
      <c r="Y12" s="44">
        <f t="shared" si="3"/>
        <v>4.1908297534900729</v>
      </c>
      <c r="Z12" s="31">
        <v>46376.986400000002</v>
      </c>
      <c r="AA12" s="30">
        <v>13.164300000000001</v>
      </c>
      <c r="AB12" s="30">
        <v>77.785799999999995</v>
      </c>
      <c r="AC12" s="30">
        <v>9.1212999999999997</v>
      </c>
      <c r="AD12" s="30">
        <v>8.1529000000000007</v>
      </c>
      <c r="AE12" s="30">
        <f t="shared" si="16"/>
        <v>1.7084876308987602</v>
      </c>
      <c r="AF12" s="30">
        <f t="shared" si="12"/>
        <v>640.17530354064695</v>
      </c>
      <c r="AG12" s="31">
        <f>AVERAGE(AG13:AG15)</f>
        <v>74084</v>
      </c>
      <c r="AH12" s="59">
        <f>VLOOKUP(C12,macroInfo!$B$5:$D$57,3,0)</f>
        <v>0.95433872870837899</v>
      </c>
      <c r="AI12" s="59">
        <f>VLOOKUP(C12,macroInfo!$B$5:$G$57,6,0)</f>
        <v>-20.568826745413055</v>
      </c>
      <c r="AJ12" s="59">
        <f>VLOOKUP(C12,macroInfo!$B$5:$F$57,5,0)</f>
        <v>-18.009005298066089</v>
      </c>
      <c r="AK12" s="59">
        <f>VLOOKUP(C12,macroInfo!$B$5:$H$57,7,0)</f>
        <v>4.9700000000000006</v>
      </c>
    </row>
    <row r="13" spans="1:37" x14ac:dyDescent="0.3">
      <c r="A13" s="32" t="s">
        <v>161</v>
      </c>
      <c r="B13" s="32">
        <v>1</v>
      </c>
      <c r="C13" s="32">
        <v>2002</v>
      </c>
      <c r="D13" s="29" t="s">
        <v>184</v>
      </c>
      <c r="E13" s="29" t="s">
        <v>78</v>
      </c>
      <c r="F13" s="33">
        <f t="shared" si="5"/>
        <v>0</v>
      </c>
      <c r="G13" s="33">
        <f t="shared" si="6"/>
        <v>0</v>
      </c>
      <c r="H13" s="33">
        <f t="shared" si="7"/>
        <v>0</v>
      </c>
      <c r="I13" s="33">
        <f t="shared" si="8"/>
        <v>1</v>
      </c>
      <c r="J13" s="30">
        <v>0.85780000000000001</v>
      </c>
      <c r="K13" s="30">
        <v>12.7142</v>
      </c>
      <c r="L13" s="30">
        <v>2.4851999999999999</v>
      </c>
      <c r="M13" s="30">
        <v>0.87890000000000001</v>
      </c>
      <c r="N13" s="31">
        <f>+AVERAGE(N14:N16)</f>
        <v>65522.253333333334</v>
      </c>
      <c r="O13" s="50">
        <f t="shared" si="13"/>
        <v>0</v>
      </c>
      <c r="P13" s="31">
        <v>430551</v>
      </c>
      <c r="Q13" s="31">
        <f t="shared" si="9"/>
        <v>6.571065219775714</v>
      </c>
      <c r="R13" s="31">
        <v>758605</v>
      </c>
      <c r="S13" s="31">
        <f t="shared" si="14"/>
        <v>8.6017203882736126</v>
      </c>
      <c r="T13" s="31">
        <v>361461</v>
      </c>
      <c r="U13" s="31">
        <f t="shared" si="10"/>
        <v>397144</v>
      </c>
      <c r="V13" s="50">
        <f t="shared" si="15"/>
        <v>4.5853398952805469</v>
      </c>
      <c r="W13" s="31">
        <v>15738</v>
      </c>
      <c r="X13" s="44">
        <f t="shared" si="11"/>
        <v>4.3539966967390678</v>
      </c>
      <c r="Y13" s="44">
        <f t="shared" si="3"/>
        <v>3.475096696739068</v>
      </c>
      <c r="Z13" s="31">
        <v>51765</v>
      </c>
      <c r="AA13" s="30">
        <v>13.008100000000001</v>
      </c>
      <c r="AB13" s="30">
        <v>82.338700000000003</v>
      </c>
      <c r="AC13" s="30">
        <v>14.121</v>
      </c>
      <c r="AD13" s="30">
        <v>10.1257</v>
      </c>
      <c r="AE13" s="30">
        <f t="shared" si="16"/>
        <v>10.991089178462156</v>
      </c>
      <c r="AF13" s="30">
        <f t="shared" si="12"/>
        <v>627.70795039119719</v>
      </c>
      <c r="AG13" s="31">
        <v>57430</v>
      </c>
      <c r="AH13" s="59">
        <f>VLOOKUP(C13,macroInfo!$B$5:$D$57,3,0)</f>
        <v>1.6959429227495699</v>
      </c>
      <c r="AI13" s="59">
        <f>VLOOKUP(C13,macroInfo!$B$5:$G$57,6,0)</f>
        <v>-21.837626089029953</v>
      </c>
      <c r="AJ13" s="59">
        <f>VLOOKUP(C13,macroInfo!$B$5:$F$57,5,0)</f>
        <v>-18.18527651548176</v>
      </c>
      <c r="AK13" s="59">
        <f>VLOOKUP(C13,macroInfo!$B$5:$H$57,7,0)</f>
        <v>3.9949999999999997</v>
      </c>
    </row>
    <row r="14" spans="1:37" x14ac:dyDescent="0.3">
      <c r="A14" s="32" t="s">
        <v>162</v>
      </c>
      <c r="B14" s="32">
        <v>1</v>
      </c>
      <c r="C14" s="32">
        <v>2003</v>
      </c>
      <c r="D14" s="29" t="s">
        <v>184</v>
      </c>
      <c r="E14" s="29" t="s">
        <v>78</v>
      </c>
      <c r="F14" s="33">
        <f t="shared" si="5"/>
        <v>0</v>
      </c>
      <c r="G14" s="33">
        <f t="shared" si="6"/>
        <v>0</v>
      </c>
      <c r="H14" s="33">
        <f t="shared" si="7"/>
        <v>0</v>
      </c>
      <c r="I14" s="33">
        <f t="shared" si="8"/>
        <v>1</v>
      </c>
      <c r="J14" s="30">
        <v>0.9788</v>
      </c>
      <c r="K14" s="30">
        <v>13.900700000000001</v>
      </c>
      <c r="L14" s="30">
        <v>3.3159000000000001</v>
      </c>
      <c r="M14" s="30">
        <v>1.7402</v>
      </c>
      <c r="N14" s="31">
        <v>54863</v>
      </c>
      <c r="O14" s="50">
        <f t="shared" si="13"/>
        <v>-17.755066182168306</v>
      </c>
      <c r="P14" s="31">
        <v>618662</v>
      </c>
      <c r="Q14" s="31">
        <f t="shared" si="9"/>
        <v>11.276488708236881</v>
      </c>
      <c r="R14" s="31">
        <v>1034200</v>
      </c>
      <c r="S14" s="31">
        <f t="shared" si="14"/>
        <v>30.990223964019581</v>
      </c>
      <c r="T14" s="31">
        <v>542668</v>
      </c>
      <c r="U14" s="31">
        <f t="shared" si="10"/>
        <v>491532</v>
      </c>
      <c r="V14" s="50">
        <f t="shared" si="15"/>
        <v>21.322810896066361</v>
      </c>
      <c r="W14" s="31">
        <v>25820</v>
      </c>
      <c r="X14" s="44">
        <f t="shared" si="11"/>
        <v>4.7579735676325114</v>
      </c>
      <c r="Y14" s="44">
        <f t="shared" si="3"/>
        <v>3.0177735676325117</v>
      </c>
      <c r="Z14" s="31">
        <v>74473</v>
      </c>
      <c r="AA14" s="30">
        <v>12.1168</v>
      </c>
      <c r="AB14" s="30">
        <v>70.037800000000004</v>
      </c>
      <c r="AC14" s="30">
        <v>50.131799999999998</v>
      </c>
      <c r="AD14" s="30">
        <v>15.6815</v>
      </c>
      <c r="AE14" s="30">
        <f t="shared" si="16"/>
        <v>36.372239837146594</v>
      </c>
      <c r="AF14" s="30">
        <f t="shared" si="12"/>
        <v>618.21517095642093</v>
      </c>
      <c r="AG14" s="31">
        <v>74042</v>
      </c>
      <c r="AH14" s="59">
        <f>VLOOKUP(C14,macroInfo!$B$5:$D$57,3,0)</f>
        <v>2.7962091006717</v>
      </c>
      <c r="AI14" s="59">
        <f>VLOOKUP(C14,macroInfo!$B$5:$G$57,6,0)</f>
        <v>-8.6215243879623085</v>
      </c>
      <c r="AJ14" s="59">
        <f>VLOOKUP(C14,macroInfo!$B$5:$F$57,5,0)</f>
        <v>-2.1118228990670262</v>
      </c>
      <c r="AK14" s="59">
        <f>VLOOKUP(C14,macroInfo!$B$5:$H$57,7,0)</f>
        <v>3.665</v>
      </c>
    </row>
    <row r="15" spans="1:37" x14ac:dyDescent="0.3">
      <c r="A15" s="32" t="s">
        <v>163</v>
      </c>
      <c r="B15" s="32">
        <v>1</v>
      </c>
      <c r="C15" s="32">
        <v>2004</v>
      </c>
      <c r="D15" s="29" t="s">
        <v>184</v>
      </c>
      <c r="E15" s="29" t="s">
        <v>78</v>
      </c>
      <c r="F15" s="33">
        <f t="shared" si="5"/>
        <v>0</v>
      </c>
      <c r="G15" s="33">
        <f t="shared" si="6"/>
        <v>0</v>
      </c>
      <c r="H15" s="33">
        <f t="shared" si="7"/>
        <v>0</v>
      </c>
      <c r="I15" s="33">
        <f t="shared" si="8"/>
        <v>1</v>
      </c>
      <c r="J15" s="30">
        <v>1.0246999999999999</v>
      </c>
      <c r="K15" s="30">
        <v>14.699299999999999</v>
      </c>
      <c r="L15" s="30">
        <v>3.1395</v>
      </c>
      <c r="M15" s="30">
        <v>1.5887</v>
      </c>
      <c r="N15" s="31">
        <v>67259</v>
      </c>
      <c r="O15" s="50">
        <f t="shared" si="13"/>
        <v>20.371166985778256</v>
      </c>
      <c r="P15" s="31">
        <v>759210</v>
      </c>
      <c r="Q15" s="31">
        <f t="shared" si="9"/>
        <v>11.287857387115478</v>
      </c>
      <c r="R15" s="31">
        <v>1276800</v>
      </c>
      <c r="S15" s="31">
        <f t="shared" si="14"/>
        <v>21.072876673342325</v>
      </c>
      <c r="T15" s="31">
        <v>682500</v>
      </c>
      <c r="U15" s="31">
        <f t="shared" si="10"/>
        <v>594300</v>
      </c>
      <c r="V15" s="50">
        <f t="shared" si="15"/>
        <v>18.985719808888064</v>
      </c>
      <c r="W15" s="31">
        <v>31625</v>
      </c>
      <c r="X15" s="44">
        <f t="shared" si="11"/>
        <v>4.6336996336996341</v>
      </c>
      <c r="Y15" s="44">
        <f t="shared" si="3"/>
        <v>3.0449996336996339</v>
      </c>
      <c r="Z15" s="31">
        <v>86623</v>
      </c>
      <c r="AA15" s="30">
        <v>12.7912</v>
      </c>
      <c r="AB15" s="30">
        <v>68.527500000000003</v>
      </c>
      <c r="AC15" s="30">
        <v>25.767499999999998</v>
      </c>
      <c r="AD15" s="30">
        <v>21.045999999999999</v>
      </c>
      <c r="AE15" s="30">
        <f t="shared" si="16"/>
        <v>15.112872563090454</v>
      </c>
      <c r="AF15" s="30">
        <f t="shared" si="12"/>
        <v>610.18090795898433</v>
      </c>
      <c r="AG15" s="31">
        <v>90780</v>
      </c>
      <c r="AH15" s="59">
        <f>VLOOKUP(C15,macroInfo!$B$5:$D$57,3,0)</f>
        <v>3.8525526006435098</v>
      </c>
      <c r="AI15" s="59">
        <f>VLOOKUP(C15,macroInfo!$B$5:$G$57,6,0)</f>
        <v>22.068486956749851</v>
      </c>
      <c r="AJ15" s="59">
        <f>VLOOKUP(C15,macroInfo!$B$5:$F$57,5,0)</f>
        <v>15.83158490016541</v>
      </c>
      <c r="AK15" s="59">
        <f>VLOOKUP(C15,macroInfo!$B$5:$H$57,7,0)</f>
        <v>4.57</v>
      </c>
    </row>
    <row r="16" spans="1:37" x14ac:dyDescent="0.3">
      <c r="A16" s="32" t="s">
        <v>164</v>
      </c>
      <c r="B16" s="32">
        <v>1</v>
      </c>
      <c r="C16" s="32">
        <v>2005</v>
      </c>
      <c r="D16" s="29" t="s">
        <v>184</v>
      </c>
      <c r="E16" s="29" t="s">
        <v>78</v>
      </c>
      <c r="F16" s="33">
        <f t="shared" si="5"/>
        <v>0</v>
      </c>
      <c r="G16" s="33">
        <f t="shared" si="6"/>
        <v>0</v>
      </c>
      <c r="H16" s="33">
        <f t="shared" si="7"/>
        <v>0</v>
      </c>
      <c r="I16" s="33">
        <f t="shared" si="8"/>
        <v>1</v>
      </c>
      <c r="J16" s="30">
        <v>1.0842000000000001</v>
      </c>
      <c r="K16" s="30">
        <v>16.925699999999999</v>
      </c>
      <c r="L16" s="30">
        <v>2.5928</v>
      </c>
      <c r="M16" s="30">
        <f>AVERAGE(M9:M15)</f>
        <v>0.90448571428571423</v>
      </c>
      <c r="N16" s="31">
        <v>74444.759999999995</v>
      </c>
      <c r="O16" s="50">
        <f t="shared" si="13"/>
        <v>10.150653532184888</v>
      </c>
      <c r="P16" s="31">
        <v>827164</v>
      </c>
      <c r="Q16" s="31">
        <f t="shared" si="9"/>
        <v>11.111111111111112</v>
      </c>
      <c r="R16" s="31">
        <v>1502000</v>
      </c>
      <c r="S16" s="31">
        <f t="shared" si="14"/>
        <v>16.244060562853573</v>
      </c>
      <c r="T16" s="31">
        <v>751359</v>
      </c>
      <c r="U16" s="31">
        <f t="shared" si="10"/>
        <v>750641</v>
      </c>
      <c r="V16" s="50">
        <f t="shared" si="15"/>
        <v>23.35432658048175</v>
      </c>
      <c r="W16" s="31">
        <v>31489</v>
      </c>
      <c r="X16" s="44">
        <f t="shared" si="11"/>
        <v>4.1909393512289066</v>
      </c>
      <c r="Y16" s="44">
        <f t="shared" si="3"/>
        <v>3.2864536369431923</v>
      </c>
      <c r="Z16" s="31">
        <v>92432</v>
      </c>
      <c r="AA16" s="30">
        <v>15.291</v>
      </c>
      <c r="AB16" s="30">
        <v>72.892700000000005</v>
      </c>
      <c r="AC16" s="30">
        <v>9.6181999999999999</v>
      </c>
      <c r="AD16" s="30">
        <v>6.6871999999999998</v>
      </c>
      <c r="AE16" s="30">
        <f t="shared" si="16"/>
        <v>6.4907869818462931</v>
      </c>
      <c r="AF16" s="30">
        <f t="shared" si="12"/>
        <v>598.31208984374996</v>
      </c>
      <c r="AG16" s="31">
        <v>105449</v>
      </c>
      <c r="AH16" s="59">
        <f>VLOOKUP(C16,macroInfo!$B$5:$D$57,3,0)</f>
        <v>3.4832203202525802</v>
      </c>
      <c r="AI16" s="59">
        <f>VLOOKUP(C16,macroInfo!$B$5:$G$57,6,0)</f>
        <v>2.7517247399369804</v>
      </c>
      <c r="AJ16" s="59">
        <f>VLOOKUP(C16,macroInfo!$B$5:$F$57,5,0)</f>
        <v>6.3055343402032529</v>
      </c>
      <c r="AK16" s="59">
        <f>VLOOKUP(C16,macroInfo!$B$5:$H$57,7,0)</f>
        <v>4.6974999999999998</v>
      </c>
    </row>
    <row r="17" spans="1:37" x14ac:dyDescent="0.3">
      <c r="A17" s="32" t="s">
        <v>165</v>
      </c>
      <c r="B17" s="32">
        <v>1</v>
      </c>
      <c r="C17" s="32">
        <v>2006</v>
      </c>
      <c r="D17" s="29" t="s">
        <v>184</v>
      </c>
      <c r="E17" s="29" t="s">
        <v>78</v>
      </c>
      <c r="F17" s="33">
        <f t="shared" si="5"/>
        <v>0</v>
      </c>
      <c r="G17" s="33">
        <f t="shared" si="6"/>
        <v>0</v>
      </c>
      <c r="H17" s="33">
        <f t="shared" si="7"/>
        <v>0</v>
      </c>
      <c r="I17" s="33">
        <f t="shared" si="8"/>
        <v>1</v>
      </c>
      <c r="J17" s="30">
        <v>0.93910000000000005</v>
      </c>
      <c r="K17" s="30">
        <v>15.637700000000001</v>
      </c>
      <c r="L17" s="30">
        <v>2.3910999999999998</v>
      </c>
      <c r="M17" s="30">
        <f t="shared" ref="M17:M33" si="17">AVERAGE(M10:M16)</f>
        <v>0.9693836734693877</v>
      </c>
      <c r="N17" s="31">
        <v>87842</v>
      </c>
      <c r="O17" s="50">
        <f t="shared" si="13"/>
        <v>16.548237232654913</v>
      </c>
      <c r="P17" s="31">
        <v>938678</v>
      </c>
      <c r="Q17" s="31">
        <f t="shared" si="9"/>
        <v>10.685981648869561</v>
      </c>
      <c r="R17" s="31">
        <v>1860800</v>
      </c>
      <c r="S17" s="31">
        <f t="shared" si="14"/>
        <v>21.420894944032</v>
      </c>
      <c r="T17" s="31">
        <v>881711</v>
      </c>
      <c r="U17" s="31">
        <f t="shared" si="10"/>
        <v>979089</v>
      </c>
      <c r="V17" s="50">
        <f t="shared" si="15"/>
        <v>26.569503931200593</v>
      </c>
      <c r="W17" s="31">
        <v>34826</v>
      </c>
      <c r="X17" s="44">
        <f t="shared" si="11"/>
        <v>3.9498202925902026</v>
      </c>
      <c r="Y17" s="44">
        <f t="shared" si="3"/>
        <v>2.9804366191208151</v>
      </c>
      <c r="Z17" s="31">
        <v>108352</v>
      </c>
      <c r="AA17" s="30">
        <v>16.1906</v>
      </c>
      <c r="AB17" s="30">
        <v>71.733400000000003</v>
      </c>
      <c r="AC17" s="30">
        <v>17.348800000000001</v>
      </c>
      <c r="AD17" s="30">
        <v>21.289000000000001</v>
      </c>
      <c r="AE17" s="30">
        <f t="shared" si="16"/>
        <v>15.891194747176046</v>
      </c>
      <c r="AF17" s="30">
        <f>AVERAGE(AF18:AF33)</f>
        <v>587.24703750000003</v>
      </c>
      <c r="AG17" s="31">
        <v>127074</v>
      </c>
      <c r="AH17" s="59">
        <f>VLOOKUP(C17,macroInfo!$B$5:$D$57,3,0)</f>
        <v>2.7828106258432701</v>
      </c>
      <c r="AI17" s="59">
        <f>VLOOKUP(C17,macroInfo!$B$5:$G$57,6,0)</f>
        <v>2.1064496594234416</v>
      </c>
      <c r="AJ17" s="59">
        <f>VLOOKUP(C17,macroInfo!$B$5:$F$57,5,0)</f>
        <v>8.7574297123439706</v>
      </c>
      <c r="AK17" s="59">
        <f>VLOOKUP(C17,macroInfo!$B$5:$H$57,7,0)</f>
        <v>4.7974999999999994</v>
      </c>
    </row>
    <row r="18" spans="1:37" x14ac:dyDescent="0.3">
      <c r="A18" s="32" t="s">
        <v>166</v>
      </c>
      <c r="B18" s="32">
        <v>1</v>
      </c>
      <c r="C18" s="32">
        <v>2007</v>
      </c>
      <c r="D18" s="29" t="s">
        <v>184</v>
      </c>
      <c r="E18" s="29" t="s">
        <v>78</v>
      </c>
      <c r="F18" s="33">
        <f t="shared" si="5"/>
        <v>1</v>
      </c>
      <c r="G18" s="33">
        <f t="shared" si="6"/>
        <v>1</v>
      </c>
      <c r="H18" s="33">
        <f t="shared" si="7"/>
        <v>1</v>
      </c>
      <c r="I18" s="33">
        <f t="shared" si="8"/>
        <v>1</v>
      </c>
      <c r="J18" s="30">
        <v>0.90780000000000005</v>
      </c>
      <c r="K18" s="30">
        <v>16.273900000000001</v>
      </c>
      <c r="L18" s="30">
        <v>2.0270000000000001</v>
      </c>
      <c r="M18" s="30">
        <f t="shared" si="17"/>
        <v>0.99172419825072888</v>
      </c>
      <c r="N18" s="31">
        <v>101685</v>
      </c>
      <c r="O18" s="50">
        <f t="shared" si="13"/>
        <v>14.634005337871066</v>
      </c>
      <c r="P18" s="31">
        <v>1164600</v>
      </c>
      <c r="Q18" s="31">
        <f t="shared" si="9"/>
        <v>11.45301666912524</v>
      </c>
      <c r="R18" s="31">
        <v>2354300</v>
      </c>
      <c r="S18" s="31">
        <f t="shared" si="14"/>
        <v>23.523694058650452</v>
      </c>
      <c r="T18" s="31">
        <v>1000799.9999999999</v>
      </c>
      <c r="U18" s="31">
        <f t="shared" si="10"/>
        <v>1353500</v>
      </c>
      <c r="V18" s="50">
        <f t="shared" si="15"/>
        <v>32.382656156491734</v>
      </c>
      <c r="W18" s="31">
        <v>38119</v>
      </c>
      <c r="X18" s="44">
        <f t="shared" si="11"/>
        <v>3.8088529176658676</v>
      </c>
      <c r="Y18" s="44">
        <f t="shared" si="3"/>
        <v>2.8171287194151389</v>
      </c>
      <c r="Z18" s="31">
        <v>125679</v>
      </c>
      <c r="AA18" s="30">
        <v>17.385400000000001</v>
      </c>
      <c r="AB18" s="30">
        <v>73.040899999999993</v>
      </c>
      <c r="AC18" s="30">
        <v>13.501200000000001</v>
      </c>
      <c r="AD18" s="30">
        <v>22.223299999999998</v>
      </c>
      <c r="AE18" s="30">
        <f t="shared" si="16"/>
        <v>14.834585068957292</v>
      </c>
      <c r="AF18" s="30">
        <v>700.52139999999997</v>
      </c>
      <c r="AG18" s="31">
        <v>132979</v>
      </c>
      <c r="AH18" s="59">
        <f>VLOOKUP(C18,macroInfo!$B$5:$D$57,3,0)</f>
        <v>2.01050755163328</v>
      </c>
      <c r="AI18" s="59">
        <f>VLOOKUP(C18,macroInfo!$B$5:$G$57,6,0)</f>
        <v>21.613625390754567</v>
      </c>
      <c r="AJ18" s="59">
        <f>VLOOKUP(C18,macroInfo!$B$5:$F$57,5,0)</f>
        <v>11.440467914050702</v>
      </c>
      <c r="AK18" s="59">
        <f>VLOOKUP(C18,macroInfo!$B$5:$H$57,7,0)</f>
        <v>5.9550000000000001</v>
      </c>
    </row>
    <row r="19" spans="1:37" x14ac:dyDescent="0.3">
      <c r="A19" s="32" t="s">
        <v>167</v>
      </c>
      <c r="B19" s="32">
        <v>1</v>
      </c>
      <c r="C19" s="32">
        <v>2008</v>
      </c>
      <c r="D19" s="29" t="s">
        <v>184</v>
      </c>
      <c r="E19" s="29" t="s">
        <v>78</v>
      </c>
      <c r="F19" s="33">
        <f t="shared" si="5"/>
        <v>1</v>
      </c>
      <c r="G19" s="33">
        <f t="shared" si="6"/>
        <v>1</v>
      </c>
      <c r="H19" s="33">
        <f t="shared" si="7"/>
        <v>1</v>
      </c>
      <c r="I19" s="33">
        <f t="shared" si="8"/>
        <v>1</v>
      </c>
      <c r="J19" s="30">
        <v>0.23469999999999999</v>
      </c>
      <c r="K19" s="30">
        <v>5.1147999999999998</v>
      </c>
      <c r="L19" s="30">
        <v>2.0830000000000002</v>
      </c>
      <c r="M19" s="30">
        <f t="shared" si="17"/>
        <v>1.084341940857976</v>
      </c>
      <c r="N19" s="31">
        <v>95336</v>
      </c>
      <c r="O19" s="50">
        <f t="shared" si="13"/>
        <v>-6.4472305762533599</v>
      </c>
      <c r="P19" s="31">
        <v>1148000</v>
      </c>
      <c r="Q19" s="31">
        <f t="shared" si="9"/>
        <v>12.041621213392633</v>
      </c>
      <c r="R19" s="31">
        <v>2527500</v>
      </c>
      <c r="S19" s="31">
        <f t="shared" si="14"/>
        <v>7.098722854372201</v>
      </c>
      <c r="T19" s="31">
        <v>956777</v>
      </c>
      <c r="U19" s="31">
        <f t="shared" si="10"/>
        <v>1570723</v>
      </c>
      <c r="V19" s="50">
        <f t="shared" si="15"/>
        <v>14.884219284015535</v>
      </c>
      <c r="W19" s="31">
        <v>42835</v>
      </c>
      <c r="X19" s="44">
        <f t="shared" si="11"/>
        <v>4.477009794340792</v>
      </c>
      <c r="Y19" s="44">
        <f t="shared" si="3"/>
        <v>3.3926678534828163</v>
      </c>
      <c r="Z19" s="31">
        <v>91180</v>
      </c>
      <c r="AA19" s="30">
        <v>25.216899999999999</v>
      </c>
      <c r="AB19" s="30">
        <f>+AVERAGE(AB16:AB18)</f>
        <v>72.555666666666667</v>
      </c>
      <c r="AC19" s="30">
        <v>-4.3943000000000003</v>
      </c>
      <c r="AD19" s="30">
        <f>AVERAGE(AD12:AD18)</f>
        <v>15.029371428571427</v>
      </c>
      <c r="AE19" s="30">
        <f t="shared" si="16"/>
        <v>-32.089546241494766</v>
      </c>
      <c r="AF19" s="30">
        <v>1234.1338000000001</v>
      </c>
      <c r="AG19" s="31">
        <v>131460</v>
      </c>
      <c r="AH19" s="59">
        <f>VLOOKUP(C19,macroInfo!$B$5:$D$57,3,0)</f>
        <v>0.122188442974647</v>
      </c>
      <c r="AI19" s="59">
        <f>VLOOKUP(C19,macroInfo!$B$5:$G$57,6,0)</f>
        <v>-8.1302947285824168</v>
      </c>
      <c r="AJ19" s="59">
        <f>VLOOKUP(C19,macroInfo!$B$5:$F$57,5,0)</f>
        <v>-19.582815844469096</v>
      </c>
      <c r="AK19" s="59">
        <f>VLOOKUP(C19,macroInfo!$B$5:$H$57,7,0)</f>
        <v>5.49</v>
      </c>
    </row>
    <row r="20" spans="1:37" x14ac:dyDescent="0.3">
      <c r="A20" s="32" t="s">
        <v>168</v>
      </c>
      <c r="B20" s="32">
        <v>1</v>
      </c>
      <c r="C20" s="32">
        <v>2009</v>
      </c>
      <c r="D20" s="29" t="s">
        <v>184</v>
      </c>
      <c r="E20" s="29" t="s">
        <v>78</v>
      </c>
      <c r="F20" s="33">
        <f t="shared" si="5"/>
        <v>1</v>
      </c>
      <c r="G20" s="33">
        <f t="shared" si="6"/>
        <v>1</v>
      </c>
      <c r="H20" s="33">
        <f t="shared" si="7"/>
        <v>1</v>
      </c>
      <c r="I20" s="33">
        <f t="shared" si="8"/>
        <v>1</v>
      </c>
      <c r="J20" s="30">
        <v>0.23849999999999999</v>
      </c>
      <c r="K20" s="30">
        <v>5.0711000000000004</v>
      </c>
      <c r="L20" s="30">
        <v>2.0988000000000002</v>
      </c>
      <c r="M20" s="30">
        <f t="shared" si="17"/>
        <v>1.1653907895519724</v>
      </c>
      <c r="N20" s="31">
        <v>122157</v>
      </c>
      <c r="O20" s="50">
        <f t="shared" si="13"/>
        <v>24.789960886354244</v>
      </c>
      <c r="P20" s="31">
        <v>1133200</v>
      </c>
      <c r="Q20" s="31">
        <f t="shared" si="9"/>
        <v>9.2765866876233041</v>
      </c>
      <c r="R20" s="31">
        <v>2364500</v>
      </c>
      <c r="S20" s="31">
        <f t="shared" si="14"/>
        <v>-6.6664088810696018</v>
      </c>
      <c r="T20" s="31">
        <f>+AVERAGE(T15:T19)</f>
        <v>854629.4</v>
      </c>
      <c r="U20" s="31">
        <f t="shared" si="10"/>
        <v>1509870.6</v>
      </c>
      <c r="V20" s="50">
        <f t="shared" si="15"/>
        <v>-3.9512071121837051</v>
      </c>
      <c r="W20" s="31">
        <v>40856</v>
      </c>
      <c r="X20" s="44">
        <f t="shared" si="11"/>
        <v>4.7805516636801864</v>
      </c>
      <c r="Y20" s="44">
        <f t="shared" si="3"/>
        <v>3.6151608741282137</v>
      </c>
      <c r="Z20" s="31">
        <v>128299</v>
      </c>
      <c r="AA20" s="30">
        <v>17.429099999999998</v>
      </c>
      <c r="AB20" s="30">
        <v>67.019000000000005</v>
      </c>
      <c r="AC20" s="30">
        <f>SUM(AC23:AC33)</f>
        <v>0.62330000000000219</v>
      </c>
      <c r="AD20" s="30">
        <f>AVERAGE(AD13:AD19)</f>
        <v>16.011724489795917</v>
      </c>
      <c r="AE20" s="30">
        <f t="shared" si="16"/>
        <v>34.152790257365211</v>
      </c>
      <c r="AF20" s="30">
        <v>782.08109999999999</v>
      </c>
      <c r="AG20" s="31">
        <v>155729</v>
      </c>
      <c r="AH20" s="59">
        <f>VLOOKUP(C20,macroInfo!$B$5:$D$57,3,0)</f>
        <v>-2.5998883510855801</v>
      </c>
      <c r="AI20" s="59">
        <f>VLOOKUP(C20,macroInfo!$B$5:$G$57,6,0)</f>
        <v>-152.2692205218506</v>
      </c>
      <c r="AJ20" s="59">
        <f>VLOOKUP(C20,macroInfo!$B$5:$F$57,5,0)</f>
        <v>-24.778154144577758</v>
      </c>
      <c r="AK20" s="59">
        <f>VLOOKUP(C20,macroInfo!$B$5:$H$57,7,0)</f>
        <v>1.1975</v>
      </c>
    </row>
    <row r="21" spans="1:37" x14ac:dyDescent="0.3">
      <c r="A21" s="32" t="s">
        <v>169</v>
      </c>
      <c r="B21" s="32">
        <v>1</v>
      </c>
      <c r="C21" s="32">
        <v>2010</v>
      </c>
      <c r="D21" s="29" t="s">
        <v>184</v>
      </c>
      <c r="E21" s="29" t="s">
        <v>78</v>
      </c>
      <c r="F21" s="33">
        <f t="shared" si="5"/>
        <v>1</v>
      </c>
      <c r="G21" s="33">
        <f t="shared" si="6"/>
        <v>1</v>
      </c>
      <c r="H21" s="33">
        <f t="shared" si="7"/>
        <v>1</v>
      </c>
      <c r="I21" s="33">
        <f t="shared" si="8"/>
        <v>1</v>
      </c>
      <c r="J21" s="30">
        <v>0.54610000000000003</v>
      </c>
      <c r="K21" s="30">
        <v>9.2373999999999992</v>
      </c>
      <c r="L21" s="30">
        <v>2.0028000000000001</v>
      </c>
      <c r="M21" s="30">
        <f t="shared" si="17"/>
        <v>1.2063180452022542</v>
      </c>
      <c r="N21" s="31">
        <v>133179</v>
      </c>
      <c r="O21" s="50">
        <f t="shared" si="13"/>
        <v>8.6386985367308817</v>
      </c>
      <c r="P21" s="31">
        <v>1103100</v>
      </c>
      <c r="Q21" s="31">
        <f t="shared" si="9"/>
        <v>8.2828373842722947</v>
      </c>
      <c r="R21" s="31">
        <v>2454700</v>
      </c>
      <c r="S21" s="31">
        <f t="shared" si="14"/>
        <v>3.7437971085043897</v>
      </c>
      <c r="T21" s="31">
        <v>978449</v>
      </c>
      <c r="U21" s="31">
        <f t="shared" si="10"/>
        <v>1476251</v>
      </c>
      <c r="V21" s="50">
        <f t="shared" si="15"/>
        <v>-2.2518185869290908</v>
      </c>
      <c r="W21" s="31">
        <v>39553</v>
      </c>
      <c r="X21" s="44">
        <f t="shared" si="11"/>
        <v>4.042418153628855</v>
      </c>
      <c r="Y21" s="44">
        <f t="shared" si="3"/>
        <v>2.8361001084266011</v>
      </c>
      <c r="Z21" s="31">
        <v>147667</v>
      </c>
      <c r="AA21" s="30">
        <v>15.8454</v>
      </c>
      <c r="AB21" s="30">
        <v>67.539100000000005</v>
      </c>
      <c r="AC21" s="30">
        <f>SUM(AC22:AC33)</f>
        <v>-1.4727999999999977</v>
      </c>
      <c r="AD21" s="30">
        <v>5.9265999999999996</v>
      </c>
      <c r="AE21" s="30">
        <f t="shared" si="16"/>
        <v>14.05962613518739</v>
      </c>
      <c r="AF21" s="30">
        <v>686.87729999999999</v>
      </c>
      <c r="AG21" s="31">
        <v>167555</v>
      </c>
      <c r="AH21" s="59">
        <f>VLOOKUP(C21,macroInfo!$B$5:$D$57,3,0)</f>
        <v>2.7088566941968102</v>
      </c>
      <c r="AI21" s="59">
        <f>VLOOKUP(C21,macroInfo!$B$5:$G$57,6,0)</f>
        <v>-55.129973169376534</v>
      </c>
      <c r="AJ21" s="59">
        <f>VLOOKUP(C21,macroInfo!$B$5:$F$57,5,0)</f>
        <v>17.567573527575036</v>
      </c>
      <c r="AK21" s="59">
        <f>VLOOKUP(C21,macroInfo!$B$5:$H$57,7,0)</f>
        <v>0.69</v>
      </c>
    </row>
    <row r="22" spans="1:37" x14ac:dyDescent="0.3">
      <c r="A22" s="32" t="s">
        <v>170</v>
      </c>
      <c r="B22" s="32">
        <v>1</v>
      </c>
      <c r="C22" s="32">
        <v>2011</v>
      </c>
      <c r="D22" s="29" t="s">
        <v>184</v>
      </c>
      <c r="E22" s="29" t="s">
        <v>78</v>
      </c>
      <c r="F22" s="33">
        <f t="shared" si="5"/>
        <v>1</v>
      </c>
      <c r="G22" s="33">
        <f t="shared" si="6"/>
        <v>1</v>
      </c>
      <c r="H22" s="33">
        <f t="shared" si="7"/>
        <v>1</v>
      </c>
      <c r="I22" s="33">
        <f t="shared" si="8"/>
        <v>1</v>
      </c>
      <c r="J22" s="30">
        <v>0.67049999999999998</v>
      </c>
      <c r="K22" s="30">
        <v>10.590400000000001</v>
      </c>
      <c r="L22" s="30">
        <v>2.0665</v>
      </c>
      <c r="M22" s="30">
        <f t="shared" si="17"/>
        <v>1.130049194516862</v>
      </c>
      <c r="N22" s="31">
        <v>139590</v>
      </c>
      <c r="O22" s="50">
        <f t="shared" si="13"/>
        <v>4.7015466505310712</v>
      </c>
      <c r="P22" s="31">
        <v>1209500</v>
      </c>
      <c r="Q22" s="31">
        <f t="shared" si="9"/>
        <v>8.6646607923203671</v>
      </c>
      <c r="R22" s="31">
        <v>2555600</v>
      </c>
      <c r="S22" s="31">
        <f t="shared" si="14"/>
        <v>4.0282475559213724</v>
      </c>
      <c r="T22" s="31">
        <v>957940</v>
      </c>
      <c r="U22" s="31">
        <f t="shared" si="10"/>
        <v>1597660</v>
      </c>
      <c r="V22" s="50">
        <f t="shared" si="15"/>
        <v>7.9034292827502437</v>
      </c>
      <c r="W22" s="31">
        <v>40811</v>
      </c>
      <c r="X22" s="44">
        <f t="shared" si="11"/>
        <v>4.260287700691066</v>
      </c>
      <c r="Y22" s="44">
        <f t="shared" si="3"/>
        <v>3.1302385061742042</v>
      </c>
      <c r="Z22" s="31">
        <v>158725</v>
      </c>
      <c r="AA22" s="30">
        <v>15.3864</v>
      </c>
      <c r="AB22" s="30">
        <v>69.912700000000001</v>
      </c>
      <c r="AC22" s="30">
        <v>-2.0960999999999999</v>
      </c>
      <c r="AD22" s="30">
        <v>2.1339999999999999</v>
      </c>
      <c r="AE22" s="30">
        <f t="shared" si="16"/>
        <v>7.2213406345692235</v>
      </c>
      <c r="AF22" s="30">
        <v>654.1703</v>
      </c>
      <c r="AG22" s="31">
        <v>170334</v>
      </c>
      <c r="AH22" s="59">
        <f>VLOOKUP(C22,macroInfo!$B$5:$D$57,3,0)</f>
        <v>1.54989495017045</v>
      </c>
      <c r="AI22" s="59">
        <f>VLOOKUP(C22,macroInfo!$B$5:$G$57,6,0)</f>
        <v>25.171692375826577</v>
      </c>
      <c r="AJ22" s="59">
        <f>VLOOKUP(C22,macroInfo!$B$5:$F$57,5,0)</f>
        <v>12.462970276676295</v>
      </c>
      <c r="AK22" s="59">
        <f>VLOOKUP(C22,macroInfo!$B$5:$H$57,7,0)</f>
        <v>0.88749999999999996</v>
      </c>
    </row>
    <row r="23" spans="1:37" x14ac:dyDescent="0.3">
      <c r="A23" s="32" t="s">
        <v>171</v>
      </c>
      <c r="B23" s="32">
        <v>1</v>
      </c>
      <c r="C23" s="32">
        <v>2012</v>
      </c>
      <c r="D23" s="29" t="s">
        <v>184</v>
      </c>
      <c r="E23" s="29" t="s">
        <v>78</v>
      </c>
      <c r="F23" s="33">
        <f t="shared" si="5"/>
        <v>1</v>
      </c>
      <c r="G23" s="33">
        <f t="shared" si="6"/>
        <v>1</v>
      </c>
      <c r="H23" s="33">
        <f t="shared" si="7"/>
        <v>1</v>
      </c>
      <c r="I23" s="33">
        <f t="shared" si="8"/>
        <v>1</v>
      </c>
      <c r="J23" s="30">
        <v>0.53459999999999996</v>
      </c>
      <c r="K23" s="30">
        <v>8.0571000000000002</v>
      </c>
      <c r="L23" s="30">
        <v>1.7243999999999999</v>
      </c>
      <c r="M23" s="30">
        <f t="shared" si="17"/>
        <v>1.0645276508764137</v>
      </c>
      <c r="N23" s="31">
        <v>151048</v>
      </c>
      <c r="O23" s="50">
        <f t="shared" si="13"/>
        <v>7.8888112571564113</v>
      </c>
      <c r="P23" s="31">
        <v>1123900</v>
      </c>
      <c r="Q23" s="31">
        <f t="shared" si="9"/>
        <v>7.4406811079921615</v>
      </c>
      <c r="R23" s="31">
        <v>2692500</v>
      </c>
      <c r="S23" s="31">
        <f t="shared" si="14"/>
        <v>5.2183100302355481</v>
      </c>
      <c r="T23" s="31">
        <v>1013700</v>
      </c>
      <c r="U23" s="31">
        <f t="shared" si="10"/>
        <v>1678800</v>
      </c>
      <c r="V23" s="50">
        <f t="shared" si="15"/>
        <v>4.9539193728550011</v>
      </c>
      <c r="W23" s="31">
        <v>37893</v>
      </c>
      <c r="X23" s="44">
        <f t="shared" si="11"/>
        <v>3.7380881917727136</v>
      </c>
      <c r="Y23" s="44">
        <f t="shared" si="3"/>
        <v>2.6735605408962999</v>
      </c>
      <c r="Z23" s="31">
        <v>175242</v>
      </c>
      <c r="AA23" s="30">
        <v>14.702999999999999</v>
      </c>
      <c r="AB23" s="30">
        <v>70.492000000000004</v>
      </c>
      <c r="AC23" s="30">
        <v>5.8244999999999996</v>
      </c>
      <c r="AD23" s="30">
        <v>6.8655999999999997</v>
      </c>
      <c r="AE23" s="30">
        <f t="shared" si="16"/>
        <v>9.8994730743482009</v>
      </c>
      <c r="AF23" s="30">
        <v>653.92759999999998</v>
      </c>
      <c r="AG23" s="31">
        <v>180806</v>
      </c>
      <c r="AH23" s="59">
        <f>VLOOKUP(C23,macroInfo!$B$5:$D$57,3,0)</f>
        <v>2.2806876031918502</v>
      </c>
      <c r="AI23" s="59">
        <f>VLOOKUP(C23,macroInfo!$B$5:$G$57,6,0)</f>
        <v>-5.7987257650349395</v>
      </c>
      <c r="AJ23" s="59">
        <f>VLOOKUP(C23,macroInfo!$B$5:$F$57,5,0)</f>
        <v>7.9335793820117502</v>
      </c>
      <c r="AK23" s="59">
        <f>VLOOKUP(C23,macroInfo!$B$5:$H$57,7,0)</f>
        <v>0.83749999999999991</v>
      </c>
    </row>
    <row r="24" spans="1:37" x14ac:dyDescent="0.3">
      <c r="A24" s="32" t="s">
        <v>172</v>
      </c>
      <c r="B24" s="32">
        <v>1</v>
      </c>
      <c r="C24" s="32">
        <v>2013</v>
      </c>
      <c r="D24" s="29" t="s">
        <v>184</v>
      </c>
      <c r="E24" s="29" t="s">
        <v>78</v>
      </c>
      <c r="F24" s="33">
        <f t="shared" si="5"/>
        <v>0</v>
      </c>
      <c r="G24" s="33">
        <f t="shared" si="6"/>
        <v>0</v>
      </c>
      <c r="H24" s="33">
        <f t="shared" si="7"/>
        <v>0</v>
      </c>
      <c r="I24" s="33">
        <f t="shared" si="8"/>
        <v>1</v>
      </c>
      <c r="J24" s="30">
        <v>0.60419999999999996</v>
      </c>
      <c r="K24" s="30">
        <v>8.7540999999999993</v>
      </c>
      <c r="L24" s="30">
        <v>1.4346000000000001</v>
      </c>
      <c r="M24" s="30">
        <f t="shared" si="17"/>
        <v>1.087390784675085</v>
      </c>
      <c r="N24" s="31">
        <v>158155</v>
      </c>
      <c r="O24" s="50">
        <f t="shared" si="13"/>
        <v>4.5977897710518691</v>
      </c>
      <c r="P24" s="31">
        <v>1092700</v>
      </c>
      <c r="Q24" s="31">
        <f t="shared" si="9"/>
        <v>6.9090449242831395</v>
      </c>
      <c r="R24" s="31">
        <v>2671300</v>
      </c>
      <c r="S24" s="31">
        <f t="shared" si="14"/>
        <v>-0.79048847436307745</v>
      </c>
      <c r="T24" s="31">
        <v>1095400</v>
      </c>
      <c r="U24" s="31">
        <f t="shared" si="10"/>
        <v>1575900</v>
      </c>
      <c r="V24" s="50">
        <f t="shared" si="15"/>
        <v>-6.3252714831410293</v>
      </c>
      <c r="W24" s="31">
        <v>35861</v>
      </c>
      <c r="X24" s="44">
        <f t="shared" si="11"/>
        <v>3.2737812671170348</v>
      </c>
      <c r="Y24" s="44">
        <f t="shared" si="3"/>
        <v>2.1863904824419498</v>
      </c>
      <c r="Z24" s="31">
        <v>181871</v>
      </c>
      <c r="AA24" s="30">
        <v>14.025700000000001</v>
      </c>
      <c r="AB24" s="30">
        <v>75.959599999999995</v>
      </c>
      <c r="AC24" s="30">
        <v>8.0604999999999993</v>
      </c>
      <c r="AD24" s="30">
        <v>10.656499999999999</v>
      </c>
      <c r="AE24" s="30">
        <f t="shared" si="16"/>
        <v>3.7129768756761092</v>
      </c>
      <c r="AF24" s="30">
        <v>538.0308</v>
      </c>
      <c r="AG24" s="31">
        <v>194009</v>
      </c>
      <c r="AH24" s="59">
        <f>VLOOKUP(C24,macroInfo!$B$5:$D$57,3,0)</f>
        <v>1.84187539518688</v>
      </c>
      <c r="AI24" s="59">
        <f>VLOOKUP(C24,macroInfo!$B$5:$G$57,6,0)</f>
        <v>-52.586350113053101</v>
      </c>
      <c r="AJ24" s="59">
        <f>VLOOKUP(C24,macroInfo!$B$5:$F$57,5,0)</f>
        <v>17.537853396638734</v>
      </c>
      <c r="AK24" s="59">
        <f>VLOOKUP(C24,macroInfo!$B$5:$H$57,7,0)</f>
        <v>0.495</v>
      </c>
    </row>
    <row r="25" spans="1:37" x14ac:dyDescent="0.3">
      <c r="A25" s="32" t="s">
        <v>173</v>
      </c>
      <c r="B25" s="32">
        <v>1</v>
      </c>
      <c r="C25" s="32">
        <v>2014</v>
      </c>
      <c r="D25" s="29" t="s">
        <v>184</v>
      </c>
      <c r="E25" s="29" t="s">
        <v>78</v>
      </c>
      <c r="F25" s="33">
        <f t="shared" si="5"/>
        <v>0</v>
      </c>
      <c r="G25" s="33">
        <f t="shared" si="6"/>
        <v>0</v>
      </c>
      <c r="H25" s="33">
        <f t="shared" si="7"/>
        <v>0</v>
      </c>
      <c r="I25" s="33">
        <f t="shared" si="8"/>
        <v>1</v>
      </c>
      <c r="J25" s="30">
        <v>0.51600000000000001</v>
      </c>
      <c r="K25" s="30">
        <v>7.2702</v>
      </c>
      <c r="L25" s="30">
        <v>1.4067000000000001</v>
      </c>
      <c r="M25" s="30">
        <f t="shared" si="17"/>
        <v>1.1042489434187561</v>
      </c>
      <c r="N25" s="31">
        <v>152739</v>
      </c>
      <c r="O25" s="50">
        <f t="shared" si="13"/>
        <v>-3.4844982441402022</v>
      </c>
      <c r="P25" s="31">
        <v>1219800</v>
      </c>
      <c r="Q25" s="31">
        <f t="shared" si="9"/>
        <v>7.986172490326636</v>
      </c>
      <c r="R25" s="31">
        <v>2634100</v>
      </c>
      <c r="S25" s="31">
        <f t="shared" si="14"/>
        <v>-1.402367763220794</v>
      </c>
      <c r="T25" s="31">
        <v>986997</v>
      </c>
      <c r="U25" s="31">
        <f t="shared" si="10"/>
        <v>1647103</v>
      </c>
      <c r="V25" s="50">
        <f t="shared" si="15"/>
        <v>4.4191449541982744</v>
      </c>
      <c r="W25" s="31">
        <v>35016</v>
      </c>
      <c r="X25" s="44">
        <f t="shared" si="11"/>
        <v>3.547731148118991</v>
      </c>
      <c r="Y25" s="44">
        <f t="shared" si="3"/>
        <v>2.4434822047002349</v>
      </c>
      <c r="Z25" s="31">
        <v>178915</v>
      </c>
      <c r="AA25" s="30">
        <v>13.1721</v>
      </c>
      <c r="AB25" s="30">
        <v>73.059700000000007</v>
      </c>
      <c r="AC25" s="30">
        <v>-9.9001000000000001</v>
      </c>
      <c r="AD25" s="30">
        <v>-8.9135000000000009</v>
      </c>
      <c r="AE25" s="30">
        <f t="shared" si="16"/>
        <v>-1.6386811833071531</v>
      </c>
      <c r="AF25" s="30">
        <v>528.03510000000006</v>
      </c>
      <c r="AG25" s="31">
        <v>190730</v>
      </c>
      <c r="AH25" s="59">
        <f>VLOOKUP(C25,macroInfo!$B$5:$D$57,3,0)</f>
        <v>2.2877759325535898</v>
      </c>
      <c r="AI25" s="59">
        <f>VLOOKUP(C25,macroInfo!$B$5:$G$57,6,0)</f>
        <v>8.2370997433127773</v>
      </c>
      <c r="AJ25" s="59">
        <f>VLOOKUP(C25,macroInfo!$B$5:$F$57,5,0)</f>
        <v>16.279600580719226</v>
      </c>
      <c r="AK25" s="59">
        <f>VLOOKUP(C25,macroInfo!$B$5:$H$57,7,0)</f>
        <v>0.53750000000000009</v>
      </c>
    </row>
    <row r="26" spans="1:37" x14ac:dyDescent="0.3">
      <c r="A26" s="32" t="s">
        <v>174</v>
      </c>
      <c r="B26" s="32">
        <v>1</v>
      </c>
      <c r="C26" s="32">
        <v>2015</v>
      </c>
      <c r="D26" s="29" t="s">
        <v>184</v>
      </c>
      <c r="E26" s="29" t="s">
        <v>78</v>
      </c>
      <c r="F26" s="33">
        <f t="shared" si="5"/>
        <v>0</v>
      </c>
      <c r="G26" s="33">
        <f t="shared" si="6"/>
        <v>0</v>
      </c>
      <c r="H26" s="33">
        <f t="shared" si="7"/>
        <v>0</v>
      </c>
      <c r="I26" s="33">
        <f t="shared" si="8"/>
        <v>1</v>
      </c>
      <c r="J26" s="30">
        <v>0.53620000000000001</v>
      </c>
      <c r="K26" s="30">
        <v>6.8441999999999998</v>
      </c>
      <c r="L26" s="30">
        <v>1.3725000000000001</v>
      </c>
      <c r="M26" s="30">
        <f t="shared" si="17"/>
        <v>1.1203239070141886</v>
      </c>
      <c r="N26" s="31">
        <v>153303</v>
      </c>
      <c r="O26" s="50">
        <f t="shared" si="13"/>
        <v>0.36857727925653244</v>
      </c>
      <c r="P26" s="31">
        <v>1103000</v>
      </c>
      <c r="Q26" s="31">
        <f t="shared" si="9"/>
        <v>7.1949016000991497</v>
      </c>
      <c r="R26" s="31">
        <v>2409700</v>
      </c>
      <c r="S26" s="31">
        <f t="shared" si="14"/>
        <v>-8.9039309246248575</v>
      </c>
      <c r="T26" s="31">
        <v>934009</v>
      </c>
      <c r="U26" s="31">
        <f t="shared" si="10"/>
        <v>1475691</v>
      </c>
      <c r="V26" s="50">
        <f t="shared" si="15"/>
        <v>-10.989163251977146</v>
      </c>
      <c r="W26" s="31">
        <v>32654</v>
      </c>
      <c r="X26" s="44">
        <f t="shared" si="11"/>
        <v>3.4961119218337298</v>
      </c>
      <c r="Y26" s="44">
        <f t="shared" si="3"/>
        <v>2.3757880148195412</v>
      </c>
      <c r="Z26" s="31">
        <v>188460</v>
      </c>
      <c r="AA26" s="30">
        <v>12.1997</v>
      </c>
      <c r="AB26" s="30">
        <v>76.869900000000001</v>
      </c>
      <c r="AC26" s="30">
        <v>-5.3685999999999998</v>
      </c>
      <c r="AD26" s="30">
        <v>-4.5205000000000002</v>
      </c>
      <c r="AE26" s="30">
        <f t="shared" si="16"/>
        <v>5.1974950054924749</v>
      </c>
      <c r="AF26" s="30">
        <v>466.80200000000002</v>
      </c>
      <c r="AG26" s="31">
        <v>189833</v>
      </c>
      <c r="AH26" s="59">
        <f>VLOOKUP(C26,macroInfo!$B$5:$D$57,3,0)</f>
        <v>2.7063695817639899</v>
      </c>
      <c r="AI26" s="59">
        <f>VLOOKUP(C26,macroInfo!$B$5:$G$57,6,0)</f>
        <v>2.7524673390089935</v>
      </c>
      <c r="AJ26" s="59">
        <f>VLOOKUP(C26,macroInfo!$B$5:$F$57,5,0)</f>
        <v>5.3819675500990032</v>
      </c>
      <c r="AK26" s="59">
        <f>VLOOKUP(C26,macroInfo!$B$5:$H$57,7,0)</f>
        <v>0.55249999999999999</v>
      </c>
    </row>
    <row r="27" spans="1:37" x14ac:dyDescent="0.3">
      <c r="A27" s="32" t="s">
        <v>175</v>
      </c>
      <c r="B27" s="32">
        <v>1</v>
      </c>
      <c r="C27" s="32">
        <v>2016</v>
      </c>
      <c r="D27" s="29" t="s">
        <v>184</v>
      </c>
      <c r="E27" s="29" t="s">
        <v>78</v>
      </c>
      <c r="F27" s="33">
        <f t="shared" si="5"/>
        <v>0</v>
      </c>
      <c r="G27" s="33">
        <f t="shared" si="6"/>
        <v>0</v>
      </c>
      <c r="H27" s="33">
        <f t="shared" si="7"/>
        <v>0</v>
      </c>
      <c r="I27" s="33">
        <f t="shared" si="8"/>
        <v>1</v>
      </c>
      <c r="J27" s="30">
        <v>0.1036</v>
      </c>
      <c r="K27" s="30">
        <v>0.71399999999999997</v>
      </c>
      <c r="L27" s="30">
        <v>1.3035000000000001</v>
      </c>
      <c r="M27" s="30">
        <f t="shared" si="17"/>
        <v>1.1254641878936475</v>
      </c>
      <c r="N27" s="31">
        <v>138022</v>
      </c>
      <c r="O27" s="50">
        <f t="shared" si="13"/>
        <v>-10.500326241691733</v>
      </c>
      <c r="P27" s="31">
        <v>857200</v>
      </c>
      <c r="Q27" s="31">
        <f t="shared" si="9"/>
        <v>6.2106041065917026</v>
      </c>
      <c r="R27" s="31">
        <v>2375000</v>
      </c>
      <c r="S27" s="31">
        <f t="shared" si="14"/>
        <v>-1.4504820939714735</v>
      </c>
      <c r="T27" s="31">
        <v>869354</v>
      </c>
      <c r="U27" s="31">
        <f t="shared" si="10"/>
        <v>1505646</v>
      </c>
      <c r="V27" s="50">
        <f t="shared" si="15"/>
        <v>2.0095687317770317</v>
      </c>
      <c r="W27" s="31">
        <v>29908</v>
      </c>
      <c r="X27" s="44">
        <f t="shared" si="11"/>
        <v>3.4402556380944929</v>
      </c>
      <c r="Y27" s="44">
        <f t="shared" si="3"/>
        <v>2.3147914502008451</v>
      </c>
      <c r="Z27" s="31">
        <v>175386</v>
      </c>
      <c r="AA27" s="30">
        <v>13.008100000000001</v>
      </c>
      <c r="AB27" s="30">
        <v>76.563400000000001</v>
      </c>
      <c r="AC27" s="30">
        <v>-6.9222999999999999</v>
      </c>
      <c r="AD27" s="30">
        <v>-1.3338000000000001</v>
      </c>
      <c r="AE27" s="30">
        <f t="shared" si="16"/>
        <v>-7.1896523585981615</v>
      </c>
      <c r="AF27" s="30">
        <v>515.19190000000003</v>
      </c>
      <c r="AG27" s="31">
        <v>172358</v>
      </c>
      <c r="AH27" s="59">
        <f>VLOOKUP(C27,macroInfo!$B$5:$D$57,3,0)</f>
        <v>1.66747207596187</v>
      </c>
      <c r="AI27" s="59">
        <f>VLOOKUP(C27,macroInfo!$B$5:$G$57,6,0)</f>
        <v>-11.495897277976438</v>
      </c>
      <c r="AJ27" s="59">
        <f>VLOOKUP(C27,macroInfo!$B$5:$F$57,5,0)</f>
        <v>2.592809398073177</v>
      </c>
      <c r="AK27" s="59">
        <f>VLOOKUP(C27,macroInfo!$B$5:$H$57,7,0)</f>
        <v>0.49249999999999994</v>
      </c>
    </row>
    <row r="28" spans="1:37" x14ac:dyDescent="0.3">
      <c r="A28" s="32" t="s">
        <v>176</v>
      </c>
      <c r="B28" s="32">
        <v>1</v>
      </c>
      <c r="C28" s="32">
        <v>2017</v>
      </c>
      <c r="D28" s="29" t="s">
        <v>184</v>
      </c>
      <c r="E28" s="29" t="s">
        <v>78</v>
      </c>
      <c r="F28" s="33">
        <f t="shared" si="5"/>
        <v>0</v>
      </c>
      <c r="G28" s="33">
        <f t="shared" si="6"/>
        <v>0</v>
      </c>
      <c r="H28" s="33">
        <f t="shared" si="7"/>
        <v>0</v>
      </c>
      <c r="I28" s="33">
        <f t="shared" si="8"/>
        <v>1</v>
      </c>
      <c r="J28" s="30">
        <v>0.441</v>
      </c>
      <c r="K28" s="30">
        <v>5.6397000000000004</v>
      </c>
      <c r="L28" s="30">
        <v>1.2149000000000001</v>
      </c>
      <c r="M28" s="30">
        <f t="shared" si="17"/>
        <v>1.1197603876567439</v>
      </c>
      <c r="N28" s="31">
        <v>150954</v>
      </c>
      <c r="O28" s="50">
        <f t="shared" si="13"/>
        <v>8.9562061901439787</v>
      </c>
      <c r="P28" s="31">
        <v>871300</v>
      </c>
      <c r="Q28" s="31">
        <f t="shared" si="9"/>
        <v>5.771957020019344</v>
      </c>
      <c r="R28" s="31">
        <v>2521800</v>
      </c>
      <c r="S28" s="31">
        <f t="shared" si="14"/>
        <v>5.997549477038449</v>
      </c>
      <c r="T28" s="31">
        <v>970448</v>
      </c>
      <c r="U28" s="31">
        <f t="shared" si="10"/>
        <v>1551352</v>
      </c>
      <c r="V28" s="50">
        <f t="shared" si="15"/>
        <v>2.9904766813805743</v>
      </c>
      <c r="W28" s="31">
        <v>28282</v>
      </c>
      <c r="X28" s="44">
        <f t="shared" si="11"/>
        <v>2.9143241059799188</v>
      </c>
      <c r="Y28" s="44">
        <f t="shared" si="3"/>
        <v>1.7945637183231749</v>
      </c>
      <c r="Z28" s="31">
        <v>168000</v>
      </c>
      <c r="AA28" s="30">
        <v>12.7445</v>
      </c>
      <c r="AB28" s="30">
        <v>74.433899999999994</v>
      </c>
      <c r="AC28" s="30">
        <v>11.6286</v>
      </c>
      <c r="AD28" s="30">
        <v>7.2365000000000004</v>
      </c>
      <c r="AE28" s="30">
        <f t="shared" si="16"/>
        <v>-4.3025279789369648</v>
      </c>
      <c r="AF28" s="30">
        <v>441.37040000000002</v>
      </c>
      <c r="AG28" s="31">
        <v>182383</v>
      </c>
      <c r="AH28" s="59">
        <f>VLOOKUP(C28,macroInfo!$B$5:$D$57,3,0)</f>
        <v>2.24192121597748</v>
      </c>
      <c r="AI28" s="59">
        <f>VLOOKUP(C28,macroInfo!$B$5:$G$57,6,0)</f>
        <v>96.096317192574773</v>
      </c>
      <c r="AJ28" s="59">
        <f>VLOOKUP(C28,macroInfo!$B$5:$F$57,5,0)</f>
        <v>15.75644385807878</v>
      </c>
      <c r="AK28" s="59">
        <f>VLOOKUP(C28,macroInfo!$B$5:$H$57,7,0)</f>
        <v>1.2874999999999999</v>
      </c>
    </row>
    <row r="29" spans="1:37" x14ac:dyDescent="0.3">
      <c r="A29" s="32" t="s">
        <v>177</v>
      </c>
      <c r="B29" s="32">
        <v>1</v>
      </c>
      <c r="C29" s="32">
        <v>2018</v>
      </c>
      <c r="D29" s="29" t="s">
        <v>184</v>
      </c>
      <c r="E29" s="29" t="s">
        <v>78</v>
      </c>
      <c r="F29" s="33">
        <f t="shared" si="5"/>
        <v>0</v>
      </c>
      <c r="G29" s="33">
        <f t="shared" si="6"/>
        <v>0</v>
      </c>
      <c r="H29" s="33">
        <f t="shared" si="7"/>
        <v>0</v>
      </c>
      <c r="I29" s="33">
        <f t="shared" si="8"/>
        <v>1</v>
      </c>
      <c r="J29" s="30">
        <v>0.54039999999999999</v>
      </c>
      <c r="K29" s="30">
        <v>7.5978000000000003</v>
      </c>
      <c r="L29" s="30">
        <v>1.1840999999999999</v>
      </c>
      <c r="M29" s="30">
        <f t="shared" si="17"/>
        <v>1.1073950080073853</v>
      </c>
      <c r="N29" s="31">
        <v>147142</v>
      </c>
      <c r="O29" s="50">
        <f t="shared" si="13"/>
        <v>-2.5577047733752578</v>
      </c>
      <c r="P29" s="31">
        <v>865300</v>
      </c>
      <c r="Q29" s="31">
        <f t="shared" si="9"/>
        <v>5.8807138682361257</v>
      </c>
      <c r="R29" s="31">
        <v>2558100</v>
      </c>
      <c r="S29" s="31">
        <f t="shared" si="14"/>
        <v>1.4291863176987494</v>
      </c>
      <c r="T29" s="31">
        <v>990321</v>
      </c>
      <c r="U29" s="31">
        <f t="shared" si="10"/>
        <v>1567779</v>
      </c>
      <c r="V29" s="50">
        <f t="shared" si="15"/>
        <v>1.0533159317467704</v>
      </c>
      <c r="W29" s="31">
        <v>30564</v>
      </c>
      <c r="X29" s="44">
        <f t="shared" si="11"/>
        <v>3.086272026948838</v>
      </c>
      <c r="Y29" s="44">
        <f t="shared" si="3"/>
        <v>1.9788770189414526</v>
      </c>
      <c r="Z29" s="31">
        <v>163886</v>
      </c>
      <c r="AA29" s="30">
        <v>13.1693</v>
      </c>
      <c r="AB29" s="30">
        <v>76.679299999999998</v>
      </c>
      <c r="AC29" s="30">
        <v>2.0478000000000001</v>
      </c>
      <c r="AD29" s="30">
        <v>-0.1333</v>
      </c>
      <c r="AE29" s="30">
        <f t="shared" si="16"/>
        <v>-2.4792915239561673</v>
      </c>
      <c r="AF29" s="30">
        <v>428.2303</v>
      </c>
      <c r="AG29" s="31">
        <v>173238</v>
      </c>
      <c r="AH29" s="59">
        <f>VLOOKUP(C29,macroInfo!$B$5:$D$57,3,0)</f>
        <v>2.9453848312678002</v>
      </c>
      <c r="AI29" s="59">
        <f>VLOOKUP(C29,macroInfo!$B$5:$G$57,6,0)</f>
        <v>60.525280130543749</v>
      </c>
      <c r="AJ29" s="59">
        <f>VLOOKUP(C29,macroInfo!$B$5:$F$57,5,0)</f>
        <v>10.50993465569568</v>
      </c>
      <c r="AK29" s="59">
        <f>VLOOKUP(C29,macroInfo!$B$5:$H$57,7,0)</f>
        <v>2.3583333333333329</v>
      </c>
    </row>
    <row r="30" spans="1:37" x14ac:dyDescent="0.3">
      <c r="A30" s="32" t="s">
        <v>178</v>
      </c>
      <c r="B30" s="32">
        <v>1</v>
      </c>
      <c r="C30" s="32">
        <v>2019</v>
      </c>
      <c r="D30" s="29" t="s">
        <v>184</v>
      </c>
      <c r="E30" s="29" t="s">
        <v>78</v>
      </c>
      <c r="F30" s="33">
        <f t="shared" si="5"/>
        <v>0</v>
      </c>
      <c r="G30" s="33">
        <f t="shared" si="6"/>
        <v>0</v>
      </c>
      <c r="H30" s="33">
        <f t="shared" si="7"/>
        <v>0</v>
      </c>
      <c r="I30" s="33">
        <f t="shared" si="8"/>
        <v>1</v>
      </c>
      <c r="J30" s="30">
        <v>0.28000000000000003</v>
      </c>
      <c r="K30" s="30">
        <v>3.6511</v>
      </c>
      <c r="L30" s="30">
        <v>1.0658000000000001</v>
      </c>
      <c r="M30" s="30">
        <f t="shared" si="17"/>
        <v>1.1041586956488885</v>
      </c>
      <c r="N30" s="31">
        <v>148359</v>
      </c>
      <c r="O30" s="50">
        <f t="shared" si="13"/>
        <v>0.82369053287074967</v>
      </c>
      <c r="P30" s="31">
        <v>843400</v>
      </c>
      <c r="Q30" s="31">
        <f t="shared" si="9"/>
        <v>5.684859024393532</v>
      </c>
      <c r="R30" s="31">
        <v>2715200</v>
      </c>
      <c r="S30" s="31">
        <f t="shared" si="14"/>
        <v>5.9600820063848206</v>
      </c>
      <c r="T30" s="31">
        <v>1045500.0000000001</v>
      </c>
      <c r="U30" s="31">
        <f t="shared" si="10"/>
        <v>1669700</v>
      </c>
      <c r="V30" s="50">
        <f t="shared" si="15"/>
        <v>6.298400145563086</v>
      </c>
      <c r="W30" s="31">
        <v>30462</v>
      </c>
      <c r="X30" s="44">
        <f t="shared" si="11"/>
        <v>2.9136298421807743</v>
      </c>
      <c r="Y30" s="44">
        <f t="shared" si="3"/>
        <v>1.8094711465318858</v>
      </c>
      <c r="Z30" s="31">
        <v>163084</v>
      </c>
      <c r="AA30" s="30">
        <v>14.0924</v>
      </c>
      <c r="AB30" s="30">
        <v>77.563199999999995</v>
      </c>
      <c r="AC30" s="30">
        <v>5.5693000000000001</v>
      </c>
      <c r="AD30" s="30">
        <v>5.6120000000000001</v>
      </c>
      <c r="AE30" s="30">
        <f t="shared" si="16"/>
        <v>-0.49056586743497455</v>
      </c>
      <c r="AF30" s="30">
        <v>466.33069999999998</v>
      </c>
      <c r="AG30" s="31">
        <v>172150</v>
      </c>
      <c r="AH30" s="59">
        <f>VLOOKUP(C30,macroInfo!$B$5:$D$57,3,0)</f>
        <v>2.2944390776931098</v>
      </c>
      <c r="AI30" s="59">
        <f>VLOOKUP(C30,macroInfo!$B$5:$G$57,6,0)</f>
        <v>-2.5770932284035988</v>
      </c>
      <c r="AJ30" s="59">
        <f>VLOOKUP(C30,macroInfo!$B$5:$F$57,5,0)</f>
        <v>7.0343743579107363</v>
      </c>
      <c r="AK30" s="59">
        <f>VLOOKUP(C30,macroInfo!$B$5:$H$57,7,0)</f>
        <v>2.2983333333333333</v>
      </c>
    </row>
    <row r="31" spans="1:37" x14ac:dyDescent="0.3">
      <c r="A31" s="32" t="s">
        <v>179</v>
      </c>
      <c r="B31" s="32">
        <v>1</v>
      </c>
      <c r="C31" s="32">
        <v>2020</v>
      </c>
      <c r="D31" s="29" t="s">
        <v>184</v>
      </c>
      <c r="E31" s="29" t="s">
        <v>78</v>
      </c>
      <c r="F31" s="33">
        <f t="shared" si="5"/>
        <v>1</v>
      </c>
      <c r="G31" s="33">
        <f t="shared" si="6"/>
        <v>1</v>
      </c>
      <c r="H31" s="33">
        <f t="shared" si="7"/>
        <v>0</v>
      </c>
      <c r="I31" s="33">
        <f t="shared" si="8"/>
        <v>1</v>
      </c>
      <c r="J31" s="30">
        <v>0.1835</v>
      </c>
      <c r="K31" s="30">
        <v>2.3126000000000002</v>
      </c>
      <c r="L31" s="30">
        <v>0.91890000000000005</v>
      </c>
      <c r="M31" s="30">
        <f t="shared" si="17"/>
        <v>1.1098202734735279</v>
      </c>
      <c r="N31" s="31">
        <v>160173</v>
      </c>
      <c r="O31" s="50">
        <f t="shared" si="13"/>
        <v>7.6619468866677582</v>
      </c>
      <c r="P31" s="31">
        <v>857500</v>
      </c>
      <c r="Q31" s="31">
        <f t="shared" si="9"/>
        <v>5.3535864346675162</v>
      </c>
      <c r="R31" s="31">
        <v>2984200</v>
      </c>
      <c r="S31" s="31">
        <f t="shared" si="14"/>
        <v>9.4466088726359434</v>
      </c>
      <c r="T31" s="31">
        <v>1052500</v>
      </c>
      <c r="U31" s="31">
        <f t="shared" si="10"/>
        <v>1931700</v>
      </c>
      <c r="V31" s="50">
        <f t="shared" si="15"/>
        <v>14.575647465733601</v>
      </c>
      <c r="W31" s="31">
        <v>27578</v>
      </c>
      <c r="X31" s="44">
        <f t="shared" si="11"/>
        <v>2.6202375296912113</v>
      </c>
      <c r="Y31" s="44">
        <f t="shared" si="3"/>
        <v>1.5104172562176834</v>
      </c>
      <c r="Z31" s="31">
        <v>174029</v>
      </c>
      <c r="AA31" s="30">
        <v>14.5573</v>
      </c>
      <c r="AB31" s="30">
        <v>80.762600000000006</v>
      </c>
      <c r="AC31" s="30">
        <v>0.66969999999999996</v>
      </c>
      <c r="AD31" s="30">
        <v>14.152100000000001</v>
      </c>
      <c r="AE31" s="30">
        <f t="shared" si="16"/>
        <v>6.4956546504502217</v>
      </c>
      <c r="AF31" s="30">
        <v>481.6327</v>
      </c>
      <c r="AG31" s="31">
        <v>184423</v>
      </c>
      <c r="AH31" s="59">
        <f>VLOOKUP(C31,macroInfo!$B$5:$D$57,3,0)</f>
        <v>-2.76780251140578</v>
      </c>
      <c r="AI31" s="59">
        <f>VLOOKUP(C31,macroInfo!$B$5:$G$57,6,0)</f>
        <v>-114.23391508809951</v>
      </c>
      <c r="AJ31" s="59">
        <f>VLOOKUP(C31,macroInfo!$B$5:$F$57,5,0)</f>
        <v>9.0718970685114702</v>
      </c>
      <c r="AK31" s="59">
        <f>VLOOKUP(C31,macroInfo!$B$5:$H$57,7,0)</f>
        <v>0.73333333333333339</v>
      </c>
    </row>
    <row r="32" spans="1:37" x14ac:dyDescent="0.3">
      <c r="A32" s="32" t="s">
        <v>180</v>
      </c>
      <c r="B32" s="32">
        <v>1</v>
      </c>
      <c r="C32" s="32">
        <v>2021</v>
      </c>
      <c r="D32" s="29" t="s">
        <v>184</v>
      </c>
      <c r="E32" s="29" t="s">
        <v>78</v>
      </c>
      <c r="F32" s="33">
        <f t="shared" si="5"/>
        <v>1</v>
      </c>
      <c r="G32" s="33">
        <f t="shared" si="6"/>
        <v>1</v>
      </c>
      <c r="H32" s="33">
        <f t="shared" si="7"/>
        <v>0</v>
      </c>
      <c r="I32" s="33">
        <f t="shared" si="8"/>
        <v>1</v>
      </c>
      <c r="J32" s="30">
        <v>0.46839999999999998</v>
      </c>
      <c r="K32" s="30">
        <v>7.2068000000000003</v>
      </c>
      <c r="L32" s="30">
        <v>0.87839999999999996</v>
      </c>
      <c r="M32" s="30">
        <f t="shared" si="17"/>
        <v>1.1130244861590197</v>
      </c>
      <c r="N32" s="31">
        <v>156292</v>
      </c>
      <c r="O32" s="50">
        <f t="shared" si="13"/>
        <v>-2.4528428607804522</v>
      </c>
      <c r="P32" s="31">
        <v>838300</v>
      </c>
      <c r="Q32" s="31">
        <f t="shared" si="9"/>
        <v>5.363678243288204</v>
      </c>
      <c r="R32" s="31">
        <v>2957900</v>
      </c>
      <c r="S32" s="31">
        <f t="shared" si="14"/>
        <v>-0.88521471331317081</v>
      </c>
      <c r="T32" s="31">
        <v>1057200</v>
      </c>
      <c r="U32" s="31">
        <f t="shared" si="10"/>
        <v>1900700</v>
      </c>
      <c r="V32" s="50">
        <f t="shared" si="15"/>
        <v>-1.617820485545558</v>
      </c>
      <c r="W32" s="31">
        <v>26489</v>
      </c>
      <c r="X32" s="44">
        <f t="shared" si="11"/>
        <v>2.505580779417329</v>
      </c>
      <c r="Y32" s="44">
        <f t="shared" si="3"/>
        <v>1.3925562932583093</v>
      </c>
      <c r="Z32" s="31">
        <v>175836</v>
      </c>
      <c r="AA32" s="30">
        <v>14.305</v>
      </c>
      <c r="AB32" s="30">
        <v>80.462400000000002</v>
      </c>
      <c r="AC32" s="30">
        <v>0.45169999999999999</v>
      </c>
      <c r="AD32" s="30">
        <v>4.1268000000000002</v>
      </c>
      <c r="AE32" s="30">
        <f t="shared" si="16"/>
        <v>1.0329790450038658</v>
      </c>
      <c r="AF32" s="30">
        <v>408.411</v>
      </c>
      <c r="AG32" s="31">
        <v>177786</v>
      </c>
      <c r="AH32" s="59">
        <f>VLOOKUP(C32,macroInfo!$B$5:$D$57,3,0)</f>
        <v>5.9454847612217199</v>
      </c>
      <c r="AI32" s="59">
        <f>VLOOKUP(C32,macroInfo!$B$5:$G$57,6,0)</f>
        <v>-151.61959856938344</v>
      </c>
      <c r="AJ32" s="59">
        <f>VLOOKUP(C32,macroInfo!$B$5:$F$57,5,0)</f>
        <v>28.522785754254098</v>
      </c>
      <c r="AK32" s="59">
        <f>VLOOKUP(C32,macroInfo!$B$5:$H$57,7,0)</f>
        <v>0.161</v>
      </c>
    </row>
    <row r="33" spans="1:37" x14ac:dyDescent="0.3">
      <c r="A33" s="32" t="s">
        <v>181</v>
      </c>
      <c r="B33" s="32">
        <v>1</v>
      </c>
      <c r="C33" s="32">
        <v>2022</v>
      </c>
      <c r="D33" s="29" t="s">
        <v>184</v>
      </c>
      <c r="E33" s="29" t="s">
        <v>78</v>
      </c>
      <c r="F33" s="33">
        <f t="shared" si="5"/>
        <v>1</v>
      </c>
      <c r="G33" s="33">
        <f t="shared" si="6"/>
        <v>1</v>
      </c>
      <c r="H33" s="33">
        <f t="shared" si="7"/>
        <v>0</v>
      </c>
      <c r="I33" s="33">
        <f t="shared" si="8"/>
        <v>1</v>
      </c>
      <c r="J33" s="30">
        <v>0.5413</v>
      </c>
      <c r="K33" s="30">
        <v>8.6280999999999999</v>
      </c>
      <c r="L33" s="30">
        <v>1.1493</v>
      </c>
      <c r="M33" s="30">
        <f t="shared" si="17"/>
        <v>1.1142781351219146</v>
      </c>
      <c r="N33" s="31">
        <v>139067</v>
      </c>
      <c r="O33" s="50">
        <f t="shared" si="13"/>
        <v>-11.677022110870123</v>
      </c>
      <c r="P33" s="31">
        <v>839700</v>
      </c>
      <c r="Q33" s="31">
        <f t="shared" si="9"/>
        <v>6.0380967447345526</v>
      </c>
      <c r="R33" s="31">
        <v>2966500</v>
      </c>
      <c r="S33" s="31">
        <f t="shared" si="14"/>
        <v>0.29032496255083046</v>
      </c>
      <c r="T33" s="31">
        <v>936307</v>
      </c>
      <c r="U33" s="31">
        <f t="shared" si="10"/>
        <v>2030193</v>
      </c>
      <c r="V33" s="50">
        <f t="shared" si="15"/>
        <v>6.5908623051430695</v>
      </c>
      <c r="W33" s="31">
        <v>32610</v>
      </c>
      <c r="X33" s="44">
        <f t="shared" si="11"/>
        <v>3.482832019839647</v>
      </c>
      <c r="Y33" s="44">
        <f t="shared" si="3"/>
        <v>2.3685538847177323</v>
      </c>
      <c r="Z33" s="31">
        <v>167738</v>
      </c>
      <c r="AA33" s="30">
        <v>15.1332</v>
      </c>
      <c r="AB33" s="30">
        <v>80.929599999999994</v>
      </c>
      <c r="AC33" s="30">
        <v>-11.437799999999999</v>
      </c>
      <c r="AD33" s="30">
        <v>-8.2002000000000006</v>
      </c>
      <c r="AE33" s="30">
        <f t="shared" si="16"/>
        <v>-4.7148504173203678</v>
      </c>
      <c r="AF33" s="30">
        <v>410.20620000000002</v>
      </c>
      <c r="AG33" s="31">
        <v>162423</v>
      </c>
      <c r="AH33" s="59">
        <f>VLOOKUP(C33,macroInfo!$B$5:$D$57,3,0)</f>
        <v>2.1</v>
      </c>
      <c r="AI33" s="59">
        <f>VLOOKUP(C33,macroInfo!$B$5:$G$57,6,0)</f>
        <v>270.39008175553982</v>
      </c>
      <c r="AJ33" s="59">
        <f>VLOOKUP(C33,macroInfo!$B$5:$F$57,5,0)</f>
        <v>-4.8140790190475906</v>
      </c>
      <c r="AK33" s="59">
        <f>VLOOKUP(C33,macroInfo!$B$5:$H$57,7,0)</f>
        <v>2.4049999999999998</v>
      </c>
    </row>
    <row r="34" spans="1:37" x14ac:dyDescent="0.3">
      <c r="A34" s="32"/>
      <c r="B34" s="32"/>
      <c r="C34" s="32"/>
      <c r="D34" s="29"/>
      <c r="E34" s="29"/>
      <c r="F34" s="33"/>
      <c r="G34" s="33">
        <f t="shared" si="6"/>
        <v>0</v>
      </c>
      <c r="H34" s="33">
        <f t="shared" si="7"/>
        <v>0</v>
      </c>
      <c r="I34" s="33">
        <f t="shared" si="8"/>
        <v>0</v>
      </c>
      <c r="J34" s="30"/>
      <c r="K34" s="30"/>
      <c r="L34" s="30"/>
      <c r="M34" s="30"/>
      <c r="N34" s="31"/>
      <c r="O34" s="50"/>
      <c r="P34" s="31"/>
      <c r="Q34" s="31"/>
      <c r="R34" s="31"/>
      <c r="S34" s="31"/>
      <c r="T34" s="31"/>
      <c r="U34" s="31"/>
      <c r="V34" s="50"/>
      <c r="W34" s="31"/>
      <c r="X34" s="44"/>
      <c r="Y34" s="44"/>
      <c r="Z34" s="31"/>
      <c r="AA34" s="30"/>
      <c r="AB34" s="30"/>
      <c r="AC34" s="30"/>
      <c r="AD34" s="30"/>
      <c r="AE34" s="30"/>
      <c r="AF34" s="30"/>
      <c r="AG34" s="31"/>
      <c r="AH34" s="59"/>
      <c r="AI34" s="59"/>
      <c r="AJ34" s="59"/>
      <c r="AK34" s="59"/>
    </row>
    <row r="35" spans="1:37" x14ac:dyDescent="0.3">
      <c r="A35" s="32" t="s">
        <v>147</v>
      </c>
      <c r="B35" s="32">
        <v>2</v>
      </c>
      <c r="C35" s="32">
        <v>1988</v>
      </c>
      <c r="D35" s="29" t="s">
        <v>145</v>
      </c>
      <c r="E35" s="29" t="s">
        <v>78</v>
      </c>
      <c r="F35" s="33">
        <f t="shared" si="5"/>
        <v>0</v>
      </c>
      <c r="G35" s="33">
        <f t="shared" si="6"/>
        <v>0</v>
      </c>
      <c r="H35" s="33">
        <f t="shared" si="7"/>
        <v>0</v>
      </c>
      <c r="I35" s="33">
        <f t="shared" si="8"/>
        <v>1</v>
      </c>
      <c r="J35" s="30">
        <f>AVERAGE(J36:J42)</f>
        <v>0.35982857142857144</v>
      </c>
      <c r="K35" s="30">
        <f t="shared" ref="K35:M35" si="18">AVERAGE(K36:K42)</f>
        <v>8.8574285714285708</v>
      </c>
      <c r="L35" s="30">
        <f t="shared" si="18"/>
        <v>2.7942999999999998</v>
      </c>
      <c r="M35" s="30">
        <f t="shared" si="18"/>
        <v>1.1521428571428574</v>
      </c>
      <c r="N35" s="31">
        <f t="shared" ref="N35:N47" si="19">AVERAGE(N36:N39)</f>
        <v>26800.242459715308</v>
      </c>
      <c r="O35" s="50"/>
      <c r="P35" s="31">
        <f t="shared" ref="P35:P47" si="20">AVERAGE(P36:P39)</f>
        <v>342346.48309379618</v>
      </c>
      <c r="Q35" s="31">
        <f t="shared" si="9"/>
        <v>12.774006937004138</v>
      </c>
      <c r="R35" s="31">
        <v>189512.095</v>
      </c>
      <c r="S35" s="31"/>
      <c r="T35" s="31">
        <v>121771.64</v>
      </c>
      <c r="U35" s="31">
        <f t="shared" si="10"/>
        <v>67740.455000000002</v>
      </c>
      <c r="V35" s="50"/>
      <c r="W35" s="31">
        <v>5282.9027999999998</v>
      </c>
      <c r="X35" s="44">
        <f t="shared" ref="X35:X69" si="21">+W35/T35*100</f>
        <v>4.3383687696084241</v>
      </c>
      <c r="Y35" s="44">
        <f t="shared" ref="Y35:Y69" si="22">X35-M35</f>
        <v>3.1862259124655665</v>
      </c>
      <c r="Z35" s="31">
        <v>10342.620999999999</v>
      </c>
      <c r="AA35" s="30">
        <v>17.958600000000001</v>
      </c>
      <c r="AB35" s="30">
        <v>93.444299999999998</v>
      </c>
      <c r="AC35" s="30">
        <f t="shared" ref="AC35" si="23">AVERAGE(AC36:AC42)</f>
        <v>3.8185000000000002</v>
      </c>
      <c r="AD35" s="30">
        <f>AVERAGE(AD36:AD42)</f>
        <v>1.041028571428571</v>
      </c>
      <c r="AE35" s="30"/>
      <c r="AF35" s="30">
        <f t="shared" ref="AF35:AG53" si="24">AVERAGE(AF36:AF42)</f>
        <v>1563.3949220701711</v>
      </c>
      <c r="AG35" s="30">
        <f t="shared" si="24"/>
        <v>50306.598729121033</v>
      </c>
      <c r="AH35" s="59">
        <f>VLOOKUP(C35,macroInfo!$B$5:$D$57,3,0)</f>
        <v>4.1770612914039997</v>
      </c>
      <c r="AI35" s="59">
        <f>VLOOKUP(C35,macroInfo!$B$5:$G$57,6,0)</f>
        <v>6.3184162799562102</v>
      </c>
      <c r="AJ35" s="59">
        <f>VLOOKUP(C35,macroInfo!$B$5:$F$57,5,0)</f>
        <v>-6.4786033724772238</v>
      </c>
      <c r="AK35" s="59">
        <f>VLOOKUP(C35,macroInfo!$B$5:$H$57,7,0)</f>
        <v>10.33</v>
      </c>
    </row>
    <row r="36" spans="1:37" x14ac:dyDescent="0.3">
      <c r="A36" s="32" t="s">
        <v>148</v>
      </c>
      <c r="B36" s="32">
        <v>2</v>
      </c>
      <c r="C36" s="32">
        <v>1989</v>
      </c>
      <c r="D36" s="29" t="s">
        <v>145</v>
      </c>
      <c r="E36" s="29" t="s">
        <v>78</v>
      </c>
      <c r="F36" s="33">
        <f t="shared" si="5"/>
        <v>0</v>
      </c>
      <c r="G36" s="33">
        <f t="shared" si="6"/>
        <v>0</v>
      </c>
      <c r="H36" s="33">
        <f t="shared" si="7"/>
        <v>0</v>
      </c>
      <c r="I36" s="33">
        <f t="shared" si="8"/>
        <v>1</v>
      </c>
      <c r="J36" s="30">
        <v>0.38919999999999999</v>
      </c>
      <c r="K36" s="30">
        <v>7.2553999999999998</v>
      </c>
      <c r="L36" s="30">
        <v>3.1393</v>
      </c>
      <c r="M36" s="30">
        <v>1.1165</v>
      </c>
      <c r="N36" s="31">
        <f t="shared" si="19"/>
        <v>26815.256361170454</v>
      </c>
      <c r="O36" s="50">
        <f t="shared" si="13"/>
        <v>5.6005827336413003E-2</v>
      </c>
      <c r="P36" s="31">
        <f t="shared" si="20"/>
        <v>342601.39111773047</v>
      </c>
      <c r="Q36" s="31">
        <f t="shared" si="9"/>
        <v>12.776360833671937</v>
      </c>
      <c r="R36" s="31">
        <v>205780.8</v>
      </c>
      <c r="S36" s="31">
        <f>+LN(R36/R35)*100</f>
        <v>8.2358676243891384</v>
      </c>
      <c r="T36" s="31">
        <v>127497.15</v>
      </c>
      <c r="U36" s="31">
        <f t="shared" si="10"/>
        <v>78283.649999999994</v>
      </c>
      <c r="V36" s="50">
        <f t="shared" si="15"/>
        <v>14.465520470626082</v>
      </c>
      <c r="W36" s="31">
        <v>5607.4084999999995</v>
      </c>
      <c r="X36" s="44">
        <f t="shared" si="21"/>
        <v>4.3980657606856308</v>
      </c>
      <c r="Y36" s="44">
        <f t="shared" si="22"/>
        <v>3.2815657606856306</v>
      </c>
      <c r="Z36" s="31">
        <v>10037.8125</v>
      </c>
      <c r="AA36" s="30">
        <v>19.124199999999998</v>
      </c>
      <c r="AB36" s="30">
        <v>91.6511</v>
      </c>
      <c r="AC36" s="30">
        <v>17.590699999999998</v>
      </c>
      <c r="AD36" s="30">
        <v>19.5307</v>
      </c>
      <c r="AE36" s="30">
        <f>+LN(Z36/Z35)*100</f>
        <v>-2.991410654544032</v>
      </c>
      <c r="AF36" s="30">
        <f t="shared" si="24"/>
        <v>1564.2969166213859</v>
      </c>
      <c r="AG36" s="30">
        <f t="shared" si="24"/>
        <v>50129.556798378777</v>
      </c>
      <c r="AH36" s="59">
        <f>VLOOKUP(C36,macroInfo!$B$5:$D$57,3,0)</f>
        <v>3.67264814950788</v>
      </c>
      <c r="AI36" s="59">
        <f>VLOOKUP(C36,macroInfo!$B$5:$G$57,6,0)</f>
        <v>29.593687183420109</v>
      </c>
      <c r="AJ36" s="59">
        <f>VLOOKUP(C36,macroInfo!$B$5:$F$57,5,0)</f>
        <v>19.668397959466002</v>
      </c>
      <c r="AK36" s="59">
        <f>VLOOKUP(C36,macroInfo!$B$5:$H$57,7,0)</f>
        <v>13.887499999999999</v>
      </c>
    </row>
    <row r="37" spans="1:37" x14ac:dyDescent="0.3">
      <c r="A37" s="32" t="s">
        <v>149</v>
      </c>
      <c r="B37" s="32">
        <v>2</v>
      </c>
      <c r="C37" s="32">
        <v>1990</v>
      </c>
      <c r="D37" s="29" t="s">
        <v>145</v>
      </c>
      <c r="E37" s="29" t="s">
        <v>78</v>
      </c>
      <c r="F37" s="33">
        <f t="shared" si="5"/>
        <v>0</v>
      </c>
      <c r="G37" s="33">
        <f t="shared" si="6"/>
        <v>0</v>
      </c>
      <c r="H37" s="33">
        <f t="shared" si="7"/>
        <v>0</v>
      </c>
      <c r="I37" s="33">
        <f t="shared" si="8"/>
        <v>1</v>
      </c>
      <c r="J37" s="30">
        <v>0.44879999999999998</v>
      </c>
      <c r="K37" s="30">
        <v>9.5517000000000003</v>
      </c>
      <c r="L37" s="30">
        <v>2.8485</v>
      </c>
      <c r="M37" s="30">
        <v>0.85140000000000005</v>
      </c>
      <c r="N37" s="31">
        <f t="shared" si="19"/>
        <v>26805.211194295556</v>
      </c>
      <c r="O37" s="50">
        <f t="shared" si="13"/>
        <v>-3.7467659087530455E-2</v>
      </c>
      <c r="P37" s="31">
        <f t="shared" si="20"/>
        <v>342458.48465346411</v>
      </c>
      <c r="Q37" s="31">
        <f t="shared" si="9"/>
        <v>12.775817439794805</v>
      </c>
      <c r="R37" s="31">
        <v>260331.91</v>
      </c>
      <c r="S37" s="31">
        <f t="shared" si="14"/>
        <v>23.514586921996951</v>
      </c>
      <c r="T37" s="31">
        <v>161351.85999999999</v>
      </c>
      <c r="U37" s="31">
        <f t="shared" si="10"/>
        <v>98980.050000000017</v>
      </c>
      <c r="V37" s="50">
        <f t="shared" si="15"/>
        <v>23.457954574426328</v>
      </c>
      <c r="W37" s="31">
        <v>6232.4358000000002</v>
      </c>
      <c r="X37" s="44">
        <f t="shared" si="21"/>
        <v>3.862636476579818</v>
      </c>
      <c r="Y37" s="44">
        <f t="shared" si="22"/>
        <v>3.0112364765798181</v>
      </c>
      <c r="Z37" s="31">
        <v>11782.65</v>
      </c>
      <c r="AA37" s="30">
        <v>20.499500000000001</v>
      </c>
      <c r="AB37" s="30">
        <v>92.397800000000004</v>
      </c>
      <c r="AC37" s="30">
        <v>5.7343000000000002</v>
      </c>
      <c r="AD37" s="30">
        <v>6.9978999999999996</v>
      </c>
      <c r="AE37" s="30">
        <f t="shared" ref="AE37:AE69" si="25">+LN(Z37/Z36)*100</f>
        <v>16.026889844090029</v>
      </c>
      <c r="AF37" s="30">
        <f t="shared" si="24"/>
        <v>1564.1177184360458</v>
      </c>
      <c r="AG37" s="30">
        <f t="shared" si="24"/>
        <v>49965.559945179579</v>
      </c>
      <c r="AH37" s="59">
        <f>VLOOKUP(C37,macroInfo!$B$5:$D$57,3,0)</f>
        <v>1.88596495668033</v>
      </c>
      <c r="AI37" s="59">
        <f>VLOOKUP(C37,macroInfo!$B$5:$G$57,6,0)</f>
        <v>6.1608941577540044</v>
      </c>
      <c r="AJ37" s="59">
        <f>VLOOKUP(C37,macroInfo!$B$5:$F$57,5,0)</f>
        <v>1.9320448264390007</v>
      </c>
      <c r="AK37" s="59">
        <f>VLOOKUP(C37,macroInfo!$B$5:$H$57,7,0)</f>
        <v>14.77</v>
      </c>
    </row>
    <row r="38" spans="1:37" x14ac:dyDescent="0.3">
      <c r="A38" s="32" t="s">
        <v>150</v>
      </c>
      <c r="B38" s="32">
        <v>2</v>
      </c>
      <c r="C38" s="32">
        <v>1991</v>
      </c>
      <c r="D38" s="29" t="s">
        <v>145</v>
      </c>
      <c r="E38" s="29" t="s">
        <v>78</v>
      </c>
      <c r="F38" s="33">
        <f t="shared" si="5"/>
        <v>0</v>
      </c>
      <c r="G38" s="33">
        <f t="shared" si="6"/>
        <v>0</v>
      </c>
      <c r="H38" s="33">
        <f t="shared" si="7"/>
        <v>0</v>
      </c>
      <c r="I38" s="33">
        <f t="shared" si="8"/>
        <v>1</v>
      </c>
      <c r="J38" s="30">
        <v>0.17630000000000001</v>
      </c>
      <c r="K38" s="30">
        <v>4.0837000000000003</v>
      </c>
      <c r="L38" s="30">
        <v>2.8298000000000001</v>
      </c>
      <c r="M38" s="30">
        <v>1.0888</v>
      </c>
      <c r="N38" s="31">
        <f t="shared" si="19"/>
        <v>26782.861189036299</v>
      </c>
      <c r="O38" s="50">
        <f t="shared" si="13"/>
        <v>-8.3414109002810335E-2</v>
      </c>
      <c r="P38" s="31">
        <f t="shared" si="20"/>
        <v>342083.54956469516</v>
      </c>
      <c r="Q38" s="31">
        <f t="shared" si="9"/>
        <v>12.772479652201191</v>
      </c>
      <c r="R38" s="31">
        <v>261104.82320000001</v>
      </c>
      <c r="S38" s="31">
        <f t="shared" si="14"/>
        <v>0.29645543432442201</v>
      </c>
      <c r="T38" s="31">
        <v>159808.28890000001</v>
      </c>
      <c r="U38" s="31">
        <f t="shared" si="10"/>
        <v>101296.5343</v>
      </c>
      <c r="V38" s="50">
        <f t="shared" si="15"/>
        <v>2.3133883752348221</v>
      </c>
      <c r="W38" s="31">
        <v>6404.7925999999998</v>
      </c>
      <c r="X38" s="44">
        <f t="shared" si="21"/>
        <v>4.0077974954151445</v>
      </c>
      <c r="Y38" s="44">
        <f t="shared" si="22"/>
        <v>2.9189974954151445</v>
      </c>
      <c r="Z38" s="31">
        <v>10737.817999999999</v>
      </c>
      <c r="AA38" s="30">
        <v>22.1374</v>
      </c>
      <c r="AB38" s="30">
        <v>91.025599999999997</v>
      </c>
      <c r="AC38" s="30">
        <v>2.1829999999999998</v>
      </c>
      <c r="AD38" s="30">
        <v>1.6175999999999999</v>
      </c>
      <c r="AE38" s="30">
        <f t="shared" si="25"/>
        <v>-9.2856207775265371</v>
      </c>
      <c r="AF38" s="30">
        <f t="shared" si="24"/>
        <v>1562.4482636745402</v>
      </c>
      <c r="AG38" s="30">
        <f t="shared" si="24"/>
        <v>49878.409658430508</v>
      </c>
      <c r="AH38" s="59">
        <f>VLOOKUP(C38,macroInfo!$B$5:$D$57,3,0)</f>
        <v>-0.108264790855543</v>
      </c>
      <c r="AI38" s="59">
        <f>VLOOKUP(C38,macroInfo!$B$5:$G$57,6,0)</f>
        <v>-24.829645093076198</v>
      </c>
      <c r="AJ38" s="59">
        <f>VLOOKUP(C38,macroInfo!$B$5:$F$57,5,0)</f>
        <v>13.7019338473162</v>
      </c>
      <c r="AK38" s="59">
        <f>VLOOKUP(C38,macroInfo!$B$5:$H$57,7,0)</f>
        <v>11.522500000000001</v>
      </c>
    </row>
    <row r="39" spans="1:37" x14ac:dyDescent="0.3">
      <c r="A39" s="32" t="s">
        <v>151</v>
      </c>
      <c r="B39" s="32">
        <v>2</v>
      </c>
      <c r="C39" s="32">
        <v>1992</v>
      </c>
      <c r="D39" s="29" t="s">
        <v>145</v>
      </c>
      <c r="E39" s="29" t="s">
        <v>78</v>
      </c>
      <c r="F39" s="33">
        <f t="shared" si="5"/>
        <v>0</v>
      </c>
      <c r="G39" s="33">
        <f t="shared" si="6"/>
        <v>0</v>
      </c>
      <c r="H39" s="33">
        <f t="shared" si="7"/>
        <v>0</v>
      </c>
      <c r="I39" s="33">
        <f t="shared" si="8"/>
        <v>1</v>
      </c>
      <c r="J39" s="30">
        <v>-0.2291</v>
      </c>
      <c r="K39" s="30">
        <v>-6.2256</v>
      </c>
      <c r="L39" s="30">
        <v>2.7393999999999998</v>
      </c>
      <c r="M39" s="30">
        <v>1.0692999999999999</v>
      </c>
      <c r="N39" s="31">
        <f t="shared" si="19"/>
        <v>26797.641094358922</v>
      </c>
      <c r="O39" s="50">
        <f t="shared" si="13"/>
        <v>5.5168970306838788E-2</v>
      </c>
      <c r="P39" s="31">
        <f t="shared" si="20"/>
        <v>342242.50703929516</v>
      </c>
      <c r="Q39" s="31">
        <f t="shared" si="9"/>
        <v>12.771366921222757</v>
      </c>
      <c r="R39" s="31">
        <v>241463.99849999999</v>
      </c>
      <c r="S39" s="31">
        <f t="shared" si="14"/>
        <v>-7.8201560704569548</v>
      </c>
      <c r="T39" s="31">
        <v>145757.20800000001</v>
      </c>
      <c r="U39" s="31">
        <f t="shared" si="10"/>
        <v>95706.790499999974</v>
      </c>
      <c r="V39" s="50">
        <f t="shared" si="15"/>
        <v>-5.6762946374021839</v>
      </c>
      <c r="W39" s="31">
        <v>6558.3730999999998</v>
      </c>
      <c r="X39" s="44">
        <f t="shared" si="21"/>
        <v>4.4995188848567951</v>
      </c>
      <c r="Y39" s="44">
        <f t="shared" si="22"/>
        <v>3.4302188848567949</v>
      </c>
      <c r="Z39" s="31">
        <v>7973.9295000000002</v>
      </c>
      <c r="AA39" s="30">
        <v>26.8126</v>
      </c>
      <c r="AB39" s="30">
        <v>64.562899999999999</v>
      </c>
      <c r="AC39" s="30">
        <v>12.9573</v>
      </c>
      <c r="AD39" s="30">
        <v>-22.069600000000001</v>
      </c>
      <c r="AE39" s="30">
        <f t="shared" si="25"/>
        <v>-29.759449501812803</v>
      </c>
      <c r="AF39" s="30">
        <f t="shared" si="24"/>
        <v>1558.5985123025928</v>
      </c>
      <c r="AG39" s="30">
        <f t="shared" si="24"/>
        <v>50082.505527037778</v>
      </c>
      <c r="AH39" s="59">
        <f>VLOOKUP(C39,macroInfo!$B$5:$D$57,3,0)</f>
        <v>3.5224405274050201</v>
      </c>
      <c r="AI39" s="59">
        <f>VLOOKUP(C39,macroInfo!$B$5:$G$57,6,0)</f>
        <v>-18.045738093491135</v>
      </c>
      <c r="AJ39" s="59">
        <f>VLOOKUP(C39,macroInfo!$B$5:$F$57,5,0)</f>
        <v>8.9163555529826741</v>
      </c>
      <c r="AK39" s="59">
        <f>VLOOKUP(C39,macroInfo!$B$5:$H$57,7,0)</f>
        <v>9.6199999999999992</v>
      </c>
    </row>
    <row r="40" spans="1:37" x14ac:dyDescent="0.3">
      <c r="A40" s="32" t="s">
        <v>152</v>
      </c>
      <c r="B40" s="32">
        <v>2</v>
      </c>
      <c r="C40" s="32">
        <v>1993</v>
      </c>
      <c r="D40" s="29" t="s">
        <v>145</v>
      </c>
      <c r="E40" s="29" t="s">
        <v>78</v>
      </c>
      <c r="F40" s="33">
        <f t="shared" si="5"/>
        <v>0</v>
      </c>
      <c r="G40" s="33">
        <f t="shared" si="6"/>
        <v>0</v>
      </c>
      <c r="H40" s="33">
        <f t="shared" si="7"/>
        <v>0</v>
      </c>
      <c r="I40" s="33">
        <f t="shared" si="8"/>
        <v>1</v>
      </c>
      <c r="J40" s="30">
        <v>0.19209999999999999</v>
      </c>
      <c r="K40" s="30">
        <v>5.9107000000000003</v>
      </c>
      <c r="L40" s="30">
        <v>2.7029999999999998</v>
      </c>
      <c r="M40" s="30">
        <v>1.3403</v>
      </c>
      <c r="N40" s="31">
        <f t="shared" si="19"/>
        <v>26875.311966991045</v>
      </c>
      <c r="O40" s="50">
        <f t="shared" si="13"/>
        <v>0.28942296788202626</v>
      </c>
      <c r="P40" s="31">
        <f t="shared" si="20"/>
        <v>343621.02321346739</v>
      </c>
      <c r="Q40" s="31">
        <f t="shared" si="9"/>
        <v>12.785750120240898</v>
      </c>
      <c r="R40" s="31">
        <v>245276.82</v>
      </c>
      <c r="S40" s="31">
        <f t="shared" si="14"/>
        <v>1.5667062818756456</v>
      </c>
      <c r="T40" s="31">
        <v>144147.85500000001</v>
      </c>
      <c r="U40" s="31">
        <f t="shared" si="10"/>
        <v>101128.965</v>
      </c>
      <c r="V40" s="50">
        <f t="shared" si="15"/>
        <v>5.5107331455388309</v>
      </c>
      <c r="W40" s="31">
        <v>5917.5814</v>
      </c>
      <c r="X40" s="44">
        <f t="shared" si="21"/>
        <v>4.1052164113021306</v>
      </c>
      <c r="Y40" s="44">
        <f t="shared" si="22"/>
        <v>2.7649164113021305</v>
      </c>
      <c r="Z40" s="31">
        <v>7848.48</v>
      </c>
      <c r="AA40" s="30">
        <v>27.718800000000002</v>
      </c>
      <c r="AB40" s="30">
        <v>62.6175</v>
      </c>
      <c r="AC40" s="30">
        <v>1.1047</v>
      </c>
      <c r="AD40" s="30">
        <v>3.0548000000000002</v>
      </c>
      <c r="AE40" s="30">
        <f t="shared" si="25"/>
        <v>-1.5857525213819963</v>
      </c>
      <c r="AF40" s="30">
        <f t="shared" si="24"/>
        <v>1552.466751126932</v>
      </c>
      <c r="AG40" s="30">
        <f t="shared" si="24"/>
        <v>50688.692185392742</v>
      </c>
      <c r="AH40" s="59">
        <f>VLOOKUP(C40,macroInfo!$B$5:$D$57,3,0)</f>
        <v>2.75178105096643</v>
      </c>
      <c r="AI40" s="59">
        <f>VLOOKUP(C40,macroInfo!$B$5:$G$57,6,0)</f>
        <v>-48.255609531685536</v>
      </c>
      <c r="AJ40" s="59">
        <f>VLOOKUP(C40,macroInfo!$B$5:$F$57,5,0)</f>
        <v>8.3526562161924609</v>
      </c>
      <c r="AK40" s="59">
        <f>VLOOKUP(C40,macroInfo!$B$5:$H$57,7,0)</f>
        <v>5.9375000000000009</v>
      </c>
    </row>
    <row r="41" spans="1:37" x14ac:dyDescent="0.3">
      <c r="A41" s="32" t="s">
        <v>153</v>
      </c>
      <c r="B41" s="32">
        <v>2</v>
      </c>
      <c r="C41" s="32">
        <v>1994</v>
      </c>
      <c r="D41" s="29" t="s">
        <v>145</v>
      </c>
      <c r="E41" s="29" t="s">
        <v>78</v>
      </c>
      <c r="F41" s="33">
        <f t="shared" si="5"/>
        <v>0</v>
      </c>
      <c r="G41" s="33">
        <f t="shared" si="6"/>
        <v>0</v>
      </c>
      <c r="H41" s="33">
        <f t="shared" si="7"/>
        <v>0</v>
      </c>
      <c r="I41" s="33">
        <f t="shared" si="8"/>
        <v>1</v>
      </c>
      <c r="J41" s="30">
        <v>0.71789999999999998</v>
      </c>
      <c r="K41" s="30">
        <v>20.740600000000001</v>
      </c>
      <c r="L41" s="30">
        <v>2.5590000000000002</v>
      </c>
      <c r="M41" s="30">
        <v>1.3997999999999999</v>
      </c>
      <c r="N41" s="31">
        <f t="shared" si="19"/>
        <v>26765.030526795959</v>
      </c>
      <c r="O41" s="50">
        <f t="shared" si="13"/>
        <v>-0.41118900607711895</v>
      </c>
      <c r="P41" s="31">
        <f t="shared" si="20"/>
        <v>341886.85879639891</v>
      </c>
      <c r="Q41" s="31">
        <f t="shared" si="9"/>
        <v>12.773639785469962</v>
      </c>
      <c r="R41" s="31">
        <v>254128.2144</v>
      </c>
      <c r="S41" s="31">
        <f t="shared" si="14"/>
        <v>3.5451470497265798</v>
      </c>
      <c r="T41" s="31">
        <v>135952.95360000001</v>
      </c>
      <c r="U41" s="31">
        <f t="shared" si="10"/>
        <v>118175.26079999999</v>
      </c>
      <c r="V41" s="50">
        <f t="shared" si="15"/>
        <v>15.577220006353325</v>
      </c>
      <c r="W41" s="31">
        <v>5713.7021999999997</v>
      </c>
      <c r="X41" s="44">
        <f t="shared" si="21"/>
        <v>4.2027054570736437</v>
      </c>
      <c r="Y41" s="44">
        <f t="shared" si="22"/>
        <v>2.8029054570736438</v>
      </c>
      <c r="Z41" s="31">
        <v>9640.7327999999998</v>
      </c>
      <c r="AA41" s="30">
        <v>25.023599999999998</v>
      </c>
      <c r="AB41" s="30">
        <v>65.744500000000002</v>
      </c>
      <c r="AC41" s="30">
        <v>-10.8033</v>
      </c>
      <c r="AD41" s="30">
        <v>-0.66180000000000005</v>
      </c>
      <c r="AE41" s="30">
        <f t="shared" si="25"/>
        <v>20.567723985860063</v>
      </c>
      <c r="AF41" s="30">
        <f t="shared" si="24"/>
        <v>1568.2240597404577</v>
      </c>
      <c r="AG41" s="30">
        <f t="shared" si="24"/>
        <v>51698.2086943615</v>
      </c>
      <c r="AH41" s="59">
        <f>VLOOKUP(C41,macroInfo!$B$5:$D$57,3,0)</f>
        <v>4.0287932599190297</v>
      </c>
      <c r="AI41" s="59">
        <f>VLOOKUP(C41,macroInfo!$B$5:$G$57,6,0)</f>
        <v>-7.5631399186116468</v>
      </c>
      <c r="AJ41" s="59">
        <f>VLOOKUP(C41,macroInfo!$B$5:$F$57,5,0)</f>
        <v>1.5778765561868695</v>
      </c>
      <c r="AK41" s="59">
        <f>VLOOKUP(C41,macroInfo!$B$5:$H$57,7,0)</f>
        <v>5.5049999999999999</v>
      </c>
    </row>
    <row r="42" spans="1:37" x14ac:dyDescent="0.3">
      <c r="A42" s="32" t="s">
        <v>154</v>
      </c>
      <c r="B42" s="32">
        <v>2</v>
      </c>
      <c r="C42" s="32">
        <v>1995</v>
      </c>
      <c r="D42" s="29" t="s">
        <v>145</v>
      </c>
      <c r="E42" s="29" t="s">
        <v>78</v>
      </c>
      <c r="F42" s="33">
        <f t="shared" si="5"/>
        <v>0</v>
      </c>
      <c r="G42" s="33">
        <f t="shared" si="6"/>
        <v>0</v>
      </c>
      <c r="H42" s="33">
        <f t="shared" si="7"/>
        <v>0</v>
      </c>
      <c r="I42" s="33">
        <f t="shared" si="8"/>
        <v>1</v>
      </c>
      <c r="J42" s="30">
        <v>0.8236</v>
      </c>
      <c r="K42" s="30">
        <v>20.685500000000001</v>
      </c>
      <c r="L42" s="30">
        <v>2.7410999999999999</v>
      </c>
      <c r="M42" s="30">
        <v>1.1989000000000001</v>
      </c>
      <c r="N42" s="31">
        <f t="shared" si="19"/>
        <v>26693.461167999267</v>
      </c>
      <c r="O42" s="50">
        <f t="shared" si="13"/>
        <v>-0.26775690554181758</v>
      </c>
      <c r="P42" s="31">
        <f t="shared" si="20"/>
        <v>340583.80920961912</v>
      </c>
      <c r="Q42" s="31">
        <f t="shared" si="9"/>
        <v>12.759072608310488</v>
      </c>
      <c r="R42" s="31">
        <v>261612.7696</v>
      </c>
      <c r="S42" s="31">
        <f t="shared" si="14"/>
        <v>2.9026511085587869</v>
      </c>
      <c r="T42" s="31">
        <v>131889.5552</v>
      </c>
      <c r="U42" s="31">
        <f t="shared" si="10"/>
        <v>129723.2144</v>
      </c>
      <c r="V42" s="50">
        <f t="shared" si="15"/>
        <v>9.3234277083824466</v>
      </c>
      <c r="W42" s="31">
        <v>6258.0308000000005</v>
      </c>
      <c r="X42" s="44">
        <f t="shared" si="21"/>
        <v>4.7449024985414461</v>
      </c>
      <c r="Y42" s="44">
        <f t="shared" si="22"/>
        <v>3.546002498541446</v>
      </c>
      <c r="Z42" s="31">
        <v>10889.039199999999</v>
      </c>
      <c r="AA42" s="30">
        <v>22.9072</v>
      </c>
      <c r="AB42" s="30">
        <v>64.573599999999999</v>
      </c>
      <c r="AC42" s="30">
        <v>-2.0371999999999999</v>
      </c>
      <c r="AD42" s="30">
        <v>-1.1823999999999999</v>
      </c>
      <c r="AE42" s="30">
        <f t="shared" si="25"/>
        <v>12.175958298986021</v>
      </c>
      <c r="AF42" s="30">
        <f t="shared" si="24"/>
        <v>1573.6122325892443</v>
      </c>
      <c r="AG42" s="30">
        <f t="shared" si="24"/>
        <v>49703.25829506632</v>
      </c>
      <c r="AH42" s="59">
        <f>VLOOKUP(C42,macroInfo!$B$5:$D$57,3,0)</f>
        <v>2.6842172720778601</v>
      </c>
      <c r="AI42" s="59">
        <f>VLOOKUP(C42,macroInfo!$B$5:$G$57,6,0)</f>
        <v>19.383539885629382</v>
      </c>
      <c r="AJ42" s="59">
        <f>VLOOKUP(C42,macroInfo!$B$5:$F$57,5,0)</f>
        <v>17.155553980273243</v>
      </c>
      <c r="AK42" s="59">
        <f>VLOOKUP(C42,macroInfo!$B$5:$H$57,7,0)</f>
        <v>6.6825000000000001</v>
      </c>
    </row>
    <row r="43" spans="1:37" x14ac:dyDescent="0.3">
      <c r="A43" s="32" t="s">
        <v>155</v>
      </c>
      <c r="B43" s="32">
        <v>2</v>
      </c>
      <c r="C43" s="32">
        <v>1996</v>
      </c>
      <c r="D43" s="29" t="s">
        <v>145</v>
      </c>
      <c r="E43" s="29" t="s">
        <v>78</v>
      </c>
      <c r="F43" s="33">
        <f t="shared" si="5"/>
        <v>0</v>
      </c>
      <c r="G43" s="33">
        <f t="shared" si="6"/>
        <v>0</v>
      </c>
      <c r="H43" s="33">
        <f t="shared" si="7"/>
        <v>0</v>
      </c>
      <c r="I43" s="33">
        <f t="shared" si="8"/>
        <v>1</v>
      </c>
      <c r="J43" s="30">
        <v>0.92379999999999995</v>
      </c>
      <c r="K43" s="30">
        <v>22.932700000000001</v>
      </c>
      <c r="L43" s="30">
        <v>2.5710000000000002</v>
      </c>
      <c r="M43" s="30">
        <v>1.7538</v>
      </c>
      <c r="N43" s="31">
        <f t="shared" si="19"/>
        <v>26856.760715649416</v>
      </c>
      <c r="O43" s="50">
        <f t="shared" si="13"/>
        <v>0.60989496624295569</v>
      </c>
      <c r="P43" s="31">
        <f t="shared" si="20"/>
        <v>342878.33693769528</v>
      </c>
      <c r="Q43" s="31">
        <f t="shared" si="9"/>
        <v>12.766928244548133</v>
      </c>
      <c r="R43" s="31">
        <v>319049.23060000001</v>
      </c>
      <c r="S43" s="31">
        <f t="shared" si="14"/>
        <v>19.847998692984277</v>
      </c>
      <c r="T43" s="31">
        <v>156996.26310000001</v>
      </c>
      <c r="U43" s="31">
        <f t="shared" si="10"/>
        <v>162052.9675</v>
      </c>
      <c r="V43" s="50">
        <f t="shared" si="15"/>
        <v>22.2520181011954</v>
      </c>
      <c r="W43" s="31">
        <v>6137.2622000000001</v>
      </c>
      <c r="X43" s="44">
        <f t="shared" si="21"/>
        <v>3.9091772497099644</v>
      </c>
      <c r="Y43" s="44">
        <f t="shared" si="22"/>
        <v>2.1553772497099644</v>
      </c>
      <c r="Z43" s="31">
        <v>12465.0851</v>
      </c>
      <c r="AA43" s="30">
        <v>24.515899999999998</v>
      </c>
      <c r="AB43" s="30">
        <v>63.803899999999999</v>
      </c>
      <c r="AC43" s="30">
        <v>7.5370999999999997</v>
      </c>
      <c r="AD43" s="30">
        <v>9.4160000000000004</v>
      </c>
      <c r="AE43" s="30">
        <f t="shared" si="25"/>
        <v>13.517483874743144</v>
      </c>
      <c r="AF43" s="30">
        <f t="shared" si="24"/>
        <v>1570.6108784798894</v>
      </c>
      <c r="AG43" s="30">
        <f t="shared" si="24"/>
        <v>48890.263283183034</v>
      </c>
      <c r="AH43" s="59">
        <f>VLOOKUP(C43,macroInfo!$B$5:$D$57,3,0)</f>
        <v>3.77256549921414</v>
      </c>
      <c r="AI43" s="59">
        <f>VLOOKUP(C43,macroInfo!$B$5:$G$57,6,0)</f>
        <v>-10.357468965421845</v>
      </c>
      <c r="AJ43" s="59">
        <f>VLOOKUP(C43,macroInfo!$B$5:$F$57,5,0)</f>
        <v>21.026191089149609</v>
      </c>
      <c r="AK43" s="59">
        <f>VLOOKUP(C43,macroInfo!$B$5:$H$57,7,0)</f>
        <v>6.0249999999999995</v>
      </c>
    </row>
    <row r="44" spans="1:37" x14ac:dyDescent="0.3">
      <c r="A44" s="32" t="s">
        <v>156</v>
      </c>
      <c r="B44" s="32">
        <v>2</v>
      </c>
      <c r="C44" s="32">
        <v>1997</v>
      </c>
      <c r="D44" s="29" t="s">
        <v>145</v>
      </c>
      <c r="E44" s="29" t="s">
        <v>78</v>
      </c>
      <c r="F44" s="33">
        <f t="shared" si="5"/>
        <v>0</v>
      </c>
      <c r="G44" s="33">
        <f t="shared" si="6"/>
        <v>0</v>
      </c>
      <c r="H44" s="33">
        <f t="shared" si="7"/>
        <v>0</v>
      </c>
      <c r="I44" s="33">
        <f t="shared" si="8"/>
        <v>1</v>
      </c>
      <c r="J44" s="30">
        <v>0.5373</v>
      </c>
      <c r="K44" s="30">
        <v>15.180999999999999</v>
      </c>
      <c r="L44" s="30">
        <v>2.2583000000000002</v>
      </c>
      <c r="M44" s="30">
        <v>1.6725000000000001</v>
      </c>
      <c r="N44" s="31">
        <f t="shared" si="19"/>
        <v>27185.995457519533</v>
      </c>
      <c r="O44" s="50">
        <f t="shared" si="13"/>
        <v>1.2184382823302848</v>
      </c>
      <c r="P44" s="31">
        <f t="shared" si="20"/>
        <v>349135.08791015623</v>
      </c>
      <c r="Q44" s="31">
        <f t="shared" si="9"/>
        <v>12.842461055204323</v>
      </c>
      <c r="R44" s="31">
        <v>386714.73599999998</v>
      </c>
      <c r="S44" s="31">
        <f t="shared" si="14"/>
        <v>19.23418861697261</v>
      </c>
      <c r="T44" s="31">
        <v>167520.848</v>
      </c>
      <c r="U44" s="31">
        <f t="shared" si="10"/>
        <v>219193.88799999998</v>
      </c>
      <c r="V44" s="50">
        <f t="shared" si="15"/>
        <v>30.203342980424264</v>
      </c>
      <c r="W44" s="31">
        <v>6647.9223000000002</v>
      </c>
      <c r="X44" s="44">
        <f t="shared" si="21"/>
        <v>3.968414904394467</v>
      </c>
      <c r="Y44" s="44">
        <f t="shared" si="22"/>
        <v>2.2959149043944667</v>
      </c>
      <c r="Z44" s="31">
        <v>12557.76</v>
      </c>
      <c r="AA44" s="30">
        <v>29.531500000000001</v>
      </c>
      <c r="AB44" s="30">
        <v>57.212000000000003</v>
      </c>
      <c r="AC44" s="30">
        <v>11.061199999999999</v>
      </c>
      <c r="AD44" s="30">
        <v>12.2965</v>
      </c>
      <c r="AE44" s="30">
        <f t="shared" si="25"/>
        <v>0.74072571176936708</v>
      </c>
      <c r="AF44" s="30">
        <f t="shared" si="24"/>
        <v>1562.8633311386661</v>
      </c>
      <c r="AG44" s="30">
        <f t="shared" si="24"/>
        <v>48817.581972785156</v>
      </c>
      <c r="AH44" s="59">
        <f>VLOOKUP(C44,macroInfo!$B$5:$D$57,3,0)</f>
        <v>4.4471749452452496</v>
      </c>
      <c r="AI44" s="59">
        <f>VLOOKUP(C44,macroInfo!$B$5:$G$57,6,0)</f>
        <v>12.504109498900432</v>
      </c>
      <c r="AJ44" s="59">
        <f>VLOOKUP(C44,macroInfo!$B$5:$F$57,5,0)</f>
        <v>26.072427860891199</v>
      </c>
      <c r="AK44" s="59">
        <f>VLOOKUP(C44,macroInfo!$B$5:$H$57,7,0)</f>
        <v>6.8274999999999997</v>
      </c>
    </row>
    <row r="45" spans="1:37" x14ac:dyDescent="0.3">
      <c r="A45" s="32" t="s">
        <v>157</v>
      </c>
      <c r="B45" s="32">
        <v>2</v>
      </c>
      <c r="C45" s="32">
        <v>1998</v>
      </c>
      <c r="D45" s="29" t="s">
        <v>145</v>
      </c>
      <c r="E45" s="29" t="s">
        <v>78</v>
      </c>
      <c r="F45" s="33">
        <f t="shared" si="5"/>
        <v>0</v>
      </c>
      <c r="G45" s="33">
        <f t="shared" si="6"/>
        <v>0</v>
      </c>
      <c r="H45" s="33">
        <f t="shared" si="7"/>
        <v>0</v>
      </c>
      <c r="I45" s="33">
        <f t="shared" si="8"/>
        <v>1</v>
      </c>
      <c r="J45" s="30">
        <v>0.59079999999999999</v>
      </c>
      <c r="K45" s="30">
        <v>17.1782</v>
      </c>
      <c r="L45" s="30">
        <v>2.2397999999999998</v>
      </c>
      <c r="M45" s="30">
        <v>1.6396999999999999</v>
      </c>
      <c r="N45" s="31">
        <f t="shared" si="19"/>
        <v>26323.904766015625</v>
      </c>
      <c r="O45" s="50">
        <f t="shared" si="13"/>
        <v>-3.2224514999417959</v>
      </c>
      <c r="P45" s="31">
        <f t="shared" si="20"/>
        <v>334950.20112812496</v>
      </c>
      <c r="Q45" s="31">
        <f t="shared" si="9"/>
        <v>12.724183744979522</v>
      </c>
      <c r="R45" s="31">
        <v>364250.29300000001</v>
      </c>
      <c r="S45" s="31">
        <f t="shared" si="14"/>
        <v>-5.9846055479353799</v>
      </c>
      <c r="T45" s="31">
        <v>162650.91399999999</v>
      </c>
      <c r="U45" s="31">
        <f t="shared" si="10"/>
        <v>201599.37900000002</v>
      </c>
      <c r="V45" s="50">
        <f t="shared" si="15"/>
        <v>-8.3674215638111082</v>
      </c>
      <c r="W45" s="31">
        <v>7240.9373999999998</v>
      </c>
      <c r="X45" s="44">
        <f t="shared" si="21"/>
        <v>4.4518270582850832</v>
      </c>
      <c r="Y45" s="44">
        <f t="shared" si="22"/>
        <v>2.8121270582850832</v>
      </c>
      <c r="Z45" s="31">
        <v>13148.218500000001</v>
      </c>
      <c r="AA45" s="30">
        <v>26.647300000000001</v>
      </c>
      <c r="AB45" s="30">
        <v>60.918999999999997</v>
      </c>
      <c r="AC45" s="30">
        <v>-3.5798999999999999</v>
      </c>
      <c r="AD45" s="30">
        <v>0.33839999999999998</v>
      </c>
      <c r="AE45" s="30">
        <f t="shared" si="25"/>
        <v>4.5947472975162338</v>
      </c>
      <c r="AF45" s="30">
        <f t="shared" si="24"/>
        <v>1550.7620803440007</v>
      </c>
      <c r="AG45" s="30">
        <f t="shared" si="24"/>
        <v>49268.357651187005</v>
      </c>
      <c r="AH45" s="59">
        <f>VLOOKUP(C45,macroInfo!$B$5:$D$57,3,0)</f>
        <v>4.4813944315531602</v>
      </c>
      <c r="AI45" s="59">
        <f>VLOOKUP(C45,macroInfo!$B$5:$G$57,6,0)</f>
        <v>7.1698837229222008</v>
      </c>
      <c r="AJ45" s="59">
        <f>VLOOKUP(C45,macroInfo!$B$5:$F$57,5,0)</f>
        <v>21.675289447831517</v>
      </c>
      <c r="AK45" s="59">
        <f>VLOOKUP(C45,macroInfo!$B$5:$H$57,7,0)</f>
        <v>7.335</v>
      </c>
    </row>
    <row r="46" spans="1:37" x14ac:dyDescent="0.3">
      <c r="A46" s="32" t="s">
        <v>158</v>
      </c>
      <c r="B46" s="32">
        <v>2</v>
      </c>
      <c r="C46" s="32">
        <v>1999</v>
      </c>
      <c r="D46" s="29" t="s">
        <v>145</v>
      </c>
      <c r="E46" s="29" t="s">
        <v>78</v>
      </c>
      <c r="F46" s="33">
        <f t="shared" si="5"/>
        <v>0</v>
      </c>
      <c r="G46" s="33">
        <f t="shared" si="6"/>
        <v>0</v>
      </c>
      <c r="H46" s="33">
        <f t="shared" si="7"/>
        <v>0</v>
      </c>
      <c r="I46" s="33">
        <f t="shared" si="8"/>
        <v>1</v>
      </c>
      <c r="J46" s="30">
        <v>0.74170000000000003</v>
      </c>
      <c r="K46" s="30">
        <v>21.549800000000001</v>
      </c>
      <c r="L46" s="30">
        <v>2.238</v>
      </c>
      <c r="M46" s="30">
        <v>1.7524999999999999</v>
      </c>
      <c r="N46" s="31">
        <f t="shared" si="19"/>
        <v>26407.1837328125</v>
      </c>
      <c r="O46" s="50">
        <f t="shared" si="13"/>
        <v>0.31586314034805985</v>
      </c>
      <c r="P46" s="31">
        <f t="shared" si="20"/>
        <v>335371.61086249998</v>
      </c>
      <c r="Q46" s="31">
        <f t="shared" si="9"/>
        <v>12.700014293678002</v>
      </c>
      <c r="R46" s="31">
        <v>411745.48800000001</v>
      </c>
      <c r="S46" s="31">
        <f t="shared" si="14"/>
        <v>12.25641614244844</v>
      </c>
      <c r="T46" s="31">
        <v>191539.63200000001</v>
      </c>
      <c r="U46" s="31">
        <f t="shared" si="10"/>
        <v>220205.856</v>
      </c>
      <c r="V46" s="50">
        <f t="shared" si="15"/>
        <v>8.8280362105088415</v>
      </c>
      <c r="W46" s="31">
        <v>7499.8233</v>
      </c>
      <c r="X46" s="44">
        <f t="shared" si="21"/>
        <v>3.9155464702991596</v>
      </c>
      <c r="Y46" s="44">
        <f t="shared" si="22"/>
        <v>2.1630464702991596</v>
      </c>
      <c r="Z46" s="31">
        <v>13708.528</v>
      </c>
      <c r="AA46" s="30">
        <v>28.838999999999999</v>
      </c>
      <c r="AB46" s="30">
        <v>58.109699999999997</v>
      </c>
      <c r="AC46" s="30">
        <v>20.931100000000001</v>
      </c>
      <c r="AD46" s="30">
        <v>13.934100000000001</v>
      </c>
      <c r="AE46" s="30">
        <f t="shared" si="25"/>
        <v>4.1731846763504254</v>
      </c>
      <c r="AF46" s="30">
        <f t="shared" si="24"/>
        <v>1531.65025269896</v>
      </c>
      <c r="AG46" s="30">
        <f t="shared" si="24"/>
        <v>51511.176607288631</v>
      </c>
      <c r="AH46" s="59">
        <f>VLOOKUP(C46,macroInfo!$B$5:$D$57,3,0)</f>
        <v>4.7944990446750797</v>
      </c>
      <c r="AI46" s="59">
        <f>VLOOKUP(C46,macroInfo!$B$5:$G$57,6,0)</f>
        <v>-29.70418029197921</v>
      </c>
      <c r="AJ46" s="59">
        <f>VLOOKUP(C46,macroInfo!$B$5:$F$57,5,0)</f>
        <v>20.14088090429766</v>
      </c>
      <c r="AK46" s="59">
        <f>VLOOKUP(C46,macroInfo!$B$5:$H$57,7,0)</f>
        <v>5.4500000000000011</v>
      </c>
    </row>
    <row r="47" spans="1:37" x14ac:dyDescent="0.3">
      <c r="A47" s="32" t="s">
        <v>159</v>
      </c>
      <c r="B47" s="32">
        <v>2</v>
      </c>
      <c r="C47" s="32">
        <v>2000</v>
      </c>
      <c r="D47" s="29" t="s">
        <v>145</v>
      </c>
      <c r="E47" s="29" t="s">
        <v>78</v>
      </c>
      <c r="F47" s="33">
        <f t="shared" si="5"/>
        <v>0</v>
      </c>
      <c r="G47" s="33">
        <f t="shared" si="6"/>
        <v>0</v>
      </c>
      <c r="H47" s="33">
        <f t="shared" si="7"/>
        <v>0</v>
      </c>
      <c r="I47" s="33">
        <f t="shared" si="8"/>
        <v>1</v>
      </c>
      <c r="J47" s="30">
        <v>0.86619999999999997</v>
      </c>
      <c r="K47" s="30">
        <v>22.824200000000001</v>
      </c>
      <c r="L47" s="30">
        <v>1.9903999999999999</v>
      </c>
      <c r="M47" s="30">
        <v>1.4995000000000001</v>
      </c>
      <c r="N47" s="31">
        <f t="shared" si="19"/>
        <v>27509.958906250002</v>
      </c>
      <c r="O47" s="50">
        <f t="shared" si="13"/>
        <v>4.0911996932231878</v>
      </c>
      <c r="P47" s="31">
        <f t="shared" si="20"/>
        <v>352056.44785</v>
      </c>
      <c r="Q47" s="31">
        <f t="shared" si="9"/>
        <v>12.797418165899773</v>
      </c>
      <c r="R47" s="31">
        <v>472293.00300000003</v>
      </c>
      <c r="S47" s="31">
        <f t="shared" si="14"/>
        <v>13.719415116387317</v>
      </c>
      <c r="T47" s="31">
        <v>244889.12760000001</v>
      </c>
      <c r="U47" s="31">
        <f t="shared" si="10"/>
        <v>227403.87540000002</v>
      </c>
      <c r="V47" s="50">
        <f t="shared" si="15"/>
        <v>3.2164805447162688</v>
      </c>
      <c r="W47" s="31">
        <v>7830.4378999999999</v>
      </c>
      <c r="X47" s="44">
        <f t="shared" si="21"/>
        <v>3.1975441199619841</v>
      </c>
      <c r="Y47" s="44">
        <f t="shared" si="22"/>
        <v>1.698044119961984</v>
      </c>
      <c r="Z47" s="31">
        <v>19697.421900000001</v>
      </c>
      <c r="AA47" s="30">
        <v>21.382999999999999</v>
      </c>
      <c r="AB47" s="30">
        <v>56.7119</v>
      </c>
      <c r="AC47" s="30">
        <v>38.321199999999997</v>
      </c>
      <c r="AD47" s="30">
        <v>28.235199999999999</v>
      </c>
      <c r="AE47" s="30">
        <f t="shared" si="25"/>
        <v>36.246963823517042</v>
      </c>
      <c r="AF47" s="30">
        <f t="shared" si="24"/>
        <v>1509.5444228973042</v>
      </c>
      <c r="AG47" s="30">
        <f t="shared" si="24"/>
        <v>54931.998793877545</v>
      </c>
      <c r="AH47" s="59">
        <f>VLOOKUP(C47,macroInfo!$B$5:$D$57,3,0)</f>
        <v>4.0771594794161796</v>
      </c>
      <c r="AI47" s="59">
        <f>VLOOKUP(C47,macroInfo!$B$5:$G$57,6,0)</f>
        <v>11.349249888751523</v>
      </c>
      <c r="AJ47" s="59">
        <f>VLOOKUP(C47,macroInfo!$B$5:$F$57,5,0)</f>
        <v>6.4848096186651185</v>
      </c>
      <c r="AK47" s="59">
        <f>VLOOKUP(C47,macroInfo!$B$5:$H$57,7,0)</f>
        <v>6.1050000000000004</v>
      </c>
    </row>
    <row r="48" spans="1:37" x14ac:dyDescent="0.3">
      <c r="A48" s="32" t="s">
        <v>160</v>
      </c>
      <c r="B48" s="32">
        <v>2</v>
      </c>
      <c r="C48" s="32">
        <v>2001</v>
      </c>
      <c r="D48" s="29" t="s">
        <v>145</v>
      </c>
      <c r="E48" s="29" t="s">
        <v>78</v>
      </c>
      <c r="F48" s="33">
        <f t="shared" si="5"/>
        <v>1</v>
      </c>
      <c r="G48" s="33">
        <f t="shared" si="6"/>
        <v>0</v>
      </c>
      <c r="H48" s="33">
        <f t="shared" si="7"/>
        <v>0</v>
      </c>
      <c r="I48" s="33">
        <f t="shared" si="8"/>
        <v>1</v>
      </c>
      <c r="J48" s="30">
        <v>0.72709999999999997</v>
      </c>
      <c r="K48" s="30">
        <v>17.663799999999998</v>
      </c>
      <c r="L48" s="30">
        <v>1.9409000000000001</v>
      </c>
      <c r="M48" s="30">
        <v>1.514</v>
      </c>
      <c r="N48" s="31">
        <f>AVERAGE(N49:N52)</f>
        <v>28502.934424999999</v>
      </c>
      <c r="O48" s="50">
        <f t="shared" si="13"/>
        <v>3.5458963094678082</v>
      </c>
      <c r="P48" s="31">
        <f>AVERAGE(P49:P52)</f>
        <v>374162.09179999999</v>
      </c>
      <c r="Q48" s="31">
        <f t="shared" si="9"/>
        <v>13.127142848556023</v>
      </c>
      <c r="R48" s="31">
        <v>518638.97580000001</v>
      </c>
      <c r="S48" s="31">
        <f t="shared" si="14"/>
        <v>9.3608464028660183</v>
      </c>
      <c r="T48" s="31">
        <v>266346.9094</v>
      </c>
      <c r="U48" s="31">
        <f t="shared" si="10"/>
        <v>252292.06640000001</v>
      </c>
      <c r="V48" s="50">
        <f t="shared" si="15"/>
        <v>10.385978665999305</v>
      </c>
      <c r="W48" s="31">
        <v>8803.3009000000002</v>
      </c>
      <c r="X48" s="44">
        <f t="shared" si="21"/>
        <v>3.3052010702249959</v>
      </c>
      <c r="Y48" s="44">
        <f t="shared" si="22"/>
        <v>1.7912010702249959</v>
      </c>
      <c r="Z48" s="31">
        <v>21097.533599999999</v>
      </c>
      <c r="AA48" s="30">
        <v>21.596800000000002</v>
      </c>
      <c r="AB48" s="30">
        <v>51.414999999999999</v>
      </c>
      <c r="AC48" s="30">
        <v>11.7165</v>
      </c>
      <c r="AD48" s="30">
        <v>3.0489999999999999</v>
      </c>
      <c r="AE48" s="30">
        <f t="shared" si="25"/>
        <v>6.8668383494803589</v>
      </c>
      <c r="AF48" s="30">
        <f t="shared" si="24"/>
        <v>1678.5252200351408</v>
      </c>
      <c r="AG48" s="30">
        <f t="shared" si="24"/>
        <v>58764.824257142856</v>
      </c>
      <c r="AH48" s="59">
        <f>VLOOKUP(C48,macroInfo!$B$5:$D$57,3,0)</f>
        <v>0.95433872870837899</v>
      </c>
      <c r="AI48" s="59">
        <f>VLOOKUP(C48,macroInfo!$B$5:$G$57,6,0)</f>
        <v>-20.568826745413055</v>
      </c>
      <c r="AJ48" s="59">
        <f>VLOOKUP(C48,macroInfo!$B$5:$F$57,5,0)</f>
        <v>-18.009005298066089</v>
      </c>
      <c r="AK48" s="59">
        <f>VLOOKUP(C48,macroInfo!$B$5:$H$57,7,0)</f>
        <v>4.9700000000000006</v>
      </c>
    </row>
    <row r="49" spans="1:37" x14ac:dyDescent="0.3">
      <c r="A49" s="32" t="s">
        <v>161</v>
      </c>
      <c r="B49" s="32">
        <v>2</v>
      </c>
      <c r="C49" s="32">
        <v>2002</v>
      </c>
      <c r="D49" s="29" t="s">
        <v>145</v>
      </c>
      <c r="E49" s="29" t="s">
        <v>78</v>
      </c>
      <c r="F49" s="33">
        <f t="shared" si="5"/>
        <v>0</v>
      </c>
      <c r="G49" s="33">
        <f t="shared" si="6"/>
        <v>0</v>
      </c>
      <c r="H49" s="33">
        <f t="shared" si="7"/>
        <v>0</v>
      </c>
      <c r="I49" s="33">
        <f t="shared" si="8"/>
        <v>1</v>
      </c>
      <c r="J49" s="30">
        <v>0.58709999999999996</v>
      </c>
      <c r="K49" s="30">
        <v>15.0219</v>
      </c>
      <c r="L49" s="30">
        <v>1.714</v>
      </c>
      <c r="M49" s="30">
        <v>1.2712000000000001</v>
      </c>
      <c r="N49" s="31">
        <v>22875.542000000001</v>
      </c>
      <c r="O49" s="50">
        <f t="shared" si="13"/>
        <v>-21.99387393850968</v>
      </c>
      <c r="P49" s="31">
        <v>278210.65399999998</v>
      </c>
      <c r="Q49" s="31">
        <f t="shared" si="9"/>
        <v>12.161926217966768</v>
      </c>
      <c r="R49" s="31">
        <v>649137.79299999995</v>
      </c>
      <c r="S49" s="31">
        <f t="shared" si="14"/>
        <v>22.44369839542394</v>
      </c>
      <c r="T49" s="31">
        <v>330783.81599999999</v>
      </c>
      <c r="U49" s="31">
        <f t="shared" si="10"/>
        <v>318353.97699999996</v>
      </c>
      <c r="V49" s="50">
        <f t="shared" si="15"/>
        <v>23.257648887708989</v>
      </c>
      <c r="W49" s="31">
        <v>9327.2466000000004</v>
      </c>
      <c r="X49" s="44">
        <f t="shared" si="21"/>
        <v>2.8197409150150201</v>
      </c>
      <c r="Y49" s="44">
        <f t="shared" si="22"/>
        <v>1.54854091501502</v>
      </c>
      <c r="Z49" s="31">
        <v>24487.6525</v>
      </c>
      <c r="AA49" s="30">
        <v>26.239599999999999</v>
      </c>
      <c r="AB49" s="30">
        <v>54.210799999999999</v>
      </c>
      <c r="AC49" s="30">
        <v>7.7941000000000003</v>
      </c>
      <c r="AD49" s="30">
        <v>4.6900000000000004</v>
      </c>
      <c r="AE49" s="30">
        <f t="shared" si="25"/>
        <v>14.90128682639692</v>
      </c>
      <c r="AF49" s="30">
        <f t="shared" si="24"/>
        <v>1611.3294425307486</v>
      </c>
      <c r="AG49" s="31">
        <v>35738.605499999998</v>
      </c>
      <c r="AH49" s="59">
        <f>VLOOKUP(C49,macroInfo!$B$5:$D$57,3,0)</f>
        <v>1.6959429227495699</v>
      </c>
      <c r="AI49" s="59">
        <f>VLOOKUP(C49,macroInfo!$B$5:$G$57,6,0)</f>
        <v>-21.837626089029953</v>
      </c>
      <c r="AJ49" s="59">
        <f>VLOOKUP(C49,macroInfo!$B$5:$F$57,5,0)</f>
        <v>-18.18527651548176</v>
      </c>
      <c r="AK49" s="59">
        <f>VLOOKUP(C49,macroInfo!$B$5:$H$57,7,0)</f>
        <v>3.9949999999999997</v>
      </c>
    </row>
    <row r="50" spans="1:37" x14ac:dyDescent="0.3">
      <c r="A50" s="32" t="s">
        <v>162</v>
      </c>
      <c r="B50" s="32">
        <v>2</v>
      </c>
      <c r="C50" s="32">
        <v>2003</v>
      </c>
      <c r="D50" s="29" t="s">
        <v>145</v>
      </c>
      <c r="E50" s="29" t="s">
        <v>78</v>
      </c>
      <c r="F50" s="33">
        <f t="shared" si="5"/>
        <v>0</v>
      </c>
      <c r="G50" s="33">
        <f t="shared" si="6"/>
        <v>0</v>
      </c>
      <c r="H50" s="33">
        <f t="shared" si="7"/>
        <v>0</v>
      </c>
      <c r="I50" s="33">
        <f t="shared" si="8"/>
        <v>1</v>
      </c>
      <c r="J50" s="30">
        <v>0.64839999999999998</v>
      </c>
      <c r="K50" s="30">
        <v>17.326499999999999</v>
      </c>
      <c r="L50" s="30">
        <v>1.7091000000000001</v>
      </c>
      <c r="M50" s="30">
        <v>1.2329000000000001</v>
      </c>
      <c r="N50" s="31">
        <v>26740.299599999998</v>
      </c>
      <c r="O50" s="50">
        <f t="shared" si="13"/>
        <v>15.610347092955438</v>
      </c>
      <c r="P50" s="31">
        <v>337057.24979999999</v>
      </c>
      <c r="Q50" s="31">
        <f t="shared" si="9"/>
        <v>12.60484193677471</v>
      </c>
      <c r="R50" s="31">
        <v>790690.0074</v>
      </c>
      <c r="S50" s="31">
        <f t="shared" si="14"/>
        <v>19.72609812953597</v>
      </c>
      <c r="T50" s="31">
        <v>409967.99200000003</v>
      </c>
      <c r="U50" s="31">
        <f t="shared" si="10"/>
        <v>380722.01539999997</v>
      </c>
      <c r="V50" s="50">
        <f t="shared" si="15"/>
        <v>17.890559152831187</v>
      </c>
      <c r="W50" s="31">
        <v>10800.3979</v>
      </c>
      <c r="X50" s="44">
        <f t="shared" si="21"/>
        <v>2.6344490571839567</v>
      </c>
      <c r="Y50" s="44">
        <f t="shared" si="22"/>
        <v>1.4015490571839566</v>
      </c>
      <c r="Z50" s="31">
        <v>29377.948199999999</v>
      </c>
      <c r="AA50" s="30">
        <v>26.459800000000001</v>
      </c>
      <c r="AB50" s="30">
        <v>54.234499999999997</v>
      </c>
      <c r="AC50" s="30">
        <v>11.922599999999999</v>
      </c>
      <c r="AD50" s="30">
        <v>7.7960000000000003</v>
      </c>
      <c r="AE50" s="30">
        <f t="shared" si="25"/>
        <v>18.207532076504286</v>
      </c>
      <c r="AF50" s="30">
        <f t="shared" si="24"/>
        <v>1549.601399714405</v>
      </c>
      <c r="AG50" s="31">
        <v>43199.298199999997</v>
      </c>
      <c r="AH50" s="59">
        <f>VLOOKUP(C50,macroInfo!$B$5:$D$57,3,0)</f>
        <v>2.7962091006717</v>
      </c>
      <c r="AI50" s="59">
        <f>VLOOKUP(C50,macroInfo!$B$5:$G$57,6,0)</f>
        <v>-8.6215243879623085</v>
      </c>
      <c r="AJ50" s="59">
        <f>VLOOKUP(C50,macroInfo!$B$5:$F$57,5,0)</f>
        <v>-2.1118228990670262</v>
      </c>
      <c r="AK50" s="59">
        <f>VLOOKUP(C50,macroInfo!$B$5:$H$57,7,0)</f>
        <v>3.665</v>
      </c>
    </row>
    <row r="51" spans="1:37" x14ac:dyDescent="0.3">
      <c r="A51" s="32" t="s">
        <v>163</v>
      </c>
      <c r="B51" s="32">
        <v>2</v>
      </c>
      <c r="C51" s="32">
        <v>2004</v>
      </c>
      <c r="D51" s="29" t="s">
        <v>145</v>
      </c>
      <c r="E51" s="29" t="s">
        <v>78</v>
      </c>
      <c r="F51" s="33">
        <f t="shared" si="5"/>
        <v>0</v>
      </c>
      <c r="G51" s="33">
        <f t="shared" si="6"/>
        <v>0</v>
      </c>
      <c r="H51" s="33">
        <f t="shared" si="7"/>
        <v>0</v>
      </c>
      <c r="I51" s="33">
        <f t="shared" si="8"/>
        <v>1</v>
      </c>
      <c r="J51" s="30">
        <v>0.67700000000000005</v>
      </c>
      <c r="K51" s="30">
        <v>19.285900000000002</v>
      </c>
      <c r="L51" s="30">
        <v>1.5490999999999999</v>
      </c>
      <c r="M51" s="30">
        <v>1.2102999999999999</v>
      </c>
      <c r="N51" s="31">
        <v>31921.059600000001</v>
      </c>
      <c r="O51" s="50">
        <f t="shared" si="13"/>
        <v>17.70941917198596</v>
      </c>
      <c r="P51" s="31">
        <v>418795.79580000002</v>
      </c>
      <c r="Q51" s="31">
        <f t="shared" si="9"/>
        <v>13.119733525387108</v>
      </c>
      <c r="R51" s="31">
        <v>1000200</v>
      </c>
      <c r="S51" s="31">
        <f t="shared" si="14"/>
        <v>23.504926765060834</v>
      </c>
      <c r="T51" s="31">
        <v>493789.7868</v>
      </c>
      <c r="U51" s="31">
        <f t="shared" si="10"/>
        <v>506410.2132</v>
      </c>
      <c r="V51" s="50">
        <f t="shared" si="15"/>
        <v>28.527754842006299</v>
      </c>
      <c r="W51" s="31">
        <v>12540.5908</v>
      </c>
      <c r="X51" s="44">
        <f t="shared" si="21"/>
        <v>2.5396618430018933</v>
      </c>
      <c r="Y51" s="44">
        <f t="shared" si="22"/>
        <v>1.3293618430018934</v>
      </c>
      <c r="Z51" s="31">
        <v>33367.488599999997</v>
      </c>
      <c r="AA51" s="30">
        <v>28.5014</v>
      </c>
      <c r="AB51" s="30">
        <v>47.0289</v>
      </c>
      <c r="AC51" s="30">
        <v>12.122</v>
      </c>
      <c r="AD51" s="30">
        <v>17.769400000000001</v>
      </c>
      <c r="AE51" s="30">
        <f t="shared" si="25"/>
        <v>12.733769903281489</v>
      </c>
      <c r="AF51" s="30">
        <f t="shared" si="24"/>
        <v>1508.6304997501043</v>
      </c>
      <c r="AG51" s="31">
        <v>48308.8128</v>
      </c>
      <c r="AH51" s="59">
        <f>VLOOKUP(C51,macroInfo!$B$5:$D$57,3,0)</f>
        <v>3.8525526006435098</v>
      </c>
      <c r="AI51" s="59">
        <f>VLOOKUP(C51,macroInfo!$B$5:$G$57,6,0)</f>
        <v>22.068486956749851</v>
      </c>
      <c r="AJ51" s="59">
        <f>VLOOKUP(C51,macroInfo!$B$5:$F$57,5,0)</f>
        <v>15.83158490016541</v>
      </c>
      <c r="AK51" s="59">
        <f>VLOOKUP(C51,macroInfo!$B$5:$H$57,7,0)</f>
        <v>4.57</v>
      </c>
    </row>
    <row r="52" spans="1:37" x14ac:dyDescent="0.3">
      <c r="A52" s="32" t="s">
        <v>164</v>
      </c>
      <c r="B52" s="32">
        <v>2</v>
      </c>
      <c r="C52" s="32">
        <v>2005</v>
      </c>
      <c r="D52" s="29" t="s">
        <v>145</v>
      </c>
      <c r="E52" s="29" t="s">
        <v>78</v>
      </c>
      <c r="F52" s="33">
        <f t="shared" si="5"/>
        <v>0</v>
      </c>
      <c r="G52" s="33">
        <f t="shared" si="6"/>
        <v>0</v>
      </c>
      <c r="H52" s="33">
        <f t="shared" si="7"/>
        <v>0</v>
      </c>
      <c r="I52" s="33">
        <f t="shared" si="8"/>
        <v>1</v>
      </c>
      <c r="J52" s="30">
        <v>0.47139999999999999</v>
      </c>
      <c r="K52" s="30">
        <v>20.705200000000001</v>
      </c>
      <c r="L52" s="30">
        <v>1.4142999999999999</v>
      </c>
      <c r="M52" s="30">
        <v>0.86140000000000005</v>
      </c>
      <c r="N52" s="31">
        <v>32474.836500000001</v>
      </c>
      <c r="O52" s="50">
        <f t="shared" si="13"/>
        <v>1.7199560382585399</v>
      </c>
      <c r="P52" s="31">
        <v>462584.66759999999</v>
      </c>
      <c r="Q52" s="31">
        <f t="shared" si="9"/>
        <v>14.244403281291346</v>
      </c>
      <c r="R52" s="31">
        <v>1588700</v>
      </c>
      <c r="S52" s="31">
        <f t="shared" si="14"/>
        <v>46.271609174117458</v>
      </c>
      <c r="T52" s="31">
        <v>468074.19540000003</v>
      </c>
      <c r="U52" s="31">
        <f t="shared" si="10"/>
        <v>1120625.8045999999</v>
      </c>
      <c r="V52" s="50">
        <f t="shared" si="15"/>
        <v>79.429552347829585</v>
      </c>
      <c r="W52" s="31">
        <v>16250.637000000001</v>
      </c>
      <c r="X52" s="44">
        <f t="shared" si="21"/>
        <v>3.4718079226975478</v>
      </c>
      <c r="Y52" s="44">
        <f t="shared" si="22"/>
        <v>2.6104079226975476</v>
      </c>
      <c r="Z52" s="31">
        <v>29950.066200000001</v>
      </c>
      <c r="AA52" s="30">
        <v>37.837000000000003</v>
      </c>
      <c r="AB52" s="30">
        <v>43.306100000000001</v>
      </c>
      <c r="AC52" s="30">
        <v>2.7330000000000001</v>
      </c>
      <c r="AD52" s="30">
        <v>9.7438000000000002</v>
      </c>
      <c r="AE52" s="30">
        <f t="shared" si="25"/>
        <v>-10.805049580670216</v>
      </c>
      <c r="AF52" s="30">
        <f t="shared" si="24"/>
        <v>1466.0533247813412</v>
      </c>
      <c r="AG52" s="31">
        <v>52423.787400000001</v>
      </c>
      <c r="AH52" s="59">
        <f>VLOOKUP(C52,macroInfo!$B$5:$D$57,3,0)</f>
        <v>3.4832203202525802</v>
      </c>
      <c r="AI52" s="59">
        <f>VLOOKUP(C52,macroInfo!$B$5:$G$57,6,0)</f>
        <v>2.7517247399369804</v>
      </c>
      <c r="AJ52" s="59">
        <f>VLOOKUP(C52,macroInfo!$B$5:$F$57,5,0)</f>
        <v>6.3055343402032529</v>
      </c>
      <c r="AK52" s="59">
        <f>VLOOKUP(C52,macroInfo!$B$5:$H$57,7,0)</f>
        <v>4.6974999999999998</v>
      </c>
    </row>
    <row r="53" spans="1:37" x14ac:dyDescent="0.3">
      <c r="A53" s="32" t="s">
        <v>165</v>
      </c>
      <c r="B53" s="32">
        <v>2</v>
      </c>
      <c r="C53" s="32">
        <v>2006</v>
      </c>
      <c r="D53" s="29" t="s">
        <v>145</v>
      </c>
      <c r="E53" s="29" t="s">
        <v>78</v>
      </c>
      <c r="F53" s="33">
        <f t="shared" si="5"/>
        <v>0</v>
      </c>
      <c r="G53" s="33">
        <f t="shared" si="6"/>
        <v>0</v>
      </c>
      <c r="H53" s="33">
        <f t="shared" si="7"/>
        <v>0</v>
      </c>
      <c r="I53" s="33">
        <f t="shared" si="8"/>
        <v>1</v>
      </c>
      <c r="J53" s="30">
        <v>0.47589999999999999</v>
      </c>
      <c r="K53" s="30">
        <v>24.558800000000002</v>
      </c>
      <c r="L53" s="30">
        <v>1.26</v>
      </c>
      <c r="M53" s="30">
        <v>0.30159999999999998</v>
      </c>
      <c r="N53" s="31">
        <v>44544.5815</v>
      </c>
      <c r="O53" s="50">
        <f t="shared" si="13"/>
        <v>31.602499123269034</v>
      </c>
      <c r="P53" s="31">
        <v>576694.0379</v>
      </c>
      <c r="Q53" s="31">
        <f t="shared" si="9"/>
        <v>12.946446424690285</v>
      </c>
      <c r="R53" s="31">
        <v>1930100</v>
      </c>
      <c r="S53" s="31">
        <f t="shared" si="14"/>
        <v>19.465574330218448</v>
      </c>
      <c r="T53" s="31">
        <v>553067.30530000001</v>
      </c>
      <c r="U53" s="31">
        <f t="shared" si="10"/>
        <v>1377032.6946999999</v>
      </c>
      <c r="V53" s="50">
        <f t="shared" si="15"/>
        <v>20.604367952319418</v>
      </c>
      <c r="W53" s="31">
        <v>18639.1351</v>
      </c>
      <c r="X53" s="44">
        <f t="shared" si="21"/>
        <v>3.3701386651104941</v>
      </c>
      <c r="Y53" s="44">
        <f t="shared" si="22"/>
        <v>3.068538665110494</v>
      </c>
      <c r="Z53" s="31">
        <v>38336.803699999997</v>
      </c>
      <c r="AA53" s="30">
        <v>36.392400000000002</v>
      </c>
      <c r="AB53" s="30">
        <v>42.911000000000001</v>
      </c>
      <c r="AC53" s="30">
        <v>4.8795000000000002</v>
      </c>
      <c r="AD53" s="30">
        <v>7.5707000000000004</v>
      </c>
      <c r="AE53" s="30">
        <f t="shared" si="25"/>
        <v>24.687883199217708</v>
      </c>
      <c r="AF53" s="30">
        <f t="shared" si="24"/>
        <v>1397.8674591836734</v>
      </c>
      <c r="AG53" s="31">
        <v>67210.909299999999</v>
      </c>
      <c r="AH53" s="59">
        <f>VLOOKUP(C53,macroInfo!$B$5:$D$57,3,0)</f>
        <v>2.7828106258432701</v>
      </c>
      <c r="AI53" s="59">
        <f>VLOOKUP(C53,macroInfo!$B$5:$G$57,6,0)</f>
        <v>2.1064496594234416</v>
      </c>
      <c r="AJ53" s="59">
        <f>VLOOKUP(C53,macroInfo!$B$5:$F$57,5,0)</f>
        <v>8.7574297123439706</v>
      </c>
      <c r="AK53" s="59">
        <f>VLOOKUP(C53,macroInfo!$B$5:$H$57,7,0)</f>
        <v>4.7974999999999994</v>
      </c>
    </row>
    <row r="54" spans="1:37" x14ac:dyDescent="0.3">
      <c r="A54" s="32" t="s">
        <v>166</v>
      </c>
      <c r="B54" s="32">
        <v>2</v>
      </c>
      <c r="C54" s="32">
        <v>2007</v>
      </c>
      <c r="D54" s="29" t="s">
        <v>145</v>
      </c>
      <c r="E54" s="29" t="s">
        <v>78</v>
      </c>
      <c r="F54" s="33">
        <f t="shared" si="5"/>
        <v>1</v>
      </c>
      <c r="G54" s="33">
        <f t="shared" si="6"/>
        <v>1</v>
      </c>
      <c r="H54" s="33">
        <f t="shared" si="7"/>
        <v>1</v>
      </c>
      <c r="I54" s="33">
        <f t="shared" si="8"/>
        <v>1</v>
      </c>
      <c r="J54" s="30">
        <v>0.3972</v>
      </c>
      <c r="K54" s="30">
        <v>20.501300000000001</v>
      </c>
      <c r="L54" s="30">
        <v>1.2087000000000001</v>
      </c>
      <c r="M54" s="30">
        <v>0.19370000000000001</v>
      </c>
      <c r="N54" s="31">
        <v>53023.346100000002</v>
      </c>
      <c r="O54" s="50">
        <f t="shared" si="13"/>
        <v>17.424178988198488</v>
      </c>
      <c r="P54" s="31">
        <v>701633.91059999994</v>
      </c>
      <c r="Q54" s="31">
        <f t="shared" si="9"/>
        <v>13.23254683468571</v>
      </c>
      <c r="R54" s="31">
        <v>2433500</v>
      </c>
      <c r="S54" s="31">
        <f t="shared" si="14"/>
        <v>23.17587352453468</v>
      </c>
      <c r="T54" s="31">
        <v>692293.41090000002</v>
      </c>
      <c r="U54" s="31">
        <f t="shared" si="10"/>
        <v>1741206.5891</v>
      </c>
      <c r="V54" s="50">
        <f t="shared" si="15"/>
        <v>23.464735202572392</v>
      </c>
      <c r="W54" s="31">
        <v>21660.800800000001</v>
      </c>
      <c r="X54" s="44">
        <f t="shared" si="21"/>
        <v>3.128846881821449</v>
      </c>
      <c r="Y54" s="44">
        <f t="shared" si="22"/>
        <v>2.9351468818214488</v>
      </c>
      <c r="Z54" s="31">
        <v>46179.065699999999</v>
      </c>
      <c r="AA54" s="30">
        <v>37.792900000000003</v>
      </c>
      <c r="AB54" s="30">
        <v>42.5458</v>
      </c>
      <c r="AC54" s="30">
        <v>22.2441</v>
      </c>
      <c r="AD54" s="30">
        <v>14.8909</v>
      </c>
      <c r="AE54" s="30">
        <f t="shared" si="25"/>
        <v>18.611620511787322</v>
      </c>
      <c r="AF54" s="30">
        <f>AVERAGE(AF55:AF61)</f>
        <v>1354.8036142857145</v>
      </c>
      <c r="AG54" s="31">
        <v>78877.754100000006</v>
      </c>
      <c r="AH54" s="59">
        <f>VLOOKUP(C54,macroInfo!$B$5:$D$57,3,0)</f>
        <v>2.01050755163328</v>
      </c>
      <c r="AI54" s="59">
        <f>VLOOKUP(C54,macroInfo!$B$5:$G$57,6,0)</f>
        <v>21.613625390754567</v>
      </c>
      <c r="AJ54" s="59">
        <f>VLOOKUP(C54,macroInfo!$B$5:$F$57,5,0)</f>
        <v>11.440467914050702</v>
      </c>
      <c r="AK54" s="59">
        <f>VLOOKUP(C54,macroInfo!$B$5:$H$57,7,0)</f>
        <v>5.9550000000000001</v>
      </c>
    </row>
    <row r="55" spans="1:37" x14ac:dyDescent="0.3">
      <c r="A55" s="32" t="s">
        <v>167</v>
      </c>
      <c r="B55" s="32">
        <v>2</v>
      </c>
      <c r="C55" s="32">
        <v>2008</v>
      </c>
      <c r="D55" s="29" t="s">
        <v>145</v>
      </c>
      <c r="E55" s="29" t="s">
        <v>78</v>
      </c>
      <c r="F55" s="33">
        <f t="shared" si="5"/>
        <v>1</v>
      </c>
      <c r="G55" s="33">
        <f t="shared" si="6"/>
        <v>1</v>
      </c>
      <c r="H55" s="33">
        <f t="shared" si="7"/>
        <v>1</v>
      </c>
      <c r="I55" s="33">
        <f t="shared" si="8"/>
        <v>1</v>
      </c>
      <c r="J55" s="30">
        <v>0.26719999999999999</v>
      </c>
      <c r="K55" s="30">
        <v>14.6289</v>
      </c>
      <c r="L55" s="30">
        <v>1.2303999999999999</v>
      </c>
      <c r="M55" s="30">
        <v>0.44219999999999998</v>
      </c>
      <c r="N55" s="31">
        <v>54291.875</v>
      </c>
      <c r="O55" s="50">
        <f t="shared" si="13"/>
        <v>2.364227505144668</v>
      </c>
      <c r="P55" s="31">
        <v>631537.66500000004</v>
      </c>
      <c r="Q55" s="31">
        <f t="shared" si="9"/>
        <v>11.63226845637584</v>
      </c>
      <c r="R55" s="31">
        <v>2992200</v>
      </c>
      <c r="S55" s="31">
        <f t="shared" si="14"/>
        <v>20.667835250662282</v>
      </c>
      <c r="T55" s="31">
        <v>682602.63500000001</v>
      </c>
      <c r="U55" s="31">
        <f t="shared" si="10"/>
        <v>2309597.3650000002</v>
      </c>
      <c r="V55" s="50">
        <f t="shared" si="15"/>
        <v>28.249489355762762</v>
      </c>
      <c r="W55" s="31">
        <v>22498.396700000001</v>
      </c>
      <c r="X55" s="44">
        <f t="shared" si="21"/>
        <v>3.2959727294343071</v>
      </c>
      <c r="Y55" s="44">
        <f t="shared" si="22"/>
        <v>2.8537727294343069</v>
      </c>
      <c r="Z55" s="31">
        <v>53370.735000000001</v>
      </c>
      <c r="AA55" s="30">
        <v>43.3018</v>
      </c>
      <c r="AB55" s="30">
        <v>41.312800000000003</v>
      </c>
      <c r="AC55" s="30">
        <v>34.130099999999999</v>
      </c>
      <c r="AD55" s="30">
        <v>13.7355</v>
      </c>
      <c r="AE55" s="30">
        <f t="shared" si="25"/>
        <v>14.473599001327326</v>
      </c>
      <c r="AF55" s="30">
        <v>2861.3908000000001</v>
      </c>
      <c r="AG55" s="31">
        <v>85594.602499999994</v>
      </c>
      <c r="AH55" s="59">
        <f>VLOOKUP(C55,macroInfo!$B$5:$D$57,3,0)</f>
        <v>0.122188442974647</v>
      </c>
      <c r="AI55" s="59">
        <f>VLOOKUP(C55,macroInfo!$B$5:$G$57,6,0)</f>
        <v>-8.1302947285824168</v>
      </c>
      <c r="AJ55" s="59">
        <f>VLOOKUP(C55,macroInfo!$B$5:$F$57,5,0)</f>
        <v>-19.582815844469096</v>
      </c>
      <c r="AK55" s="59">
        <f>VLOOKUP(C55,macroInfo!$B$5:$H$57,7,0)</f>
        <v>5.49</v>
      </c>
    </row>
    <row r="56" spans="1:37" x14ac:dyDescent="0.3">
      <c r="A56" s="32" t="s">
        <v>168</v>
      </c>
      <c r="B56" s="32">
        <v>2</v>
      </c>
      <c r="C56" s="32">
        <v>2009</v>
      </c>
      <c r="D56" s="29" t="s">
        <v>145</v>
      </c>
      <c r="E56" s="29" t="s">
        <v>78</v>
      </c>
      <c r="F56" s="33">
        <f t="shared" si="5"/>
        <v>1</v>
      </c>
      <c r="G56" s="33">
        <f t="shared" si="6"/>
        <v>1</v>
      </c>
      <c r="H56" s="33">
        <f t="shared" si="7"/>
        <v>1</v>
      </c>
      <c r="I56" s="33">
        <f t="shared" si="8"/>
        <v>1</v>
      </c>
      <c r="J56" s="30">
        <v>0.5474</v>
      </c>
      <c r="K56" s="30">
        <v>22.392299999999999</v>
      </c>
      <c r="L56" s="30">
        <v>1.2561</v>
      </c>
      <c r="M56" s="30">
        <v>1.0019</v>
      </c>
      <c r="N56" s="31">
        <v>80153.827600000004</v>
      </c>
      <c r="O56" s="50">
        <f t="shared" si="13"/>
        <v>38.957304930574274</v>
      </c>
      <c r="P56" s="31">
        <v>617908.06440000003</v>
      </c>
      <c r="Q56" s="31">
        <f t="shared" si="9"/>
        <v>7.7090275399399637</v>
      </c>
      <c r="R56" s="31">
        <v>2226700</v>
      </c>
      <c r="S56" s="31">
        <f t="shared" si="14"/>
        <v>-29.548823396972008</v>
      </c>
      <c r="T56" s="31">
        <v>695912.5932</v>
      </c>
      <c r="U56" s="31">
        <f t="shared" si="10"/>
        <v>1530787.4068</v>
      </c>
      <c r="V56" s="50">
        <f t="shared" si="15"/>
        <v>-41.12909604883783</v>
      </c>
      <c r="W56" s="31">
        <v>18529.499400000001</v>
      </c>
      <c r="X56" s="44">
        <f t="shared" si="21"/>
        <v>2.6626187801540131</v>
      </c>
      <c r="Y56" s="44">
        <f t="shared" si="22"/>
        <v>1.6607187801540131</v>
      </c>
      <c r="Z56" s="31">
        <v>76342.899600000004</v>
      </c>
      <c r="AA56" s="30">
        <v>23.580300000000001</v>
      </c>
      <c r="AB56" s="30">
        <v>39.775300000000001</v>
      </c>
      <c r="AC56" s="30">
        <v>-7.9812000000000003</v>
      </c>
      <c r="AD56" s="30">
        <v>-3.8974000000000002</v>
      </c>
      <c r="AE56" s="30">
        <f t="shared" si="25"/>
        <v>35.797246727176926</v>
      </c>
      <c r="AF56" s="30">
        <v>1140.9590000000001</v>
      </c>
      <c r="AG56" s="31">
        <v>102475.208</v>
      </c>
      <c r="AH56" s="59">
        <f>VLOOKUP(C56,macroInfo!$B$5:$D$57,3,0)</f>
        <v>-2.5998883510855801</v>
      </c>
      <c r="AI56" s="59">
        <f>VLOOKUP(C56,macroInfo!$B$5:$G$57,6,0)</f>
        <v>-152.2692205218506</v>
      </c>
      <c r="AJ56" s="59">
        <f>VLOOKUP(C56,macroInfo!$B$5:$F$57,5,0)</f>
        <v>-24.778154144577758</v>
      </c>
      <c r="AK56" s="59">
        <f>VLOOKUP(C56,macroInfo!$B$5:$H$57,7,0)</f>
        <v>1.1975</v>
      </c>
    </row>
    <row r="57" spans="1:37" x14ac:dyDescent="0.3">
      <c r="A57" s="32" t="s">
        <v>169</v>
      </c>
      <c r="B57" s="32">
        <v>2</v>
      </c>
      <c r="C57" s="32">
        <v>2010</v>
      </c>
      <c r="D57" s="29" t="s">
        <v>145</v>
      </c>
      <c r="E57" s="29" t="s">
        <v>78</v>
      </c>
      <c r="F57" s="33">
        <f t="shared" si="5"/>
        <v>1</v>
      </c>
      <c r="G57" s="33">
        <f t="shared" si="6"/>
        <v>1</v>
      </c>
      <c r="H57" s="33">
        <f t="shared" si="7"/>
        <v>1</v>
      </c>
      <c r="I57" s="33">
        <f t="shared" si="8"/>
        <v>1</v>
      </c>
      <c r="J57" s="30">
        <v>0.2485</v>
      </c>
      <c r="K57" s="30">
        <v>7.2634999999999996</v>
      </c>
      <c r="L57" s="30">
        <v>1.4429000000000001</v>
      </c>
      <c r="M57" s="30">
        <v>1.2992999999999999</v>
      </c>
      <c r="N57" s="31">
        <v>83483.568599999999</v>
      </c>
      <c r="O57" s="50">
        <f t="shared" si="13"/>
        <v>4.0702195885094152</v>
      </c>
      <c r="P57" s="31">
        <v>620570.13210000005</v>
      </c>
      <c r="Q57" s="31">
        <f t="shared" si="9"/>
        <v>7.433440406379562</v>
      </c>
      <c r="R57" s="31">
        <v>2322500</v>
      </c>
      <c r="S57" s="31">
        <f t="shared" si="14"/>
        <v>4.2123522877581756</v>
      </c>
      <c r="T57" s="31">
        <v>686512.26659999997</v>
      </c>
      <c r="U57" s="31">
        <f t="shared" si="10"/>
        <v>1635987.7334</v>
      </c>
      <c r="V57" s="50">
        <f t="shared" si="15"/>
        <v>6.6464492243323594</v>
      </c>
      <c r="W57" s="31">
        <v>19628.721699999998</v>
      </c>
      <c r="X57" s="44">
        <f t="shared" si="21"/>
        <v>2.8591946065599987</v>
      </c>
      <c r="Y57" s="44">
        <f t="shared" si="22"/>
        <v>1.5598946065599988</v>
      </c>
      <c r="Z57" s="31">
        <v>79292.707800000004</v>
      </c>
      <c r="AA57" s="30">
        <v>23.9254</v>
      </c>
      <c r="AB57" s="30">
        <v>38.119700000000002</v>
      </c>
      <c r="AC57" s="30">
        <v>2.1735000000000002</v>
      </c>
      <c r="AD57" s="30">
        <v>7.2446999999999999</v>
      </c>
      <c r="AE57" s="30">
        <f t="shared" si="25"/>
        <v>3.7911137982951795</v>
      </c>
      <c r="AF57" s="30">
        <v>1117.5051000000001</v>
      </c>
      <c r="AG57" s="31">
        <v>104950.8165</v>
      </c>
      <c r="AH57" s="59">
        <f>VLOOKUP(C57,macroInfo!$B$5:$D$57,3,0)</f>
        <v>2.7088566941968102</v>
      </c>
      <c r="AI57" s="59">
        <f>VLOOKUP(C57,macroInfo!$B$5:$G$57,6,0)</f>
        <v>-55.129973169376534</v>
      </c>
      <c r="AJ57" s="59">
        <f>VLOOKUP(C57,macroInfo!$B$5:$F$57,5,0)</f>
        <v>17.567573527575036</v>
      </c>
      <c r="AK57" s="59">
        <f>VLOOKUP(C57,macroInfo!$B$5:$H$57,7,0)</f>
        <v>0.69</v>
      </c>
    </row>
    <row r="58" spans="1:37" x14ac:dyDescent="0.3">
      <c r="A58" s="32" t="s">
        <v>170</v>
      </c>
      <c r="B58" s="32">
        <v>2</v>
      </c>
      <c r="C58" s="32">
        <v>2011</v>
      </c>
      <c r="D58" s="29" t="s">
        <v>145</v>
      </c>
      <c r="E58" s="29" t="s">
        <v>78</v>
      </c>
      <c r="F58" s="33">
        <f t="shared" si="5"/>
        <v>1</v>
      </c>
      <c r="G58" s="33">
        <f t="shared" si="6"/>
        <v>1</v>
      </c>
      <c r="H58" s="33">
        <f t="shared" si="7"/>
        <v>1</v>
      </c>
      <c r="I58" s="33">
        <f t="shared" si="8"/>
        <v>1</v>
      </c>
      <c r="J58" s="30">
        <v>0.19700000000000001</v>
      </c>
      <c r="K58" s="30">
        <v>5.6497999999999999</v>
      </c>
      <c r="L58" s="30">
        <v>1.4006000000000001</v>
      </c>
      <c r="M58" s="30">
        <v>1.2494000000000001</v>
      </c>
      <c r="N58" s="31">
        <v>78278.575700000001</v>
      </c>
      <c r="O58" s="50">
        <f t="shared" si="13"/>
        <v>-6.4375881837806928</v>
      </c>
      <c r="P58" s="31">
        <v>606400.34909999999</v>
      </c>
      <c r="Q58" s="31">
        <f t="shared" si="9"/>
        <v>7.7466962534424342</v>
      </c>
      <c r="R58" s="31">
        <v>2424900</v>
      </c>
      <c r="S58" s="31">
        <f t="shared" si="14"/>
        <v>4.3146094719914805</v>
      </c>
      <c r="T58" s="31">
        <v>686321.32790000003</v>
      </c>
      <c r="U58" s="31">
        <f t="shared" si="10"/>
        <v>1738578.6721000001</v>
      </c>
      <c r="V58" s="50">
        <f t="shared" si="15"/>
        <v>6.0821184072876235</v>
      </c>
      <c r="W58" s="31">
        <v>20167.134900000001</v>
      </c>
      <c r="X58" s="44">
        <f t="shared" si="21"/>
        <v>2.9384391946127075</v>
      </c>
      <c r="Y58" s="44">
        <f t="shared" si="22"/>
        <v>1.6890391946127075</v>
      </c>
      <c r="Z58" s="31">
        <v>86212.980100000001</v>
      </c>
      <c r="AA58" s="30">
        <v>23.9819</v>
      </c>
      <c r="AB58" s="30">
        <v>42.319099999999999</v>
      </c>
      <c r="AC58" s="30">
        <v>0.50080000000000002</v>
      </c>
      <c r="AD58" s="30">
        <v>5.8544999999999998</v>
      </c>
      <c r="AE58" s="30">
        <f t="shared" si="25"/>
        <v>8.3674580252287782</v>
      </c>
      <c r="AF58" s="30">
        <v>1221.8342</v>
      </c>
      <c r="AG58" s="31">
        <v>99176.953200000004</v>
      </c>
      <c r="AH58" s="59">
        <f>VLOOKUP(C58,macroInfo!$B$5:$D$57,3,0)</f>
        <v>1.54989495017045</v>
      </c>
      <c r="AI58" s="59">
        <f>VLOOKUP(C58,macroInfo!$B$5:$G$57,6,0)</f>
        <v>25.171692375826577</v>
      </c>
      <c r="AJ58" s="59">
        <f>VLOOKUP(C58,macroInfo!$B$5:$F$57,5,0)</f>
        <v>12.462970276676295</v>
      </c>
      <c r="AK58" s="59">
        <f>VLOOKUP(C58,macroInfo!$B$5:$H$57,7,0)</f>
        <v>0.88749999999999996</v>
      </c>
    </row>
    <row r="59" spans="1:37" x14ac:dyDescent="0.3">
      <c r="A59" s="32" t="s">
        <v>171</v>
      </c>
      <c r="B59" s="32">
        <v>2</v>
      </c>
      <c r="C59" s="32">
        <v>2012</v>
      </c>
      <c r="D59" s="29" t="s">
        <v>145</v>
      </c>
      <c r="E59" s="29" t="s">
        <v>78</v>
      </c>
      <c r="F59" s="33">
        <f t="shared" si="5"/>
        <v>1</v>
      </c>
      <c r="G59" s="33">
        <f t="shared" si="6"/>
        <v>1</v>
      </c>
      <c r="H59" s="33">
        <f t="shared" si="7"/>
        <v>1</v>
      </c>
      <c r="I59" s="33">
        <f t="shared" si="8"/>
        <v>1</v>
      </c>
      <c r="J59" s="30">
        <v>-6.8199999999999997E-2</v>
      </c>
      <c r="K59" s="30">
        <v>-1.9289000000000001</v>
      </c>
      <c r="L59" s="30">
        <v>1.2963</v>
      </c>
      <c r="M59" s="30">
        <v>1.1116999999999999</v>
      </c>
      <c r="N59" s="31">
        <v>83863.942800000004</v>
      </c>
      <c r="O59" s="50">
        <f t="shared" si="13"/>
        <v>6.8921809672266825</v>
      </c>
      <c r="P59" s="31">
        <v>628334.76359999995</v>
      </c>
      <c r="Q59" s="31">
        <f t="shared" si="9"/>
        <v>7.4923112677692982</v>
      </c>
      <c r="R59" s="31">
        <v>2420600</v>
      </c>
      <c r="S59" s="31">
        <f t="shared" si="14"/>
        <v>-0.17748431034049658</v>
      </c>
      <c r="T59" s="31">
        <v>707118.20880000002</v>
      </c>
      <c r="U59" s="31">
        <f t="shared" si="10"/>
        <v>1713481.7911999999</v>
      </c>
      <c r="V59" s="50">
        <f t="shared" si="15"/>
        <v>-1.4540488698056</v>
      </c>
      <c r="W59" s="31">
        <v>18700.850699999999</v>
      </c>
      <c r="X59" s="44">
        <f t="shared" si="21"/>
        <v>2.6446569282575658</v>
      </c>
      <c r="Y59" s="44">
        <f t="shared" si="22"/>
        <v>1.5329569282575659</v>
      </c>
      <c r="Z59" s="31">
        <v>87034.381200000003</v>
      </c>
      <c r="AA59" s="30">
        <v>23.672000000000001</v>
      </c>
      <c r="AB59" s="30">
        <v>44.413200000000003</v>
      </c>
      <c r="AC59" s="30">
        <v>-1.6194999999999999</v>
      </c>
      <c r="AD59" s="30">
        <v>5.3752000000000004</v>
      </c>
      <c r="AE59" s="30">
        <f t="shared" si="25"/>
        <v>0.94824792560454574</v>
      </c>
      <c r="AF59" s="30">
        <v>1168.0130999999999</v>
      </c>
      <c r="AG59" s="31">
        <v>107299.5246</v>
      </c>
      <c r="AH59" s="59">
        <f>VLOOKUP(C59,macroInfo!$B$5:$D$57,3,0)</f>
        <v>2.2806876031918502</v>
      </c>
      <c r="AI59" s="59">
        <f>VLOOKUP(C59,macroInfo!$B$5:$G$57,6,0)</f>
        <v>-5.7987257650349395</v>
      </c>
      <c r="AJ59" s="59">
        <f>VLOOKUP(C59,macroInfo!$B$5:$F$57,5,0)</f>
        <v>7.9335793820117502</v>
      </c>
      <c r="AK59" s="59">
        <f>VLOOKUP(C59,macroInfo!$B$5:$H$57,7,0)</f>
        <v>0.83749999999999991</v>
      </c>
    </row>
    <row r="60" spans="1:37" x14ac:dyDescent="0.3">
      <c r="A60" s="32" t="s">
        <v>172</v>
      </c>
      <c r="B60" s="32">
        <v>2</v>
      </c>
      <c r="C60" s="32">
        <v>2013</v>
      </c>
      <c r="D60" s="29" t="s">
        <v>145</v>
      </c>
      <c r="E60" s="29" t="s">
        <v>78</v>
      </c>
      <c r="F60" s="33">
        <f t="shared" si="5"/>
        <v>0</v>
      </c>
      <c r="G60" s="33">
        <f t="shared" si="6"/>
        <v>0</v>
      </c>
      <c r="H60" s="33">
        <f t="shared" si="7"/>
        <v>0</v>
      </c>
      <c r="I60" s="33">
        <f t="shared" si="8"/>
        <v>1</v>
      </c>
      <c r="J60" s="30">
        <v>3.8600000000000002E-2</v>
      </c>
      <c r="K60" s="30">
        <v>1.0390999999999999</v>
      </c>
      <c r="L60" s="30">
        <v>1.2430000000000001</v>
      </c>
      <c r="M60" s="30">
        <v>1.0142</v>
      </c>
      <c r="N60" s="31">
        <v>92471.411999999997</v>
      </c>
      <c r="O60" s="50">
        <f t="shared" si="13"/>
        <v>9.7703780196826902</v>
      </c>
      <c r="P60" s="31">
        <v>587776.58940000006</v>
      </c>
      <c r="Q60" s="31">
        <f t="shared" si="9"/>
        <v>6.3563059835184532</v>
      </c>
      <c r="R60" s="31">
        <v>2173900</v>
      </c>
      <c r="S60" s="31">
        <f t="shared" si="14"/>
        <v>-10.749265384137013</v>
      </c>
      <c r="T60" s="31">
        <v>725025.89939999999</v>
      </c>
      <c r="U60" s="31">
        <f t="shared" si="10"/>
        <v>1448874.1006</v>
      </c>
      <c r="V60" s="50">
        <f t="shared" si="15"/>
        <v>-16.774066313641047</v>
      </c>
      <c r="W60" s="31">
        <v>18670.938300000002</v>
      </c>
      <c r="X60" s="44">
        <f t="shared" si="21"/>
        <v>2.575209839462461</v>
      </c>
      <c r="Y60" s="44">
        <f t="shared" si="22"/>
        <v>1.561009839462461</v>
      </c>
      <c r="Z60" s="31">
        <v>88333.225200000001</v>
      </c>
      <c r="AA60" s="30">
        <v>20.520499999999998</v>
      </c>
      <c r="AB60" s="30">
        <v>50.8598</v>
      </c>
      <c r="AC60" s="30">
        <v>0.94989999999999997</v>
      </c>
      <c r="AD60" s="30">
        <v>11.024900000000001</v>
      </c>
      <c r="AE60" s="30">
        <f t="shared" si="25"/>
        <v>1.4813086370442374</v>
      </c>
      <c r="AF60" s="30">
        <v>920.56640000000004</v>
      </c>
      <c r="AG60" s="31">
        <v>117071.92200000001</v>
      </c>
      <c r="AH60" s="59">
        <f>VLOOKUP(C60,macroInfo!$B$5:$D$57,3,0)</f>
        <v>1.84187539518688</v>
      </c>
      <c r="AI60" s="59">
        <f>VLOOKUP(C60,macroInfo!$B$5:$G$57,6,0)</f>
        <v>-52.586350113053101</v>
      </c>
      <c r="AJ60" s="59">
        <f>VLOOKUP(C60,macroInfo!$B$5:$F$57,5,0)</f>
        <v>17.537853396638734</v>
      </c>
      <c r="AK60" s="59">
        <f>VLOOKUP(C60,macroInfo!$B$5:$H$57,7,0)</f>
        <v>0.495</v>
      </c>
    </row>
    <row r="61" spans="1:37" x14ac:dyDescent="0.3">
      <c r="A61" s="32" t="s">
        <v>173</v>
      </c>
      <c r="B61" s="32">
        <v>2</v>
      </c>
      <c r="C61" s="32">
        <v>2014</v>
      </c>
      <c r="D61" s="29" t="s">
        <v>145</v>
      </c>
      <c r="E61" s="29" t="s">
        <v>78</v>
      </c>
      <c r="F61" s="33">
        <f t="shared" si="5"/>
        <v>0</v>
      </c>
      <c r="G61" s="33">
        <f t="shared" si="6"/>
        <v>0</v>
      </c>
      <c r="H61" s="33">
        <f t="shared" si="7"/>
        <v>0</v>
      </c>
      <c r="I61" s="33">
        <f t="shared" si="8"/>
        <v>1</v>
      </c>
      <c r="J61" s="30">
        <v>5.5999999999999999E-3</v>
      </c>
      <c r="K61" s="30">
        <v>-0.22109999999999999</v>
      </c>
      <c r="L61" s="30">
        <v>1.4125000000000001</v>
      </c>
      <c r="M61" s="30">
        <v>1.2132000000000001</v>
      </c>
      <c r="N61" s="31">
        <v>81117.802200000006</v>
      </c>
      <c r="O61" s="50">
        <f t="shared" si="13"/>
        <v>-13.099709100962324</v>
      </c>
      <c r="P61" s="31">
        <v>626200.39</v>
      </c>
      <c r="Q61" s="31">
        <f t="shared" si="9"/>
        <v>7.7196419653490063</v>
      </c>
      <c r="R61" s="31">
        <v>2115800</v>
      </c>
      <c r="S61" s="31">
        <f t="shared" si="14"/>
        <v>-2.7089797910459201</v>
      </c>
      <c r="T61" s="31">
        <v>675003.19819999998</v>
      </c>
      <c r="U61" s="31">
        <f t="shared" si="10"/>
        <v>1440796.8018</v>
      </c>
      <c r="V61" s="50">
        <f t="shared" si="15"/>
        <v>-0.55904773309833322</v>
      </c>
      <c r="W61" s="31">
        <v>20682.698799999998</v>
      </c>
      <c r="X61" s="44">
        <f t="shared" si="21"/>
        <v>3.0640890080452361</v>
      </c>
      <c r="Y61" s="44">
        <f t="shared" si="22"/>
        <v>1.850889008045236</v>
      </c>
      <c r="Z61" s="31">
        <v>86077.234500000006</v>
      </c>
      <c r="AA61" s="30">
        <v>20.587399999999999</v>
      </c>
      <c r="AB61" s="30">
        <v>56.0593</v>
      </c>
      <c r="AC61" s="30">
        <v>-1.8715999999999999</v>
      </c>
      <c r="AD61" s="30">
        <v>-0.99399999999999999</v>
      </c>
      <c r="AE61" s="30">
        <f t="shared" si="25"/>
        <v>-2.5871344360109663</v>
      </c>
      <c r="AF61" s="30">
        <v>1053.3567</v>
      </c>
      <c r="AG61" s="31">
        <v>103369.02830000001</v>
      </c>
      <c r="AH61" s="59">
        <f>VLOOKUP(C61,macroInfo!$B$5:$D$57,3,0)</f>
        <v>2.2877759325535898</v>
      </c>
      <c r="AI61" s="59">
        <f>VLOOKUP(C61,macroInfo!$B$5:$G$57,6,0)</f>
        <v>8.2370997433127773</v>
      </c>
      <c r="AJ61" s="59">
        <f>VLOOKUP(C61,macroInfo!$B$5:$F$57,5,0)</f>
        <v>16.279600580719226</v>
      </c>
      <c r="AK61" s="59">
        <f>VLOOKUP(C61,macroInfo!$B$5:$H$57,7,0)</f>
        <v>0.53750000000000009</v>
      </c>
    </row>
    <row r="62" spans="1:37" x14ac:dyDescent="0.3">
      <c r="A62" s="32" t="s">
        <v>174</v>
      </c>
      <c r="B62" s="32">
        <v>2</v>
      </c>
      <c r="C62" s="32">
        <v>2015</v>
      </c>
      <c r="D62" s="29" t="s">
        <v>145</v>
      </c>
      <c r="E62" s="29" t="s">
        <v>78</v>
      </c>
      <c r="F62" s="33">
        <f t="shared" si="5"/>
        <v>0</v>
      </c>
      <c r="G62" s="33">
        <f t="shared" si="6"/>
        <v>0</v>
      </c>
      <c r="H62" s="33">
        <f t="shared" si="7"/>
        <v>0</v>
      </c>
      <c r="I62" s="33">
        <f t="shared" si="8"/>
        <v>1</v>
      </c>
      <c r="J62" s="30">
        <v>-4.0000000000000001E-3</v>
      </c>
      <c r="K62" s="30">
        <v>-0.71799999999999997</v>
      </c>
      <c r="L62" s="30">
        <v>1.6728000000000001</v>
      </c>
      <c r="M62" s="30">
        <v>1.4127000000000001</v>
      </c>
      <c r="N62" s="31">
        <v>77550.935599999997</v>
      </c>
      <c r="O62" s="50">
        <f t="shared" si="13"/>
        <v>-4.496749225627438</v>
      </c>
      <c r="P62" s="31">
        <v>528031.19839999999</v>
      </c>
      <c r="Q62" s="31">
        <f t="shared" si="9"/>
        <v>6.8088307937834864</v>
      </c>
      <c r="R62" s="31">
        <v>1650200</v>
      </c>
      <c r="S62" s="31">
        <f t="shared" si="14"/>
        <v>-24.85364988824314</v>
      </c>
      <c r="T62" s="31">
        <v>595456.92920000001</v>
      </c>
      <c r="U62" s="31">
        <f t="shared" si="10"/>
        <v>1054743.0707999999</v>
      </c>
      <c r="V62" s="50">
        <f t="shared" si="15"/>
        <v>-31.189909265622369</v>
      </c>
      <c r="W62" s="31">
        <v>19996.8174</v>
      </c>
      <c r="X62" s="44">
        <f t="shared" si="21"/>
        <v>3.3582306997192632</v>
      </c>
      <c r="Y62" s="44">
        <f t="shared" si="22"/>
        <v>1.9455306997192632</v>
      </c>
      <c r="Z62" s="31">
        <v>80307.667000000001</v>
      </c>
      <c r="AA62" s="30">
        <v>17.004899999999999</v>
      </c>
      <c r="AB62" s="30">
        <v>68.013400000000004</v>
      </c>
      <c r="AC62" s="30">
        <v>-6.7134</v>
      </c>
      <c r="AD62" s="30">
        <v>-2.2122999999999999</v>
      </c>
      <c r="AE62" s="30">
        <f t="shared" si="25"/>
        <v>-6.9379872959412152</v>
      </c>
      <c r="AF62" s="30">
        <v>880.08320000000003</v>
      </c>
      <c r="AG62" s="31">
        <v>98020.881800000003</v>
      </c>
      <c r="AH62" s="59">
        <f>VLOOKUP(C62,macroInfo!$B$5:$D$57,3,0)</f>
        <v>2.7063695817639899</v>
      </c>
      <c r="AI62" s="59">
        <f>VLOOKUP(C62,macroInfo!$B$5:$G$57,6,0)</f>
        <v>2.7524673390089935</v>
      </c>
      <c r="AJ62" s="59">
        <f>VLOOKUP(C62,macroInfo!$B$5:$F$57,5,0)</f>
        <v>5.3819675500990032</v>
      </c>
      <c r="AK62" s="59">
        <f>VLOOKUP(C62,macroInfo!$B$5:$H$57,7,0)</f>
        <v>0.55249999999999999</v>
      </c>
    </row>
    <row r="63" spans="1:37" x14ac:dyDescent="0.3">
      <c r="A63" s="32" t="s">
        <v>175</v>
      </c>
      <c r="B63" s="32">
        <v>2</v>
      </c>
      <c r="C63" s="32">
        <v>2016</v>
      </c>
      <c r="D63" s="29" t="s">
        <v>145</v>
      </c>
      <c r="E63" s="29" t="s">
        <v>78</v>
      </c>
      <c r="F63" s="33">
        <f t="shared" si="5"/>
        <v>0</v>
      </c>
      <c r="G63" s="33">
        <f t="shared" si="6"/>
        <v>0</v>
      </c>
      <c r="H63" s="33">
        <f t="shared" si="7"/>
        <v>0</v>
      </c>
      <c r="I63" s="33">
        <f t="shared" si="8"/>
        <v>1</v>
      </c>
      <c r="J63" s="30">
        <v>0.17829999999999999</v>
      </c>
      <c r="K63" s="30">
        <v>2.8744000000000001</v>
      </c>
      <c r="L63" s="30">
        <v>1.3624000000000001</v>
      </c>
      <c r="M63" s="30">
        <v>1.0409999999999999</v>
      </c>
      <c r="N63" s="31">
        <v>70326.995999999999</v>
      </c>
      <c r="O63" s="50">
        <f t="shared" si="13"/>
        <v>-9.7779217541384416</v>
      </c>
      <c r="P63" s="31">
        <v>451393.69050000003</v>
      </c>
      <c r="Q63" s="31">
        <f t="shared" si="9"/>
        <v>6.4184981041988491</v>
      </c>
      <c r="R63" s="31">
        <v>1497600</v>
      </c>
      <c r="S63" s="31">
        <f t="shared" si="14"/>
        <v>-9.7032665946915237</v>
      </c>
      <c r="T63" s="31">
        <v>490595.23800000001</v>
      </c>
      <c r="U63" s="31">
        <f t="shared" si="10"/>
        <v>1007004.762</v>
      </c>
      <c r="V63" s="50">
        <f t="shared" si="15"/>
        <v>-4.6316859858928163</v>
      </c>
      <c r="W63" s="31">
        <v>14292.512199999999</v>
      </c>
      <c r="X63" s="44">
        <f t="shared" si="21"/>
        <v>2.9133002306068039</v>
      </c>
      <c r="Y63" s="44">
        <f t="shared" si="22"/>
        <v>1.872300230606804</v>
      </c>
      <c r="Z63" s="31">
        <v>72124.428</v>
      </c>
      <c r="AA63" s="30">
        <v>16.998899999999999</v>
      </c>
      <c r="AB63" s="30">
        <v>67.691800000000001</v>
      </c>
      <c r="AC63" s="30">
        <v>-1.6662999999999999</v>
      </c>
      <c r="AD63" s="30">
        <v>1.1801999999999999</v>
      </c>
      <c r="AE63" s="30">
        <f t="shared" si="25"/>
        <v>-10.74723017259922</v>
      </c>
      <c r="AF63" s="30">
        <v>819.6875</v>
      </c>
      <c r="AG63" s="31">
        <v>88693.887000000002</v>
      </c>
      <c r="AH63" s="59">
        <f>VLOOKUP(C63,macroInfo!$B$5:$D$57,3,0)</f>
        <v>1.66747207596187</v>
      </c>
      <c r="AI63" s="59">
        <f>VLOOKUP(C63,macroInfo!$B$5:$G$57,6,0)</f>
        <v>-11.495897277976438</v>
      </c>
      <c r="AJ63" s="59">
        <f>VLOOKUP(C63,macroInfo!$B$5:$F$57,5,0)</f>
        <v>2.592809398073177</v>
      </c>
      <c r="AK63" s="59">
        <f>VLOOKUP(C63,macroInfo!$B$5:$H$57,7,0)</f>
        <v>0.49249999999999994</v>
      </c>
    </row>
    <row r="64" spans="1:37" x14ac:dyDescent="0.3">
      <c r="A64" s="32" t="s">
        <v>176</v>
      </c>
      <c r="B64" s="32">
        <v>2</v>
      </c>
      <c r="C64" s="32">
        <v>2017</v>
      </c>
      <c r="D64" s="29" t="s">
        <v>145</v>
      </c>
      <c r="E64" s="29" t="s">
        <v>78</v>
      </c>
      <c r="F64" s="33">
        <f t="shared" si="5"/>
        <v>0</v>
      </c>
      <c r="G64" s="33">
        <f t="shared" si="6"/>
        <v>0</v>
      </c>
      <c r="H64" s="33">
        <f t="shared" si="7"/>
        <v>0</v>
      </c>
      <c r="I64" s="33">
        <f t="shared" si="8"/>
        <v>1</v>
      </c>
      <c r="J64" s="30">
        <v>-0.1094</v>
      </c>
      <c r="K64" s="30">
        <v>-3.3900999999999999</v>
      </c>
      <c r="L64" s="30">
        <v>1.3139000000000001</v>
      </c>
      <c r="M64" s="30">
        <v>1.0462</v>
      </c>
      <c r="N64" s="31">
        <v>72913.293600000005</v>
      </c>
      <c r="O64" s="50">
        <f t="shared" si="13"/>
        <v>3.6115239816703637</v>
      </c>
      <c r="P64" s="31">
        <v>423345.82919999998</v>
      </c>
      <c r="Q64" s="31">
        <f t="shared" si="9"/>
        <v>5.8061542456504798</v>
      </c>
      <c r="R64" s="31">
        <v>1532600</v>
      </c>
      <c r="S64" s="31">
        <f t="shared" si="14"/>
        <v>2.3101812812976421</v>
      </c>
      <c r="T64" s="31">
        <v>500663.88959999999</v>
      </c>
      <c r="U64" s="31">
        <f t="shared" si="10"/>
        <v>1031936.1104</v>
      </c>
      <c r="V64" s="50">
        <f t="shared" si="15"/>
        <v>2.4456413992867194</v>
      </c>
      <c r="W64" s="31">
        <v>12748.0502</v>
      </c>
      <c r="X64" s="44">
        <f t="shared" si="21"/>
        <v>2.5462292098167727</v>
      </c>
      <c r="Y64" s="44">
        <f t="shared" si="22"/>
        <v>1.5000292098167727</v>
      </c>
      <c r="Z64" s="31">
        <v>74333.313599999994</v>
      </c>
      <c r="AA64" s="30">
        <v>17.1663</v>
      </c>
      <c r="AB64" s="30">
        <v>66.875299999999996</v>
      </c>
      <c r="AC64" s="30">
        <v>-6.8444000000000003</v>
      </c>
      <c r="AD64" s="30">
        <v>1.4044000000000001</v>
      </c>
      <c r="AE64" s="30">
        <f t="shared" si="25"/>
        <v>3.0166423200216039</v>
      </c>
      <c r="AF64" s="30">
        <v>790.20540000000005</v>
      </c>
      <c r="AG64" s="31">
        <v>90847.47</v>
      </c>
      <c r="AH64" s="59">
        <f>VLOOKUP(C64,macroInfo!$B$5:$D$57,3,0)</f>
        <v>2.24192121597748</v>
      </c>
      <c r="AI64" s="59">
        <f>VLOOKUP(C64,macroInfo!$B$5:$G$57,6,0)</f>
        <v>96.096317192574773</v>
      </c>
      <c r="AJ64" s="59">
        <f>VLOOKUP(C64,macroInfo!$B$5:$F$57,5,0)</f>
        <v>15.75644385807878</v>
      </c>
      <c r="AK64" s="59">
        <f>VLOOKUP(C64,macroInfo!$B$5:$H$57,7,0)</f>
        <v>1.2874999999999999</v>
      </c>
    </row>
    <row r="65" spans="1:37" x14ac:dyDescent="0.3">
      <c r="A65" s="32" t="s">
        <v>177</v>
      </c>
      <c r="B65" s="32">
        <v>2</v>
      </c>
      <c r="C65" s="32">
        <v>2018</v>
      </c>
      <c r="D65" s="29" t="s">
        <v>145</v>
      </c>
      <c r="E65" s="29" t="s">
        <v>78</v>
      </c>
      <c r="F65" s="33">
        <f t="shared" si="5"/>
        <v>0</v>
      </c>
      <c r="G65" s="33">
        <f t="shared" si="6"/>
        <v>0</v>
      </c>
      <c r="H65" s="33">
        <f t="shared" si="7"/>
        <v>0</v>
      </c>
      <c r="I65" s="33">
        <f t="shared" si="8"/>
        <v>1</v>
      </c>
      <c r="J65" s="30">
        <v>0.18940000000000001</v>
      </c>
      <c r="K65" s="30">
        <v>2.5842000000000001</v>
      </c>
      <c r="L65" s="30">
        <v>1.2998000000000001</v>
      </c>
      <c r="M65" s="30">
        <v>0.86180000000000001</v>
      </c>
      <c r="N65" s="31">
        <v>67553.8</v>
      </c>
      <c r="O65" s="50">
        <f t="shared" si="13"/>
        <v>-7.6346658849445834</v>
      </c>
      <c r="P65" s="31">
        <v>397547.74</v>
      </c>
      <c r="Q65" s="31">
        <f t="shared" si="9"/>
        <v>5.884905660377358</v>
      </c>
      <c r="R65" s="31">
        <v>1444500</v>
      </c>
      <c r="S65" s="31">
        <f t="shared" si="14"/>
        <v>-5.9202398630013979</v>
      </c>
      <c r="T65" s="31">
        <v>424666.12959999999</v>
      </c>
      <c r="U65" s="31">
        <f t="shared" si="10"/>
        <v>1019833.8704</v>
      </c>
      <c r="V65" s="50">
        <f t="shared" si="15"/>
        <v>-1.1797014741620411</v>
      </c>
      <c r="W65" s="31">
        <v>12219.993700000001</v>
      </c>
      <c r="X65" s="44">
        <f t="shared" si="21"/>
        <v>2.8775531760703905</v>
      </c>
      <c r="Y65" s="44">
        <f t="shared" si="22"/>
        <v>2.0157531760703904</v>
      </c>
      <c r="Z65" s="31">
        <v>67456.930399999997</v>
      </c>
      <c r="AA65" s="30">
        <v>17.768899999999999</v>
      </c>
      <c r="AB65" s="30">
        <v>71.251999999999995</v>
      </c>
      <c r="AC65" s="30">
        <v>-10.0021</v>
      </c>
      <c r="AD65" s="30">
        <v>-7.9890999999999996</v>
      </c>
      <c r="AE65" s="30">
        <f t="shared" si="25"/>
        <v>-9.7069891242900503</v>
      </c>
      <c r="AF65" s="30">
        <v>829.73710000000005</v>
      </c>
      <c r="AG65" s="31">
        <v>82339.16</v>
      </c>
      <c r="AH65" s="59">
        <f>VLOOKUP(C65,macroInfo!$B$5:$D$57,3,0)</f>
        <v>2.9453848312678002</v>
      </c>
      <c r="AI65" s="59">
        <f>VLOOKUP(C65,macroInfo!$B$5:$G$57,6,0)</f>
        <v>60.525280130543749</v>
      </c>
      <c r="AJ65" s="59">
        <f>VLOOKUP(C65,macroInfo!$B$5:$F$57,5,0)</f>
        <v>10.50993465569568</v>
      </c>
      <c r="AK65" s="59">
        <f>VLOOKUP(C65,macroInfo!$B$5:$H$57,7,0)</f>
        <v>2.3583333333333329</v>
      </c>
    </row>
    <row r="66" spans="1:37" x14ac:dyDescent="0.3">
      <c r="A66" s="32" t="s">
        <v>178</v>
      </c>
      <c r="B66" s="32">
        <v>2</v>
      </c>
      <c r="C66" s="32">
        <v>2019</v>
      </c>
      <c r="D66" s="29" t="s">
        <v>145</v>
      </c>
      <c r="E66" s="29" t="s">
        <v>78</v>
      </c>
      <c r="F66" s="33">
        <f t="shared" si="5"/>
        <v>0</v>
      </c>
      <c r="G66" s="33">
        <f t="shared" si="6"/>
        <v>0</v>
      </c>
      <c r="H66" s="33">
        <f t="shared" si="7"/>
        <v>0</v>
      </c>
      <c r="I66" s="33">
        <f t="shared" si="8"/>
        <v>1</v>
      </c>
      <c r="J66" s="30">
        <v>0.28799999999999998</v>
      </c>
      <c r="K66" s="30">
        <v>4.6223999999999998</v>
      </c>
      <c r="L66" s="30">
        <v>1.4544999999999999</v>
      </c>
      <c r="M66" s="30">
        <f>+AVERAGE(M62:M65)</f>
        <v>1.090425</v>
      </c>
      <c r="N66" s="31">
        <v>69232.86</v>
      </c>
      <c r="O66" s="50">
        <f t="shared" si="13"/>
        <v>2.4551287956584593</v>
      </c>
      <c r="P66" s="31">
        <v>391391.13</v>
      </c>
      <c r="Q66" s="31">
        <f t="shared" si="9"/>
        <v>5.6532567049808433</v>
      </c>
      <c r="R66" s="31">
        <v>1512300</v>
      </c>
      <c r="S66" s="31">
        <f t="shared" si="14"/>
        <v>4.5868429850404926</v>
      </c>
      <c r="T66" s="31">
        <v>458134.52490000002</v>
      </c>
      <c r="U66" s="31">
        <f t="shared" si="10"/>
        <v>1054165.4750999999</v>
      </c>
      <c r="V66" s="50">
        <f t="shared" si="15"/>
        <v>3.3109693170762218</v>
      </c>
      <c r="W66" s="31">
        <v>12107.295400000001</v>
      </c>
      <c r="X66" s="44">
        <f t="shared" si="21"/>
        <v>2.6427380478785656</v>
      </c>
      <c r="Y66" s="44">
        <f t="shared" si="22"/>
        <v>1.5523130478785656</v>
      </c>
      <c r="Z66" s="31">
        <v>71033.975399999996</v>
      </c>
      <c r="AA66" s="30">
        <v>17.3657</v>
      </c>
      <c r="AB66" s="30">
        <v>65.930000000000007</v>
      </c>
      <c r="AC66" s="30">
        <v>3.6758000000000002</v>
      </c>
      <c r="AD66" s="30">
        <v>5.3056999999999999</v>
      </c>
      <c r="AE66" s="30">
        <f t="shared" si="25"/>
        <v>5.1668963266239727</v>
      </c>
      <c r="AF66" s="30">
        <v>825.89099999999996</v>
      </c>
      <c r="AG66" s="31">
        <v>84352.68</v>
      </c>
      <c r="AH66" s="59">
        <f>VLOOKUP(C66,macroInfo!$B$5:$D$57,3,0)</f>
        <v>2.2944390776931098</v>
      </c>
      <c r="AI66" s="59">
        <f>VLOOKUP(C66,macroInfo!$B$5:$G$57,6,0)</f>
        <v>-2.5770932284035988</v>
      </c>
      <c r="AJ66" s="59">
        <f>VLOOKUP(C66,macroInfo!$B$5:$F$57,5,0)</f>
        <v>7.0343743579107363</v>
      </c>
      <c r="AK66" s="59">
        <f>VLOOKUP(C66,macroInfo!$B$5:$H$57,7,0)</f>
        <v>2.2983333333333333</v>
      </c>
    </row>
    <row r="67" spans="1:37" x14ac:dyDescent="0.3">
      <c r="A67" s="32" t="s">
        <v>179</v>
      </c>
      <c r="B67" s="32">
        <v>2</v>
      </c>
      <c r="C67" s="32">
        <v>2020</v>
      </c>
      <c r="D67" s="29" t="s">
        <v>145</v>
      </c>
      <c r="E67" s="29" t="s">
        <v>78</v>
      </c>
      <c r="F67" s="33">
        <f t="shared" si="5"/>
        <v>1</v>
      </c>
      <c r="G67" s="33">
        <f t="shared" ref="G67:G130" si="26">IF(OR(AND(C67&gt;2006,C67&lt;=2012), C67&gt;=2020),1,0)</f>
        <v>1</v>
      </c>
      <c r="H67" s="33">
        <f t="shared" ref="H67:H130" si="27">IF(OR(AND(C67&gt;2006,C67&lt;=2012)),1,0)</f>
        <v>0</v>
      </c>
      <c r="I67" s="33">
        <f t="shared" ref="I67:I130" si="28">IF(OR(E67="DEU",E67="UK"),1,0)</f>
        <v>1</v>
      </c>
      <c r="J67" s="30">
        <v>0.19139999999999999</v>
      </c>
      <c r="K67" s="30">
        <v>2.8210999999999999</v>
      </c>
      <c r="L67" s="30">
        <v>1.1626000000000001</v>
      </c>
      <c r="M67" s="30">
        <f t="shared" ref="M67:M69" si="29">+AVERAGE(M63:M66)</f>
        <v>1.0098562500000001</v>
      </c>
      <c r="N67" s="31">
        <v>79222.213399999993</v>
      </c>
      <c r="O67" s="50">
        <f t="shared" si="13"/>
        <v>13.478112631085825</v>
      </c>
      <c r="P67" s="31">
        <v>417997.71529999998</v>
      </c>
      <c r="Q67" s="31">
        <f t="shared" ref="Q67:Q130" si="30">+P67/N67</f>
        <v>5.2762690836406243</v>
      </c>
      <c r="R67" s="31">
        <v>1842200</v>
      </c>
      <c r="S67" s="31">
        <f t="shared" si="14"/>
        <v>19.732883879744037</v>
      </c>
      <c r="T67" s="31">
        <v>479105.05170000001</v>
      </c>
      <c r="U67" s="31">
        <f t="shared" si="10"/>
        <v>1363094.9483</v>
      </c>
      <c r="V67" s="50">
        <f t="shared" si="15"/>
        <v>25.700837650511577</v>
      </c>
      <c r="W67" s="31">
        <v>10474.9041</v>
      </c>
      <c r="X67" s="44">
        <f t="shared" si="21"/>
        <v>2.1863480802033046</v>
      </c>
      <c r="Y67" s="44">
        <f t="shared" si="22"/>
        <v>1.1764918302033045</v>
      </c>
      <c r="Z67" s="31">
        <v>74568.587499999994</v>
      </c>
      <c r="AA67" s="30">
        <v>20.177499999999998</v>
      </c>
      <c r="AB67" s="30">
        <v>66.660700000000006</v>
      </c>
      <c r="AC67" s="30">
        <v>1.605</v>
      </c>
      <c r="AD67" s="30">
        <v>15.6929</v>
      </c>
      <c r="AE67" s="30">
        <f t="shared" si="25"/>
        <v>4.8561050098088181</v>
      </c>
      <c r="AF67" s="30">
        <v>1023.063</v>
      </c>
      <c r="AG67" s="31">
        <v>92362.665999999997</v>
      </c>
      <c r="AH67" s="59">
        <f>VLOOKUP(C67,macroInfo!$B$5:$D$57,3,0)</f>
        <v>-2.76780251140578</v>
      </c>
      <c r="AI67" s="59">
        <f>VLOOKUP(C67,macroInfo!$B$5:$G$57,6,0)</f>
        <v>-114.23391508809951</v>
      </c>
      <c r="AJ67" s="59">
        <f>VLOOKUP(C67,macroInfo!$B$5:$F$57,5,0)</f>
        <v>9.0718970685114702</v>
      </c>
      <c r="AK67" s="59">
        <f>VLOOKUP(C67,macroInfo!$B$5:$H$57,7,0)</f>
        <v>0.73333333333333339</v>
      </c>
    </row>
    <row r="68" spans="1:37" x14ac:dyDescent="0.3">
      <c r="A68" s="32" t="s">
        <v>180</v>
      </c>
      <c r="B68" s="32">
        <v>2</v>
      </c>
      <c r="C68" s="32">
        <v>2021</v>
      </c>
      <c r="D68" s="29" t="s">
        <v>145</v>
      </c>
      <c r="E68" s="29" t="s">
        <v>78</v>
      </c>
      <c r="F68" s="33">
        <f t="shared" ref="F68:F133" si="31">IF(OR(AND(C68&gt;2006,C68&lt;=2012), C68=2001,C68&gt;=2020),1,0)</f>
        <v>1</v>
      </c>
      <c r="G68" s="33">
        <f t="shared" si="26"/>
        <v>1</v>
      </c>
      <c r="H68" s="33">
        <f t="shared" si="27"/>
        <v>0</v>
      </c>
      <c r="I68" s="33">
        <f t="shared" si="28"/>
        <v>1</v>
      </c>
      <c r="J68" s="30">
        <v>0.5252</v>
      </c>
      <c r="K68" s="30">
        <v>11.426</v>
      </c>
      <c r="L68" s="30">
        <v>1.0698000000000001</v>
      </c>
      <c r="M68" s="30">
        <f t="shared" si="29"/>
        <v>1.0020703125000001</v>
      </c>
      <c r="N68" s="31">
        <v>81633.645499999999</v>
      </c>
      <c r="O68" s="50">
        <f t="shared" ref="O68:O131" si="32">LN(N68/N67)*100</f>
        <v>2.998476757487937</v>
      </c>
      <c r="P68" s="31">
        <v>425183.076</v>
      </c>
      <c r="Q68" s="31">
        <f t="shared" si="30"/>
        <v>5.2084293601711078</v>
      </c>
      <c r="R68" s="31">
        <v>1873600</v>
      </c>
      <c r="S68" s="31">
        <f t="shared" ref="S68:S131" si="33">+LN(R68/R67)*100</f>
        <v>1.6901204289317753</v>
      </c>
      <c r="T68" s="31">
        <v>496995.7255</v>
      </c>
      <c r="U68" s="31">
        <f t="shared" ref="U68:U133" si="34">+R68-T68</f>
        <v>1376604.2745000001</v>
      </c>
      <c r="V68" s="50">
        <f t="shared" ref="V68:V131" si="35">LN(U68/U67)*100</f>
        <v>0.98619845412703033</v>
      </c>
      <c r="W68" s="31">
        <v>11133.9216</v>
      </c>
      <c r="X68" s="44">
        <f t="shared" si="21"/>
        <v>2.2402449415030232</v>
      </c>
      <c r="Y68" s="44">
        <f t="shared" si="22"/>
        <v>1.2381746290030231</v>
      </c>
      <c r="Z68" s="31">
        <v>77099.420499999993</v>
      </c>
      <c r="AA68" s="30">
        <v>19.716100000000001</v>
      </c>
      <c r="AB68" s="30">
        <v>65.3977</v>
      </c>
      <c r="AC68" s="30">
        <v>4.6231999999999998</v>
      </c>
      <c r="AD68" s="30">
        <v>7.9821</v>
      </c>
      <c r="AE68" s="30">
        <f t="shared" si="25"/>
        <v>3.3376424885776821</v>
      </c>
      <c r="AF68" s="30">
        <v>944.77930000000003</v>
      </c>
      <c r="AG68" s="31">
        <v>94815.381999999998</v>
      </c>
      <c r="AH68" s="59">
        <f>VLOOKUP(C68,macroInfo!$B$5:$D$57,3,0)</f>
        <v>5.9454847612217199</v>
      </c>
      <c r="AI68" s="59">
        <f>VLOOKUP(C68,macroInfo!$B$5:$G$57,6,0)</f>
        <v>-151.61959856938344</v>
      </c>
      <c r="AJ68" s="59">
        <f>VLOOKUP(C68,macroInfo!$B$5:$F$57,5,0)</f>
        <v>28.522785754254098</v>
      </c>
      <c r="AK68" s="59">
        <f>VLOOKUP(C68,macroInfo!$B$5:$H$57,7,0)</f>
        <v>0.161</v>
      </c>
    </row>
    <row r="69" spans="1:37" x14ac:dyDescent="0.3">
      <c r="A69" s="32" t="s">
        <v>181</v>
      </c>
      <c r="B69" s="32">
        <v>2</v>
      </c>
      <c r="C69" s="32">
        <v>2022</v>
      </c>
      <c r="D69" s="29" t="s">
        <v>145</v>
      </c>
      <c r="E69" s="29" t="s">
        <v>78</v>
      </c>
      <c r="F69" s="33">
        <f t="shared" si="31"/>
        <v>1</v>
      </c>
      <c r="G69" s="33">
        <f t="shared" si="26"/>
        <v>1</v>
      </c>
      <c r="H69" s="33">
        <f t="shared" si="27"/>
        <v>0</v>
      </c>
      <c r="I69" s="33">
        <f t="shared" si="28"/>
        <v>1</v>
      </c>
      <c r="J69" s="30">
        <v>0.40910000000000002</v>
      </c>
      <c r="K69" s="30">
        <v>8.9855999999999998</v>
      </c>
      <c r="L69" s="30">
        <v>1.3347</v>
      </c>
      <c r="M69" s="30">
        <f t="shared" si="29"/>
        <v>0.99103789062499992</v>
      </c>
      <c r="N69" s="31">
        <v>72711.399600000004</v>
      </c>
      <c r="O69" s="50">
        <f t="shared" si="32"/>
        <v>-11.574332374414171</v>
      </c>
      <c r="P69" s="31">
        <v>407119.47639999999</v>
      </c>
      <c r="Q69" s="31">
        <f t="shared" si="30"/>
        <v>5.599114838108548</v>
      </c>
      <c r="R69" s="31">
        <v>1831300</v>
      </c>
      <c r="S69" s="31">
        <f t="shared" si="33"/>
        <v>-2.283561669655001</v>
      </c>
      <c r="T69" s="31">
        <v>489208.03580000001</v>
      </c>
      <c r="U69" s="31">
        <f t="shared" si="34"/>
        <v>1342091.9642</v>
      </c>
      <c r="V69" s="50">
        <f t="shared" si="35"/>
        <v>-2.5390232169960774</v>
      </c>
      <c r="W69" s="31">
        <v>13109.2901</v>
      </c>
      <c r="X69" s="44">
        <f t="shared" si="21"/>
        <v>2.6796963951261406</v>
      </c>
      <c r="Y69" s="44">
        <f t="shared" si="22"/>
        <v>1.6886585045011406</v>
      </c>
      <c r="Z69" s="31">
        <v>66548.678400000004</v>
      </c>
      <c r="AA69" s="30">
        <v>21.8553</v>
      </c>
      <c r="AB69" s="30">
        <v>62.863300000000002</v>
      </c>
      <c r="AC69" s="30">
        <v>10.1249</v>
      </c>
      <c r="AD69" s="30">
        <v>5.0726000000000004</v>
      </c>
      <c r="AE69" s="30">
        <f t="shared" si="25"/>
        <v>-14.71620784372104</v>
      </c>
      <c r="AF69" s="30">
        <v>1032.0935999999999</v>
      </c>
      <c r="AG69" s="31">
        <v>84773.105599999995</v>
      </c>
      <c r="AH69" s="59">
        <f>VLOOKUP(C69,macroInfo!$B$5:$D$57,3,0)</f>
        <v>2.1</v>
      </c>
      <c r="AI69" s="59">
        <f>VLOOKUP(C69,macroInfo!$B$5:$G$57,6,0)</f>
        <v>270.39008175553982</v>
      </c>
      <c r="AJ69" s="59">
        <f>VLOOKUP(C69,macroInfo!$B$5:$F$57,5,0)</f>
        <v>-4.8140790190475906</v>
      </c>
      <c r="AK69" s="59">
        <f>VLOOKUP(C69,macroInfo!$B$5:$H$57,7,0)</f>
        <v>2.4049999999999998</v>
      </c>
    </row>
    <row r="70" spans="1:37" x14ac:dyDescent="0.3">
      <c r="A70" s="32"/>
      <c r="B70" s="32"/>
      <c r="C70" s="32"/>
      <c r="D70" s="29"/>
      <c r="E70" s="29"/>
      <c r="F70" s="33"/>
      <c r="G70" s="33">
        <f t="shared" si="26"/>
        <v>0</v>
      </c>
      <c r="H70" s="33">
        <f t="shared" si="27"/>
        <v>0</v>
      </c>
      <c r="I70" s="33">
        <f t="shared" si="28"/>
        <v>0</v>
      </c>
      <c r="J70" s="30"/>
      <c r="K70" s="30"/>
      <c r="L70" s="30"/>
      <c r="M70" s="30"/>
      <c r="N70" s="31"/>
      <c r="O70" s="50"/>
      <c r="P70" s="31"/>
      <c r="Q70" s="31"/>
      <c r="R70" s="31"/>
      <c r="S70" s="31"/>
      <c r="T70" s="31"/>
      <c r="U70" s="31"/>
      <c r="V70" s="50"/>
      <c r="W70" s="31"/>
      <c r="X70" s="44"/>
      <c r="Y70" s="44"/>
      <c r="Z70" s="31"/>
      <c r="AA70" s="30"/>
      <c r="AB70" s="30"/>
      <c r="AC70" s="30"/>
      <c r="AD70" s="30"/>
      <c r="AE70" s="30"/>
      <c r="AF70" s="30"/>
      <c r="AG70" s="31"/>
      <c r="AH70" s="59"/>
      <c r="AI70" s="59"/>
      <c r="AJ70" s="59"/>
      <c r="AK70" s="59"/>
    </row>
    <row r="71" spans="1:37" x14ac:dyDescent="0.3">
      <c r="A71" s="32" t="s">
        <v>147</v>
      </c>
      <c r="B71" s="32">
        <v>3</v>
      </c>
      <c r="C71" s="32">
        <v>1988</v>
      </c>
      <c r="D71" s="29" t="s">
        <v>189</v>
      </c>
      <c r="E71" s="29" t="s">
        <v>204</v>
      </c>
      <c r="F71" s="33">
        <f t="shared" si="31"/>
        <v>0</v>
      </c>
      <c r="G71" s="33">
        <f t="shared" si="26"/>
        <v>0</v>
      </c>
      <c r="H71" s="33">
        <f t="shared" si="27"/>
        <v>0</v>
      </c>
      <c r="I71" s="33">
        <f t="shared" si="28"/>
        <v>1</v>
      </c>
      <c r="J71" s="30">
        <f>AVERAGE(J72:J77)</f>
        <v>0.29546666666666671</v>
      </c>
      <c r="K71" s="30">
        <f t="shared" ref="K71:M71" si="36">AVERAGE(K72:K77)</f>
        <v>9.436516666666666</v>
      </c>
      <c r="L71" s="30">
        <f t="shared" si="36"/>
        <v>2.0131833333333331</v>
      </c>
      <c r="M71" s="30">
        <f t="shared" si="36"/>
        <v>1.4129208333333334</v>
      </c>
      <c r="N71" s="31">
        <f t="shared" ref="N71:N84" si="37">AVERAGE(N72:N76)</f>
        <v>14015.072773363059</v>
      </c>
      <c r="O71" s="50"/>
      <c r="P71" s="31">
        <f t="shared" ref="P71:P84" si="38">+AVERAGE(P72:P75)</f>
        <v>190154.68618574645</v>
      </c>
      <c r="Q71" s="31">
        <f t="shared" si="30"/>
        <v>13.567870053957408</v>
      </c>
      <c r="R71" s="31">
        <v>101088.4198</v>
      </c>
      <c r="S71" s="31"/>
      <c r="T71" s="31">
        <v>57490.687599999997</v>
      </c>
      <c r="U71" s="31">
        <f t="shared" si="34"/>
        <v>43597.732200000006</v>
      </c>
      <c r="V71" s="50"/>
      <c r="W71" s="31">
        <v>1690.1514</v>
      </c>
      <c r="X71" s="44">
        <f t="shared" ref="X71:X105" si="39">+W71/T71*100</f>
        <v>2.9398698651153374</v>
      </c>
      <c r="Y71" s="44">
        <f t="shared" ref="Y71:Y105" si="40">X71-M71</f>
        <v>1.526949031782004</v>
      </c>
      <c r="Z71" s="31">
        <v>3085.0234</v>
      </c>
      <c r="AA71" s="30">
        <v>32.459800000000001</v>
      </c>
      <c r="AB71" s="30">
        <v>43.409300000000002</v>
      </c>
      <c r="AC71" s="30">
        <f>AVERAGE(AC72:AC77)</f>
        <v>11.063183333333333</v>
      </c>
      <c r="AD71" s="30">
        <f>AVERAGE(AD72:AD77)</f>
        <v>10.302249999999999</v>
      </c>
      <c r="AE71" s="30"/>
      <c r="AF71" s="30">
        <f t="shared" ref="AF71:AG90" si="41">+AVERAGE(AF72:AF85)</f>
        <v>793.4161250802639</v>
      </c>
      <c r="AG71" s="30">
        <f>+AVERAGE(AG72:AG72:AG75)</f>
        <v>33348.421783469268</v>
      </c>
      <c r="AH71" s="59">
        <f>VLOOKUP(C71,macroInfo!$B$5:$D$57,3,0)</f>
        <v>4.1770612914039997</v>
      </c>
      <c r="AI71" s="59">
        <f>VLOOKUP(C71,macroInfo!$B$5:$G$57,6,0)</f>
        <v>6.3184162799562102</v>
      </c>
      <c r="AJ71" s="59">
        <f>VLOOKUP(C71,macroInfo!$B$5:$F$57,5,0)</f>
        <v>-6.4786033724772238</v>
      </c>
      <c r="AK71" s="59">
        <f>VLOOKUP(C71,macroInfo!$B$5:$H$57,7,0)</f>
        <v>10.33</v>
      </c>
    </row>
    <row r="72" spans="1:37" x14ac:dyDescent="0.3">
      <c r="A72" s="32" t="s">
        <v>148</v>
      </c>
      <c r="B72" s="32">
        <v>3</v>
      </c>
      <c r="C72" s="32">
        <v>1989</v>
      </c>
      <c r="D72" s="29" t="s">
        <v>189</v>
      </c>
      <c r="E72" s="29" t="s">
        <v>204</v>
      </c>
      <c r="F72" s="33">
        <f t="shared" si="31"/>
        <v>0</v>
      </c>
      <c r="G72" s="33">
        <f t="shared" si="26"/>
        <v>0</v>
      </c>
      <c r="H72" s="33">
        <f t="shared" si="27"/>
        <v>0</v>
      </c>
      <c r="I72" s="33">
        <f t="shared" si="28"/>
        <v>1</v>
      </c>
      <c r="J72" s="30">
        <v>0.3039</v>
      </c>
      <c r="K72" s="30">
        <v>9.6606000000000005</v>
      </c>
      <c r="L72" s="30">
        <v>1.7797000000000001</v>
      </c>
      <c r="M72" s="30">
        <v>1.272</v>
      </c>
      <c r="N72" s="31">
        <f t="shared" si="37"/>
        <v>14009.064572913801</v>
      </c>
      <c r="O72" s="50">
        <f t="shared" si="32"/>
        <v>-4.2878754604102898E-2</v>
      </c>
      <c r="P72" s="31">
        <f t="shared" si="38"/>
        <v>190157.18779102853</v>
      </c>
      <c r="Q72" s="31">
        <f t="shared" si="30"/>
        <v>13.573867605599663</v>
      </c>
      <c r="R72" s="31">
        <v>112735.5542</v>
      </c>
      <c r="S72" s="31">
        <f t="shared" si="33"/>
        <v>10.904927035133499</v>
      </c>
      <c r="T72" s="31">
        <v>63076.635999999999</v>
      </c>
      <c r="U72" s="31">
        <f t="shared" si="34"/>
        <v>49658.9182</v>
      </c>
      <c r="V72" s="50">
        <f t="shared" si="35"/>
        <v>13.017286046988627</v>
      </c>
      <c r="W72" s="31">
        <v>1610.0178000000001</v>
      </c>
      <c r="X72" s="44">
        <f t="shared" si="39"/>
        <v>2.552478860794035</v>
      </c>
      <c r="Y72" s="44">
        <f t="shared" si="40"/>
        <v>1.2804788607940349</v>
      </c>
      <c r="Z72" s="31">
        <v>3645.4886000000001</v>
      </c>
      <c r="AA72" s="30">
        <v>30.698799999999999</v>
      </c>
      <c r="AB72" s="30">
        <v>47.134999999999998</v>
      </c>
      <c r="AC72" s="30">
        <v>4.5197000000000003</v>
      </c>
      <c r="AD72" s="30">
        <v>15.1373</v>
      </c>
      <c r="AE72" s="30">
        <f>+LN(Z72/Z71)*100</f>
        <v>16.693116069867994</v>
      </c>
      <c r="AF72" s="30">
        <f t="shared" si="41"/>
        <v>791.30478567549915</v>
      </c>
      <c r="AG72" s="30">
        <f>+AVERAGE(AG73:AG73:AG76)</f>
        <v>33343.529183251361</v>
      </c>
      <c r="AH72" s="59">
        <f>VLOOKUP(C72,macroInfo!$B$5:$D$57,3,0)</f>
        <v>3.67264814950788</v>
      </c>
      <c r="AI72" s="59">
        <f>VLOOKUP(C72,macroInfo!$B$5:$G$57,6,0)</f>
        <v>29.593687183420109</v>
      </c>
      <c r="AJ72" s="59">
        <f>VLOOKUP(C72,macroInfo!$B$5:$F$57,5,0)</f>
        <v>19.668397959466002</v>
      </c>
      <c r="AK72" s="59">
        <f>VLOOKUP(C72,macroInfo!$B$5:$H$57,7,0)</f>
        <v>13.887499999999999</v>
      </c>
    </row>
    <row r="73" spans="1:37" x14ac:dyDescent="0.3">
      <c r="A73" s="32" t="s">
        <v>149</v>
      </c>
      <c r="B73" s="32">
        <v>3</v>
      </c>
      <c r="C73" s="32">
        <v>1990</v>
      </c>
      <c r="D73" s="29" t="s">
        <v>189</v>
      </c>
      <c r="E73" s="29" t="s">
        <v>204</v>
      </c>
      <c r="F73" s="33">
        <f t="shared" si="31"/>
        <v>0</v>
      </c>
      <c r="G73" s="33">
        <f t="shared" si="26"/>
        <v>0</v>
      </c>
      <c r="H73" s="33">
        <f t="shared" si="27"/>
        <v>0</v>
      </c>
      <c r="I73" s="33">
        <f t="shared" si="28"/>
        <v>1</v>
      </c>
      <c r="J73" s="30">
        <v>0.2737</v>
      </c>
      <c r="K73" s="30">
        <v>8.6145999999999994</v>
      </c>
      <c r="L73" s="30">
        <v>1.8485</v>
      </c>
      <c r="M73" s="30">
        <v>1.2484</v>
      </c>
      <c r="N73" s="31">
        <f t="shared" si="37"/>
        <v>14001.393246409769</v>
      </c>
      <c r="O73" s="50">
        <f t="shared" si="32"/>
        <v>-5.4774732675319286E-2</v>
      </c>
      <c r="P73" s="31">
        <f t="shared" si="38"/>
        <v>190198.56042518196</v>
      </c>
      <c r="Q73" s="31">
        <f t="shared" si="30"/>
        <v>13.584259586020313</v>
      </c>
      <c r="R73" s="31">
        <v>143614.8651</v>
      </c>
      <c r="S73" s="31">
        <f t="shared" si="33"/>
        <v>24.209032088630313</v>
      </c>
      <c r="T73" s="31">
        <v>82679.964099999997</v>
      </c>
      <c r="U73" s="31">
        <f t="shared" si="34"/>
        <v>60934.900999999998</v>
      </c>
      <c r="V73" s="50">
        <f t="shared" si="35"/>
        <v>20.462810188146303</v>
      </c>
      <c r="W73" s="31">
        <v>2126.8024</v>
      </c>
      <c r="X73" s="44">
        <f t="shared" si="39"/>
        <v>2.5723310636996275</v>
      </c>
      <c r="Y73" s="44">
        <f t="shared" si="40"/>
        <v>1.3239310636996275</v>
      </c>
      <c r="Z73" s="31">
        <v>4490.7502000000004</v>
      </c>
      <c r="AA73" s="30">
        <v>31.7575</v>
      </c>
      <c r="AB73" s="30">
        <v>48.4236</v>
      </c>
      <c r="AC73" s="30">
        <v>16.143599999999999</v>
      </c>
      <c r="AD73" s="30">
        <v>16.084299999999999</v>
      </c>
      <c r="AE73" s="30">
        <f t="shared" ref="AE73:AE105" si="42">+LN(Z73/Z72)*100</f>
        <v>20.852936708639241</v>
      </c>
      <c r="AF73" s="30">
        <f t="shared" si="41"/>
        <v>787.72426607990167</v>
      </c>
      <c r="AG73" s="30">
        <f>+AVERAGE(AG74:AG74:AG77)</f>
        <v>33337.462042728948</v>
      </c>
      <c r="AH73" s="59">
        <f>VLOOKUP(C73,macroInfo!$B$5:$D$57,3,0)</f>
        <v>1.88596495668033</v>
      </c>
      <c r="AI73" s="59">
        <f>VLOOKUP(C73,macroInfo!$B$5:$G$57,6,0)</f>
        <v>6.1608941577540044</v>
      </c>
      <c r="AJ73" s="59">
        <f>VLOOKUP(C73,macroInfo!$B$5:$F$57,5,0)</f>
        <v>1.9320448264390007</v>
      </c>
      <c r="AK73" s="59">
        <f>VLOOKUP(C73,macroInfo!$B$5:$H$57,7,0)</f>
        <v>14.77</v>
      </c>
    </row>
    <row r="74" spans="1:37" x14ac:dyDescent="0.3">
      <c r="A74" s="32" t="s">
        <v>150</v>
      </c>
      <c r="B74" s="32">
        <v>3</v>
      </c>
      <c r="C74" s="32">
        <v>1991</v>
      </c>
      <c r="D74" s="29" t="s">
        <v>189</v>
      </c>
      <c r="E74" s="29" t="s">
        <v>204</v>
      </c>
      <c r="F74" s="33">
        <f t="shared" si="31"/>
        <v>0</v>
      </c>
      <c r="G74" s="33">
        <f t="shared" si="26"/>
        <v>0</v>
      </c>
      <c r="H74" s="33">
        <f t="shared" si="27"/>
        <v>0</v>
      </c>
      <c r="I74" s="33">
        <f t="shared" si="28"/>
        <v>1</v>
      </c>
      <c r="J74" s="30">
        <v>0.24610000000000001</v>
      </c>
      <c r="K74" s="30">
        <v>7.8952</v>
      </c>
      <c r="L74" s="30">
        <v>2.0952999999999999</v>
      </c>
      <c r="M74" s="30">
        <v>1.5525</v>
      </c>
      <c r="N74" s="31">
        <f t="shared" si="37"/>
        <v>14011.839777409474</v>
      </c>
      <c r="O74" s="50">
        <f t="shared" si="32"/>
        <v>7.458283358490829E-2</v>
      </c>
      <c r="P74" s="31">
        <f t="shared" si="38"/>
        <v>190099.18823356414</v>
      </c>
      <c r="Q74" s="31">
        <f t="shared" si="30"/>
        <v>13.567039821569379</v>
      </c>
      <c r="R74" s="31">
        <v>148320.46669999999</v>
      </c>
      <c r="S74" s="31">
        <f t="shared" si="33"/>
        <v>3.2240079721530361</v>
      </c>
      <c r="T74" s="31">
        <v>92303.4231</v>
      </c>
      <c r="U74" s="31">
        <f t="shared" si="34"/>
        <v>56017.04359999999</v>
      </c>
      <c r="V74" s="50">
        <f t="shared" si="35"/>
        <v>-8.4150103162024728</v>
      </c>
      <c r="W74" s="31">
        <v>2538.9767000000002</v>
      </c>
      <c r="X74" s="44">
        <f t="shared" si="39"/>
        <v>2.7506853101745912</v>
      </c>
      <c r="Y74" s="44">
        <f t="shared" si="40"/>
        <v>1.1981853101745912</v>
      </c>
      <c r="Z74" s="31">
        <v>4610.6046999999999</v>
      </c>
      <c r="AA74" s="30">
        <v>31.886700000000001</v>
      </c>
      <c r="AB74" s="30">
        <v>52.3474</v>
      </c>
      <c r="AC74" s="30">
        <v>13.3546</v>
      </c>
      <c r="AD74" s="30">
        <v>13.2257</v>
      </c>
      <c r="AE74" s="30">
        <f t="shared" si="42"/>
        <v>2.633924957014222</v>
      </c>
      <c r="AF74" s="30">
        <f t="shared" si="41"/>
        <v>782.78248160515921</v>
      </c>
      <c r="AG74" s="30">
        <f>+AVERAGE(AG75:AG75:AG78)</f>
        <v>33340.850595196709</v>
      </c>
      <c r="AH74" s="59">
        <f>VLOOKUP(C74,macroInfo!$B$5:$D$57,3,0)</f>
        <v>-0.108264790855543</v>
      </c>
      <c r="AI74" s="59">
        <f>VLOOKUP(C74,macroInfo!$B$5:$G$57,6,0)</f>
        <v>-24.829645093076198</v>
      </c>
      <c r="AJ74" s="59">
        <f>VLOOKUP(C74,macroInfo!$B$5:$F$57,5,0)</f>
        <v>13.7019338473162</v>
      </c>
      <c r="AK74" s="59">
        <f>VLOOKUP(C74,macroInfo!$B$5:$H$57,7,0)</f>
        <v>11.522500000000001</v>
      </c>
    </row>
    <row r="75" spans="1:37" x14ac:dyDescent="0.3">
      <c r="A75" s="32" t="s">
        <v>151</v>
      </c>
      <c r="B75" s="32">
        <v>3</v>
      </c>
      <c r="C75" s="32">
        <v>1992</v>
      </c>
      <c r="D75" s="29" t="s">
        <v>189</v>
      </c>
      <c r="E75" s="29" t="s">
        <v>204</v>
      </c>
      <c r="F75" s="33">
        <f t="shared" si="31"/>
        <v>0</v>
      </c>
      <c r="G75" s="33">
        <f t="shared" si="26"/>
        <v>0</v>
      </c>
      <c r="H75" s="33">
        <f t="shared" si="27"/>
        <v>0</v>
      </c>
      <c r="I75" s="33">
        <f t="shared" si="28"/>
        <v>1</v>
      </c>
      <c r="J75" s="30">
        <v>0.3644</v>
      </c>
      <c r="K75" s="30">
        <v>11.661899999999999</v>
      </c>
      <c r="L75" s="30">
        <v>2.2199</v>
      </c>
      <c r="M75" s="30">
        <v>1.5884</v>
      </c>
      <c r="N75" s="31">
        <f t="shared" si="37"/>
        <v>14034.577972481227</v>
      </c>
      <c r="O75" s="50">
        <f t="shared" si="32"/>
        <v>0.16214691128394157</v>
      </c>
      <c r="P75" s="31">
        <f t="shared" si="38"/>
        <v>190163.80829321116</v>
      </c>
      <c r="Q75" s="31">
        <f t="shared" si="30"/>
        <v>13.549663457360904</v>
      </c>
      <c r="R75" s="31">
        <v>142950.54399999999</v>
      </c>
      <c r="S75" s="31">
        <f t="shared" si="33"/>
        <v>-3.6876524100079973</v>
      </c>
      <c r="T75" s="31">
        <v>92077.685500000007</v>
      </c>
      <c r="U75" s="31">
        <f t="shared" si="34"/>
        <v>50872.858499999988</v>
      </c>
      <c r="V75" s="50">
        <f t="shared" si="35"/>
        <v>-9.6326444919368033</v>
      </c>
      <c r="W75" s="31">
        <v>2956.4821000000002</v>
      </c>
      <c r="X75" s="44">
        <f t="shared" si="39"/>
        <v>3.2108562285701678</v>
      </c>
      <c r="Y75" s="44">
        <f t="shared" si="40"/>
        <v>1.6224562285701678</v>
      </c>
      <c r="Z75" s="31">
        <v>4489.5084999999999</v>
      </c>
      <c r="AA75" s="30">
        <v>31.5411</v>
      </c>
      <c r="AB75" s="30">
        <v>53.767499999999998</v>
      </c>
      <c r="AC75" s="30">
        <v>6.3971</v>
      </c>
      <c r="AD75" s="30">
        <v>5.61</v>
      </c>
      <c r="AE75" s="30">
        <f t="shared" si="42"/>
        <v>-2.6615789489401753</v>
      </c>
      <c r="AF75" s="30">
        <f t="shared" si="41"/>
        <v>776.98306498891634</v>
      </c>
      <c r="AG75" s="30">
        <f>+AVERAGE(AG76:AG76:AG79)</f>
        <v>33371.845312700068</v>
      </c>
      <c r="AH75" s="59">
        <f>VLOOKUP(C75,macroInfo!$B$5:$D$57,3,0)</f>
        <v>3.5224405274050201</v>
      </c>
      <c r="AI75" s="59">
        <f>VLOOKUP(C75,macroInfo!$B$5:$G$57,6,0)</f>
        <v>-18.045738093491135</v>
      </c>
      <c r="AJ75" s="59">
        <f>VLOOKUP(C75,macroInfo!$B$5:$F$57,5,0)</f>
        <v>8.9163555529826741</v>
      </c>
      <c r="AK75" s="59">
        <f>VLOOKUP(C75,macroInfo!$B$5:$H$57,7,0)</f>
        <v>9.6199999999999992</v>
      </c>
    </row>
    <row r="76" spans="1:37" x14ac:dyDescent="0.3">
      <c r="A76" s="32" t="s">
        <v>152</v>
      </c>
      <c r="B76" s="32">
        <v>3</v>
      </c>
      <c r="C76" s="32">
        <v>1993</v>
      </c>
      <c r="D76" s="29" t="s">
        <v>189</v>
      </c>
      <c r="E76" s="29" t="s">
        <v>204</v>
      </c>
      <c r="F76" s="33">
        <f t="shared" si="31"/>
        <v>0</v>
      </c>
      <c r="G76" s="33">
        <f t="shared" si="26"/>
        <v>0</v>
      </c>
      <c r="H76" s="33">
        <f t="shared" si="27"/>
        <v>0</v>
      </c>
      <c r="I76" s="33">
        <f t="shared" si="28"/>
        <v>1</v>
      </c>
      <c r="J76" s="30">
        <v>0.2452</v>
      </c>
      <c r="K76" s="30">
        <v>8.1902000000000008</v>
      </c>
      <c r="L76" s="30">
        <v>2.0785</v>
      </c>
      <c r="M76" s="30">
        <f>AVERAGE(M72:M75)</f>
        <v>1.4153249999999999</v>
      </c>
      <c r="N76" s="31">
        <f t="shared" si="37"/>
        <v>14018.488297601023</v>
      </c>
      <c r="O76" s="50">
        <f t="shared" si="32"/>
        <v>-0.11470886276422466</v>
      </c>
      <c r="P76" s="31">
        <f t="shared" si="38"/>
        <v>190167.19421215681</v>
      </c>
      <c r="Q76" s="31">
        <f t="shared" si="30"/>
        <v>13.565456572425147</v>
      </c>
      <c r="R76" s="31">
        <v>162210.09229999999</v>
      </c>
      <c r="S76" s="31">
        <f t="shared" si="33"/>
        <v>12.639363678984743</v>
      </c>
      <c r="T76" s="31">
        <v>93357.438399999999</v>
      </c>
      <c r="U76" s="31">
        <f t="shared" si="34"/>
        <v>68852.65389999999</v>
      </c>
      <c r="V76" s="50">
        <f t="shared" si="35"/>
        <v>30.26392210358086</v>
      </c>
      <c r="W76" s="31">
        <v>3045.4097000000002</v>
      </c>
      <c r="X76" s="44">
        <f t="shared" si="39"/>
        <v>3.2620964672912449</v>
      </c>
      <c r="Y76" s="44">
        <f t="shared" si="40"/>
        <v>1.846771467291245</v>
      </c>
      <c r="Z76" s="31">
        <v>4737.6805000000004</v>
      </c>
      <c r="AA76" s="30">
        <v>34.089300000000001</v>
      </c>
      <c r="AB76" s="30">
        <v>49.885199999999998</v>
      </c>
      <c r="AC76" s="30">
        <v>8.8780999999999999</v>
      </c>
      <c r="AD76" s="30">
        <v>10.7735</v>
      </c>
      <c r="AE76" s="30">
        <f t="shared" si="42"/>
        <v>5.3804439663062116</v>
      </c>
      <c r="AF76" s="30">
        <f t="shared" si="41"/>
        <v>770.16761466992739</v>
      </c>
      <c r="AG76" s="30">
        <f>+AVERAGE(AG77:AG77:AG80)</f>
        <v>33323.958782379705</v>
      </c>
      <c r="AH76" s="59">
        <f>VLOOKUP(C76,macroInfo!$B$5:$D$57,3,0)</f>
        <v>2.75178105096643</v>
      </c>
      <c r="AI76" s="59">
        <f>VLOOKUP(C76,macroInfo!$B$5:$G$57,6,0)</f>
        <v>-48.255609531685536</v>
      </c>
      <c r="AJ76" s="59">
        <f>VLOOKUP(C76,macroInfo!$B$5:$F$57,5,0)</f>
        <v>8.3526562161924609</v>
      </c>
      <c r="AK76" s="59">
        <f>VLOOKUP(C76,macroInfo!$B$5:$H$57,7,0)</f>
        <v>5.9375000000000009</v>
      </c>
    </row>
    <row r="77" spans="1:37" x14ac:dyDescent="0.3">
      <c r="A77" s="32" t="s">
        <v>153</v>
      </c>
      <c r="B77" s="32">
        <v>3</v>
      </c>
      <c r="C77" s="32">
        <v>1994</v>
      </c>
      <c r="D77" s="29" t="s">
        <v>189</v>
      </c>
      <c r="E77" s="29" t="s">
        <v>204</v>
      </c>
      <c r="F77" s="33">
        <f t="shared" si="31"/>
        <v>0</v>
      </c>
      <c r="G77" s="33">
        <f t="shared" si="26"/>
        <v>0</v>
      </c>
      <c r="H77" s="33">
        <f t="shared" si="27"/>
        <v>0</v>
      </c>
      <c r="I77" s="33">
        <f t="shared" si="28"/>
        <v>1</v>
      </c>
      <c r="J77" s="30">
        <v>0.33950000000000002</v>
      </c>
      <c r="K77" s="30">
        <v>10.5966</v>
      </c>
      <c r="L77" s="30">
        <v>2.0571999999999999</v>
      </c>
      <c r="M77" s="30">
        <v>1.4009</v>
      </c>
      <c r="N77" s="31">
        <f t="shared" si="37"/>
        <v>13979.023570667519</v>
      </c>
      <c r="O77" s="50">
        <f t="shared" si="32"/>
        <v>-0.28191614495537165</v>
      </c>
      <c r="P77" s="31">
        <f t="shared" si="38"/>
        <v>190364.05096179576</v>
      </c>
      <c r="Q77" s="31">
        <f t="shared" si="30"/>
        <v>13.617836038365416</v>
      </c>
      <c r="R77" s="31">
        <v>217967.38870000001</v>
      </c>
      <c r="S77" s="31">
        <f t="shared" si="33"/>
        <v>29.545309740232128</v>
      </c>
      <c r="T77" s="31">
        <v>122655.4534</v>
      </c>
      <c r="U77" s="31">
        <f t="shared" si="34"/>
        <v>95311.935300000012</v>
      </c>
      <c r="V77" s="50">
        <f t="shared" si="35"/>
        <v>32.518627151634469</v>
      </c>
      <c r="W77" s="31">
        <v>3779.5835000000002</v>
      </c>
      <c r="X77" s="44">
        <f t="shared" si="39"/>
        <v>3.0814638854043812</v>
      </c>
      <c r="Y77" s="44">
        <f t="shared" si="40"/>
        <v>1.6805638854043812</v>
      </c>
      <c r="Z77" s="31">
        <v>7499.6495999999997</v>
      </c>
      <c r="AA77" s="30">
        <v>28.606100000000001</v>
      </c>
      <c r="AB77" s="30">
        <v>42.2727</v>
      </c>
      <c r="AC77" s="30">
        <v>17.085999999999999</v>
      </c>
      <c r="AD77" s="30">
        <v>0.98270000000000002</v>
      </c>
      <c r="AE77" s="30">
        <f t="shared" si="42"/>
        <v>45.930862950425102</v>
      </c>
      <c r="AF77" s="30">
        <f t="shared" si="41"/>
        <v>762.24716988240846</v>
      </c>
      <c r="AG77" s="30">
        <f>+AVERAGE(AG78:AG78:AG81)</f>
        <v>33313.193480639311</v>
      </c>
      <c r="AH77" s="59">
        <f>VLOOKUP(C77,macroInfo!$B$5:$D$57,3,0)</f>
        <v>4.0287932599190297</v>
      </c>
      <c r="AI77" s="59">
        <f>VLOOKUP(C77,macroInfo!$B$5:$G$57,6,0)</f>
        <v>-7.5631399186116468</v>
      </c>
      <c r="AJ77" s="59">
        <f>VLOOKUP(C77,macroInfo!$B$5:$F$57,5,0)</f>
        <v>1.5778765561868695</v>
      </c>
      <c r="AK77" s="59">
        <f>VLOOKUP(C77,macroInfo!$B$5:$H$57,7,0)</f>
        <v>5.5049999999999999</v>
      </c>
    </row>
    <row r="78" spans="1:37" x14ac:dyDescent="0.3">
      <c r="A78" s="32" t="s">
        <v>154</v>
      </c>
      <c r="B78" s="32">
        <v>3</v>
      </c>
      <c r="C78" s="32">
        <v>1995</v>
      </c>
      <c r="D78" s="29" t="s">
        <v>189</v>
      </c>
      <c r="E78" s="29" t="s">
        <v>204</v>
      </c>
      <c r="F78" s="33">
        <f t="shared" si="31"/>
        <v>0</v>
      </c>
      <c r="G78" s="33">
        <f t="shared" si="26"/>
        <v>0</v>
      </c>
      <c r="H78" s="33">
        <f t="shared" si="27"/>
        <v>0</v>
      </c>
      <c r="I78" s="33">
        <f t="shared" si="28"/>
        <v>1</v>
      </c>
      <c r="J78" s="30">
        <v>0.25030000000000002</v>
      </c>
      <c r="K78" s="30">
        <v>7.5308999999999999</v>
      </c>
      <c r="L78" s="30">
        <v>1.4543999999999999</v>
      </c>
      <c r="M78" s="30">
        <v>0.76029999999999998</v>
      </c>
      <c r="N78" s="31">
        <f t="shared" si="37"/>
        <v>13963.036613889601</v>
      </c>
      <c r="O78" s="50">
        <f t="shared" si="32"/>
        <v>-0.11442934713316449</v>
      </c>
      <c r="P78" s="31">
        <f t="shared" si="38"/>
        <v>189701.69946709284</v>
      </c>
      <c r="Q78" s="31">
        <f t="shared" si="30"/>
        <v>13.58599169455653</v>
      </c>
      <c r="R78" s="31">
        <v>276331.20039999997</v>
      </c>
      <c r="S78" s="31">
        <f t="shared" si="33"/>
        <v>23.725468926051406</v>
      </c>
      <c r="T78" s="31">
        <v>157085.13010000001</v>
      </c>
      <c r="U78" s="31">
        <f t="shared" si="34"/>
        <v>119246.07029999996</v>
      </c>
      <c r="V78" s="50">
        <f t="shared" si="35"/>
        <v>22.403413370348549</v>
      </c>
      <c r="W78" s="31">
        <v>3598.7471</v>
      </c>
      <c r="X78" s="44">
        <f t="shared" si="39"/>
        <v>2.2909533815893628</v>
      </c>
      <c r="Y78" s="44">
        <f t="shared" si="40"/>
        <v>1.5306533815893628</v>
      </c>
      <c r="Z78" s="31">
        <v>8910.8359999999993</v>
      </c>
      <c r="AA78" s="30">
        <v>30.211300000000001</v>
      </c>
      <c r="AB78" s="30">
        <v>38.164299999999997</v>
      </c>
      <c r="AC78" s="30">
        <v>18.837900000000001</v>
      </c>
      <c r="AD78" s="30">
        <v>6.3394000000000004</v>
      </c>
      <c r="AE78" s="30">
        <f t="shared" si="42"/>
        <v>17.241176479086747</v>
      </c>
      <c r="AF78" s="30">
        <f t="shared" si="41"/>
        <v>781.82001855691465</v>
      </c>
      <c r="AG78" s="30">
        <f>+AVERAGE(AG79:AG79:AG82)</f>
        <v>33354.404805067737</v>
      </c>
      <c r="AH78" s="59">
        <f>VLOOKUP(C78,macroInfo!$B$5:$D$57,3,0)</f>
        <v>2.6842172720778601</v>
      </c>
      <c r="AI78" s="59">
        <f>VLOOKUP(C78,macroInfo!$B$5:$G$57,6,0)</f>
        <v>19.383539885629382</v>
      </c>
      <c r="AJ78" s="59">
        <f>VLOOKUP(C78,macroInfo!$B$5:$F$57,5,0)</f>
        <v>17.155553980273243</v>
      </c>
      <c r="AK78" s="59">
        <f>VLOOKUP(C78,macroInfo!$B$5:$H$57,7,0)</f>
        <v>6.6825000000000001</v>
      </c>
    </row>
    <row r="79" spans="1:37" x14ac:dyDescent="0.3">
      <c r="A79" s="32" t="s">
        <v>155</v>
      </c>
      <c r="B79" s="32">
        <v>3</v>
      </c>
      <c r="C79" s="32">
        <v>1996</v>
      </c>
      <c r="D79" s="29" t="s">
        <v>189</v>
      </c>
      <c r="E79" s="29" t="s">
        <v>204</v>
      </c>
      <c r="F79" s="33">
        <f t="shared" si="31"/>
        <v>0</v>
      </c>
      <c r="G79" s="33">
        <f t="shared" si="26"/>
        <v>0</v>
      </c>
      <c r="H79" s="33">
        <f t="shared" si="27"/>
        <v>0</v>
      </c>
      <c r="I79" s="33">
        <f t="shared" si="28"/>
        <v>1</v>
      </c>
      <c r="J79" s="30">
        <v>0.28449999999999998</v>
      </c>
      <c r="K79" s="30">
        <v>9.2582000000000004</v>
      </c>
      <c r="L79" s="30">
        <v>1.4528000000000001</v>
      </c>
      <c r="M79" s="30">
        <v>0.76980000000000004</v>
      </c>
      <c r="N79" s="31">
        <f t="shared" si="37"/>
        <v>14064.072432407998</v>
      </c>
      <c r="O79" s="50">
        <f t="shared" si="32"/>
        <v>0.7209894964648208</v>
      </c>
      <c r="P79" s="31">
        <f t="shared" si="38"/>
        <v>190422.28853179928</v>
      </c>
      <c r="Q79" s="31">
        <f t="shared" si="30"/>
        <v>13.539626551766549</v>
      </c>
      <c r="R79" s="31">
        <v>285422.75949999999</v>
      </c>
      <c r="S79" s="31">
        <f t="shared" si="33"/>
        <v>3.237130009359253</v>
      </c>
      <c r="T79" s="31">
        <v>179907.71429999999</v>
      </c>
      <c r="U79" s="31">
        <f t="shared" si="34"/>
        <v>105515.04519999999</v>
      </c>
      <c r="V79" s="50">
        <f t="shared" si="35"/>
        <v>-12.233562448705666</v>
      </c>
      <c r="W79" s="31">
        <v>3901.5345000000002</v>
      </c>
      <c r="X79" s="44">
        <f t="shared" si="39"/>
        <v>2.1686310201763264</v>
      </c>
      <c r="Y79" s="44">
        <f t="shared" si="40"/>
        <v>1.3988310201763263</v>
      </c>
      <c r="Z79" s="31">
        <v>8380.4509999999991</v>
      </c>
      <c r="AA79" s="30">
        <v>32.500599999999999</v>
      </c>
      <c r="AB79" s="30">
        <v>39.193199999999997</v>
      </c>
      <c r="AC79" s="30">
        <v>22.565999999999999</v>
      </c>
      <c r="AD79" s="30">
        <v>13.0573</v>
      </c>
      <c r="AE79" s="30">
        <f t="shared" si="42"/>
        <v>-6.1366332580145349</v>
      </c>
      <c r="AF79" s="30">
        <f t="shared" si="41"/>
        <v>798.23103065312011</v>
      </c>
      <c r="AG79" s="30">
        <f>+AVERAGE(AG80:AG80:AG83)</f>
        <v>33495.824182713506</v>
      </c>
      <c r="AH79" s="59">
        <f>VLOOKUP(C79,macroInfo!$B$5:$D$57,3,0)</f>
        <v>3.77256549921414</v>
      </c>
      <c r="AI79" s="59">
        <f>VLOOKUP(C79,macroInfo!$B$5:$G$57,6,0)</f>
        <v>-10.357468965421845</v>
      </c>
      <c r="AJ79" s="59">
        <f>VLOOKUP(C79,macroInfo!$B$5:$F$57,5,0)</f>
        <v>21.026191089149609</v>
      </c>
      <c r="AK79" s="59">
        <f>VLOOKUP(C79,macroInfo!$B$5:$H$57,7,0)</f>
        <v>6.0249999999999995</v>
      </c>
    </row>
    <row r="80" spans="1:37" x14ac:dyDescent="0.3">
      <c r="A80" s="32" t="s">
        <v>156</v>
      </c>
      <c r="B80" s="32">
        <v>3</v>
      </c>
      <c r="C80" s="32">
        <v>1997</v>
      </c>
      <c r="D80" s="29" t="s">
        <v>189</v>
      </c>
      <c r="E80" s="29" t="s">
        <v>204</v>
      </c>
      <c r="F80" s="33">
        <f t="shared" si="31"/>
        <v>0</v>
      </c>
      <c r="G80" s="33">
        <f t="shared" si="26"/>
        <v>0</v>
      </c>
      <c r="H80" s="33">
        <f t="shared" si="27"/>
        <v>0</v>
      </c>
      <c r="I80" s="33">
        <f t="shared" si="28"/>
        <v>1</v>
      </c>
      <c r="J80" s="30">
        <v>0.27929999999999999</v>
      </c>
      <c r="K80" s="30">
        <v>9.2292000000000005</v>
      </c>
      <c r="L80" s="30">
        <v>1.5139</v>
      </c>
      <c r="M80" s="30">
        <v>0.74580000000000002</v>
      </c>
      <c r="N80" s="31">
        <f t="shared" si="37"/>
        <v>14148.268947839999</v>
      </c>
      <c r="O80" s="50">
        <f t="shared" si="32"/>
        <v>0.59687896346934188</v>
      </c>
      <c r="P80" s="31">
        <f t="shared" si="38"/>
        <v>190180.73788793941</v>
      </c>
      <c r="Q80" s="31">
        <f t="shared" si="30"/>
        <v>13.441979268917848</v>
      </c>
      <c r="R80" s="31">
        <v>282667.40820000001</v>
      </c>
      <c r="S80" s="31">
        <f t="shared" si="33"/>
        <v>-0.97004773643537412</v>
      </c>
      <c r="T80" s="31">
        <v>180303.67069999999</v>
      </c>
      <c r="U80" s="31">
        <f t="shared" si="34"/>
        <v>102363.73750000002</v>
      </c>
      <c r="V80" s="50">
        <f t="shared" si="35"/>
        <v>-3.0321027367862472</v>
      </c>
      <c r="W80" s="31">
        <v>4016.5149000000001</v>
      </c>
      <c r="X80" s="44">
        <f t="shared" si="39"/>
        <v>2.2276390072406884</v>
      </c>
      <c r="Y80" s="44">
        <f t="shared" si="40"/>
        <v>1.4818390072406884</v>
      </c>
      <c r="Z80" s="31">
        <v>8773.6373999999996</v>
      </c>
      <c r="AA80" s="30">
        <v>30.888300000000001</v>
      </c>
      <c r="AB80" s="30">
        <v>38.735500000000002</v>
      </c>
      <c r="AC80" s="30">
        <v>17.109100000000002</v>
      </c>
      <c r="AD80" s="30">
        <v>13.8803</v>
      </c>
      <c r="AE80" s="30">
        <f t="shared" si="42"/>
        <v>4.584974358156777</v>
      </c>
      <c r="AF80" s="30">
        <f t="shared" si="41"/>
        <v>810.16903527624549</v>
      </c>
      <c r="AG80" s="30">
        <f>+AVERAGE(AG81:AG81:AG84)</f>
        <v>33132.412661098264</v>
      </c>
      <c r="AH80" s="59">
        <f>VLOOKUP(C80,macroInfo!$B$5:$D$57,3,0)</f>
        <v>4.4471749452452496</v>
      </c>
      <c r="AI80" s="59">
        <f>VLOOKUP(C80,macroInfo!$B$5:$G$57,6,0)</f>
        <v>12.504109498900432</v>
      </c>
      <c r="AJ80" s="59">
        <f>VLOOKUP(C80,macroInfo!$B$5:$F$57,5,0)</f>
        <v>26.072427860891199</v>
      </c>
      <c r="AK80" s="59">
        <f>VLOOKUP(C80,macroInfo!$B$5:$H$57,7,0)</f>
        <v>6.8274999999999997</v>
      </c>
    </row>
    <row r="81" spans="1:37" x14ac:dyDescent="0.3">
      <c r="A81" s="32" t="s">
        <v>157</v>
      </c>
      <c r="B81" s="32">
        <v>3</v>
      </c>
      <c r="C81" s="32">
        <v>1998</v>
      </c>
      <c r="D81" s="29" t="s">
        <v>189</v>
      </c>
      <c r="E81" s="29" t="s">
        <v>204</v>
      </c>
      <c r="F81" s="33">
        <f t="shared" si="31"/>
        <v>0</v>
      </c>
      <c r="G81" s="33">
        <f t="shared" si="26"/>
        <v>0</v>
      </c>
      <c r="H81" s="33">
        <f t="shared" si="27"/>
        <v>0</v>
      </c>
      <c r="I81" s="33">
        <f t="shared" si="28"/>
        <v>1</v>
      </c>
      <c r="J81" s="30">
        <v>0.30669999999999997</v>
      </c>
      <c r="K81" s="30">
        <v>9.8391999999999999</v>
      </c>
      <c r="L81" s="30">
        <v>1.1322000000000001</v>
      </c>
      <c r="M81" s="30">
        <v>0.1555</v>
      </c>
      <c r="N81" s="31">
        <f t="shared" si="37"/>
        <v>13938.0399232</v>
      </c>
      <c r="O81" s="50">
        <f t="shared" si="32"/>
        <v>-1.4970493409599743</v>
      </c>
      <c r="P81" s="31">
        <f t="shared" si="38"/>
        <v>191151.47796035153</v>
      </c>
      <c r="Q81" s="31">
        <f t="shared" si="30"/>
        <v>13.714372968768592</v>
      </c>
      <c r="R81" s="31">
        <v>375147.61139999999</v>
      </c>
      <c r="S81" s="31">
        <f t="shared" si="33"/>
        <v>28.304860844888029</v>
      </c>
      <c r="T81" s="31">
        <v>216080.39600000001</v>
      </c>
      <c r="U81" s="31">
        <f t="shared" si="34"/>
        <v>159067.21539999999</v>
      </c>
      <c r="V81" s="50">
        <f t="shared" si="35"/>
        <v>44.079432734488854</v>
      </c>
      <c r="W81" s="31">
        <v>3582.2103000000002</v>
      </c>
      <c r="X81" s="44">
        <f t="shared" si="39"/>
        <v>1.6578136500638403</v>
      </c>
      <c r="Y81" s="44">
        <f t="shared" si="40"/>
        <v>1.5023136500638403</v>
      </c>
      <c r="Z81" s="31">
        <v>11734.359200000001</v>
      </c>
      <c r="AA81" s="30">
        <v>30.187200000000001</v>
      </c>
      <c r="AB81" s="30">
        <v>32.948399999999999</v>
      </c>
      <c r="AC81" s="30">
        <v>11.757400000000001</v>
      </c>
      <c r="AD81" s="30">
        <v>-0.69979999999999998</v>
      </c>
      <c r="AE81" s="30">
        <f t="shared" si="42"/>
        <v>29.076974668904356</v>
      </c>
      <c r="AF81" s="30">
        <f t="shared" si="41"/>
        <v>818.44969292449582</v>
      </c>
      <c r="AG81" s="30">
        <f>+AVERAGE(AG82:AG82:AG85)</f>
        <v>33270.132273677722</v>
      </c>
      <c r="AH81" s="59">
        <f>VLOOKUP(C81,macroInfo!$B$5:$D$57,3,0)</f>
        <v>4.4813944315531602</v>
      </c>
      <c r="AI81" s="59">
        <f>VLOOKUP(C81,macroInfo!$B$5:$G$57,6,0)</f>
        <v>7.1698837229222008</v>
      </c>
      <c r="AJ81" s="59">
        <f>VLOOKUP(C81,macroInfo!$B$5:$F$57,5,0)</f>
        <v>21.675289447831517</v>
      </c>
      <c r="AK81" s="59">
        <f>VLOOKUP(C81,macroInfo!$B$5:$H$57,7,0)</f>
        <v>7.335</v>
      </c>
    </row>
    <row r="82" spans="1:37" x14ac:dyDescent="0.3">
      <c r="A82" s="32" t="s">
        <v>158</v>
      </c>
      <c r="B82" s="32">
        <v>3</v>
      </c>
      <c r="C82" s="32">
        <v>1999</v>
      </c>
      <c r="D82" s="29" t="s">
        <v>189</v>
      </c>
      <c r="E82" s="29" t="s">
        <v>204</v>
      </c>
      <c r="F82" s="33">
        <f t="shared" si="31"/>
        <v>0</v>
      </c>
      <c r="G82" s="33">
        <f t="shared" si="26"/>
        <v>0</v>
      </c>
      <c r="H82" s="33">
        <f t="shared" si="27"/>
        <v>0</v>
      </c>
      <c r="I82" s="33">
        <f t="shared" si="28"/>
        <v>1</v>
      </c>
      <c r="J82" s="30">
        <v>0.2636</v>
      </c>
      <c r="K82" s="30">
        <v>8.5940999999999992</v>
      </c>
      <c r="L82" s="30">
        <v>0.92400000000000004</v>
      </c>
      <c r="M82" s="30">
        <v>-0.2477</v>
      </c>
      <c r="N82" s="31">
        <f t="shared" si="37"/>
        <v>13781.699936000001</v>
      </c>
      <c r="O82" s="50">
        <f t="shared" si="32"/>
        <v>-1.1280166822906177</v>
      </c>
      <c r="P82" s="31">
        <f t="shared" si="38"/>
        <v>187052.29348828123</v>
      </c>
      <c r="Q82" s="31">
        <f t="shared" si="30"/>
        <v>13.572512415516373</v>
      </c>
      <c r="R82" s="31">
        <v>372210.8579</v>
      </c>
      <c r="S82" s="31">
        <f t="shared" si="33"/>
        <v>-0.78590629164027748</v>
      </c>
      <c r="T82" s="31">
        <v>205742.7224</v>
      </c>
      <c r="U82" s="31">
        <f t="shared" si="34"/>
        <v>166468.1355</v>
      </c>
      <c r="V82" s="50">
        <f t="shared" si="35"/>
        <v>4.5477061470618549</v>
      </c>
      <c r="W82" s="31">
        <v>3329.5897</v>
      </c>
      <c r="X82" s="44">
        <f t="shared" si="39"/>
        <v>1.6183268409983866</v>
      </c>
      <c r="Y82" s="44">
        <f t="shared" si="40"/>
        <v>1.8660268409983867</v>
      </c>
      <c r="Z82" s="31">
        <v>11216.8745</v>
      </c>
      <c r="AA82" s="30">
        <v>31.261099999999999</v>
      </c>
      <c r="AB82" s="30">
        <v>27.875699999999998</v>
      </c>
      <c r="AC82" s="30">
        <v>10.3157</v>
      </c>
      <c r="AD82" s="30">
        <v>-2.7191999999999998</v>
      </c>
      <c r="AE82" s="30">
        <f t="shared" si="42"/>
        <v>-4.5101925706477219</v>
      </c>
      <c r="AF82" s="30">
        <f t="shared" si="41"/>
        <v>816.18318006286279</v>
      </c>
      <c r="AG82" s="30">
        <f>+AVERAGE(AG83:AG83:AG86)</f>
        <v>33519.250102781458</v>
      </c>
      <c r="AH82" s="59">
        <f>VLOOKUP(C82,macroInfo!$B$5:$D$57,3,0)</f>
        <v>4.7944990446750797</v>
      </c>
      <c r="AI82" s="59">
        <f>VLOOKUP(C82,macroInfo!$B$5:$G$57,6,0)</f>
        <v>-29.70418029197921</v>
      </c>
      <c r="AJ82" s="59">
        <f>VLOOKUP(C82,macroInfo!$B$5:$F$57,5,0)</f>
        <v>20.14088090429766</v>
      </c>
      <c r="AK82" s="59">
        <f>VLOOKUP(C82,macroInfo!$B$5:$H$57,7,0)</f>
        <v>5.4500000000000011</v>
      </c>
    </row>
    <row r="83" spans="1:37" x14ac:dyDescent="0.3">
      <c r="A83" s="32" t="s">
        <v>159</v>
      </c>
      <c r="B83" s="32">
        <v>3</v>
      </c>
      <c r="C83" s="32">
        <v>2000</v>
      </c>
      <c r="D83" s="29" t="s">
        <v>189</v>
      </c>
      <c r="E83" s="29" t="s">
        <v>204</v>
      </c>
      <c r="F83" s="33">
        <f t="shared" si="31"/>
        <v>0</v>
      </c>
      <c r="G83" s="33">
        <f t="shared" si="26"/>
        <v>0</v>
      </c>
      <c r="H83" s="33">
        <f t="shared" si="27"/>
        <v>0</v>
      </c>
      <c r="I83" s="33">
        <f t="shared" si="28"/>
        <v>1</v>
      </c>
      <c r="J83" s="30">
        <v>0.32550000000000001</v>
      </c>
      <c r="K83" s="30">
        <v>11.3421</v>
      </c>
      <c r="L83" s="30">
        <v>0.89019999999999999</v>
      </c>
      <c r="M83" s="30">
        <v>6.54E-2</v>
      </c>
      <c r="N83" s="31">
        <f t="shared" si="37"/>
        <v>13883.10183</v>
      </c>
      <c r="O83" s="50">
        <f t="shared" si="32"/>
        <v>0.73307843643449311</v>
      </c>
      <c r="P83" s="31">
        <f t="shared" si="38"/>
        <v>193304.64479062497</v>
      </c>
      <c r="Q83" s="31">
        <f t="shared" si="30"/>
        <v>13.923736003499801</v>
      </c>
      <c r="R83" s="31">
        <v>427382.30800000002</v>
      </c>
      <c r="S83" s="31">
        <f t="shared" si="33"/>
        <v>13.821843154814536</v>
      </c>
      <c r="T83" s="31">
        <v>211934.28899999999</v>
      </c>
      <c r="U83" s="31">
        <f t="shared" si="34"/>
        <v>215448.01900000003</v>
      </c>
      <c r="V83" s="50">
        <f t="shared" si="35"/>
        <v>25.791575658388492</v>
      </c>
      <c r="W83" s="31">
        <v>3299.6008999999999</v>
      </c>
      <c r="X83" s="44">
        <f t="shared" si="39"/>
        <v>1.5568980911814605</v>
      </c>
      <c r="Y83" s="44">
        <f t="shared" si="40"/>
        <v>1.4914980911814606</v>
      </c>
      <c r="Z83" s="31">
        <v>11765.3585</v>
      </c>
      <c r="AA83" s="30">
        <v>33.069499999999998</v>
      </c>
      <c r="AB83" s="30">
        <v>27.1661</v>
      </c>
      <c r="AC83" s="30">
        <v>10.3895</v>
      </c>
      <c r="AD83" s="30">
        <v>18.246400000000001</v>
      </c>
      <c r="AE83" s="30">
        <f t="shared" si="42"/>
        <v>4.774019722757056</v>
      </c>
      <c r="AF83" s="30">
        <f t="shared" si="41"/>
        <v>817.75514139200516</v>
      </c>
      <c r="AG83" s="30">
        <f>+AVERAGE(AG84:AG84:AG87)</f>
        <v>34061.501693296595</v>
      </c>
      <c r="AH83" s="59">
        <f>VLOOKUP(C83,macroInfo!$B$5:$D$57,3,0)</f>
        <v>4.0771594794161796</v>
      </c>
      <c r="AI83" s="59">
        <f>VLOOKUP(C83,macroInfo!$B$5:$G$57,6,0)</f>
        <v>11.349249888751523</v>
      </c>
      <c r="AJ83" s="59">
        <f>VLOOKUP(C83,macroInfo!$B$5:$F$57,5,0)</f>
        <v>6.4848096186651185</v>
      </c>
      <c r="AK83" s="59">
        <f>VLOOKUP(C83,macroInfo!$B$5:$H$57,7,0)</f>
        <v>6.1050000000000004</v>
      </c>
    </row>
    <row r="84" spans="1:37" x14ac:dyDescent="0.3">
      <c r="A84" s="32" t="s">
        <v>160</v>
      </c>
      <c r="B84" s="32">
        <v>3</v>
      </c>
      <c r="C84" s="32">
        <v>2001</v>
      </c>
      <c r="D84" s="29" t="s">
        <v>189</v>
      </c>
      <c r="E84" s="29" t="s">
        <v>204</v>
      </c>
      <c r="F84" s="33">
        <f t="shared" si="31"/>
        <v>1</v>
      </c>
      <c r="G84" s="33">
        <f t="shared" si="26"/>
        <v>0</v>
      </c>
      <c r="H84" s="33">
        <f t="shared" si="27"/>
        <v>0</v>
      </c>
      <c r="I84" s="33">
        <f t="shared" si="28"/>
        <v>1</v>
      </c>
      <c r="J84" s="30">
        <v>2.1299999999999999E-2</v>
      </c>
      <c r="K84" s="30">
        <v>0.84009999999999996</v>
      </c>
      <c r="L84" s="30">
        <v>0.76829999999999998</v>
      </c>
      <c r="M84" s="30">
        <v>-0.22009999999999999</v>
      </c>
      <c r="N84" s="31">
        <f t="shared" si="37"/>
        <v>14569.251525</v>
      </c>
      <c r="O84" s="50">
        <f t="shared" si="32"/>
        <v>4.8240843024087914</v>
      </c>
      <c r="P84" s="31">
        <f t="shared" si="38"/>
        <v>189214.5353125</v>
      </c>
      <c r="Q84" s="31">
        <f t="shared" si="30"/>
        <v>12.987251609172834</v>
      </c>
      <c r="R84" s="31">
        <v>446318.0736</v>
      </c>
      <c r="S84" s="31">
        <f t="shared" si="33"/>
        <v>4.3352919792230029</v>
      </c>
      <c r="T84" s="31">
        <v>196508.7966</v>
      </c>
      <c r="U84" s="31">
        <f t="shared" si="34"/>
        <v>249809.277</v>
      </c>
      <c r="V84" s="50">
        <f t="shared" si="35"/>
        <v>14.797806540123132</v>
      </c>
      <c r="W84" s="31">
        <v>3204.5664999999999</v>
      </c>
      <c r="X84" s="44">
        <f t="shared" si="39"/>
        <v>1.6307496434996742</v>
      </c>
      <c r="Y84" s="44">
        <f t="shared" si="40"/>
        <v>1.8508496434996742</v>
      </c>
      <c r="Z84" s="31">
        <v>10469.928</v>
      </c>
      <c r="AA84" s="30">
        <v>38.256399999999999</v>
      </c>
      <c r="AB84" s="30">
        <v>27.280100000000001</v>
      </c>
      <c r="AC84" s="30">
        <v>-2.1543999999999999</v>
      </c>
      <c r="AD84" s="30">
        <v>8.1222999999999992</v>
      </c>
      <c r="AE84" s="30">
        <f t="shared" si="42"/>
        <v>-11.665234538530907</v>
      </c>
      <c r="AF84" s="30">
        <f t="shared" si="41"/>
        <v>806.40801863253819</v>
      </c>
      <c r="AG84" s="30">
        <f>+AVERAGE(AG85:AG85:AG88)</f>
        <v>31678.76657463728</v>
      </c>
      <c r="AH84" s="59">
        <f>VLOOKUP(C84,macroInfo!$B$5:$D$57,3,0)</f>
        <v>0.95433872870837899</v>
      </c>
      <c r="AI84" s="59">
        <f>VLOOKUP(C84,macroInfo!$B$5:$G$57,6,0)</f>
        <v>-20.568826745413055</v>
      </c>
      <c r="AJ84" s="59">
        <f>VLOOKUP(C84,macroInfo!$B$5:$F$57,5,0)</f>
        <v>-18.009005298066089</v>
      </c>
      <c r="AK84" s="59">
        <f>VLOOKUP(C84,macroInfo!$B$5:$H$57,7,0)</f>
        <v>4.9700000000000006</v>
      </c>
    </row>
    <row r="85" spans="1:37" x14ac:dyDescent="0.3">
      <c r="A85" s="32" t="s">
        <v>161</v>
      </c>
      <c r="B85" s="32">
        <v>3</v>
      </c>
      <c r="C85" s="32">
        <v>2002</v>
      </c>
      <c r="D85" s="29" t="s">
        <v>189</v>
      </c>
      <c r="E85" s="29" t="s">
        <v>204</v>
      </c>
      <c r="F85" s="33">
        <f t="shared" si="31"/>
        <v>0</v>
      </c>
      <c r="G85" s="33">
        <f t="shared" si="26"/>
        <v>0</v>
      </c>
      <c r="H85" s="33">
        <f t="shared" si="27"/>
        <v>0</v>
      </c>
      <c r="I85" s="33">
        <f t="shared" si="28"/>
        <v>1</v>
      </c>
      <c r="J85" s="30">
        <v>-6.4500000000000002E-2</v>
      </c>
      <c r="K85" s="30">
        <v>-2.8976999999999999</v>
      </c>
      <c r="L85" s="30">
        <v>0.6875</v>
      </c>
      <c r="M85" s="30">
        <v>-0.43109999999999998</v>
      </c>
      <c r="N85" s="31">
        <f>AVERAGE(N86:N89)</f>
        <v>14569.251525</v>
      </c>
      <c r="O85" s="50">
        <f t="shared" si="32"/>
        <v>0</v>
      </c>
      <c r="P85" s="31">
        <f>+AVERAGE(P86:P89)</f>
        <v>195034.43825000001</v>
      </c>
      <c r="Q85" s="31">
        <f t="shared" si="30"/>
        <v>13.3867163948218</v>
      </c>
      <c r="R85" s="31">
        <v>443409.55359999998</v>
      </c>
      <c r="S85" s="31">
        <f t="shared" si="33"/>
        <v>-0.65380241585184373</v>
      </c>
      <c r="T85" s="31">
        <v>156359.3928</v>
      </c>
      <c r="U85" s="31">
        <f t="shared" si="34"/>
        <v>287050.16079999995</v>
      </c>
      <c r="V85" s="50">
        <f t="shared" si="35"/>
        <v>13.8959242082584</v>
      </c>
      <c r="W85" s="31">
        <v>2908.2566999999999</v>
      </c>
      <c r="X85" s="44">
        <f t="shared" si="39"/>
        <v>1.8599820886487861</v>
      </c>
      <c r="Y85" s="44">
        <f t="shared" si="40"/>
        <v>2.2910820886487859</v>
      </c>
      <c r="Z85" s="31">
        <v>9251.9231999999993</v>
      </c>
      <c r="AA85" s="30">
        <v>41.92</v>
      </c>
      <c r="AB85" s="30">
        <v>30.609000000000002</v>
      </c>
      <c r="AC85" s="30">
        <v>-32.559100000000001</v>
      </c>
      <c r="AD85" s="30">
        <v>-17.7821</v>
      </c>
      <c r="AE85" s="30">
        <f t="shared" si="42"/>
        <v>-12.367570464114117</v>
      </c>
      <c r="AF85" s="30">
        <f t="shared" si="41"/>
        <v>787.60025072370229</v>
      </c>
      <c r="AG85" s="30">
        <f>+AVERAGE(AG86:AG86:AG89)</f>
        <v>33821.01072399554</v>
      </c>
      <c r="AH85" s="59">
        <f>VLOOKUP(C85,macroInfo!$B$5:$D$57,3,0)</f>
        <v>1.6959429227495699</v>
      </c>
      <c r="AI85" s="59">
        <f>VLOOKUP(C85,macroInfo!$B$5:$G$57,6,0)</f>
        <v>-21.837626089029953</v>
      </c>
      <c r="AJ85" s="59">
        <f>VLOOKUP(C85,macroInfo!$B$5:$F$57,5,0)</f>
        <v>-18.18527651548176</v>
      </c>
      <c r="AK85" s="59">
        <f>VLOOKUP(C85,macroInfo!$B$5:$H$57,7,0)</f>
        <v>3.9949999999999997</v>
      </c>
    </row>
    <row r="86" spans="1:37" x14ac:dyDescent="0.3">
      <c r="A86" s="32" t="s">
        <v>162</v>
      </c>
      <c r="B86" s="32">
        <v>3</v>
      </c>
      <c r="C86" s="32">
        <v>2003</v>
      </c>
      <c r="D86" s="29" t="s">
        <v>189</v>
      </c>
      <c r="E86" s="29" t="s">
        <v>204</v>
      </c>
      <c r="F86" s="33">
        <f t="shared" si="31"/>
        <v>0</v>
      </c>
      <c r="G86" s="33">
        <f t="shared" si="26"/>
        <v>0</v>
      </c>
      <c r="H86" s="33">
        <f t="shared" si="27"/>
        <v>0</v>
      </c>
      <c r="I86" s="33">
        <f t="shared" si="28"/>
        <v>1</v>
      </c>
      <c r="J86" s="30">
        <v>-0.57730000000000004</v>
      </c>
      <c r="K86" s="30">
        <v>-25.923200000000001</v>
      </c>
      <c r="L86" s="30">
        <v>0.69579999999999997</v>
      </c>
      <c r="M86" s="30">
        <v>-0.3473</v>
      </c>
      <c r="N86" s="31">
        <v>12886.8948</v>
      </c>
      <c r="O86" s="50">
        <f t="shared" si="32"/>
        <v>-12.270235991220977</v>
      </c>
      <c r="P86" s="31">
        <v>170655.55559999999</v>
      </c>
      <c r="Q86" s="31">
        <f t="shared" si="30"/>
        <v>13.242566052451984</v>
      </c>
      <c r="R86" s="31">
        <v>479423.39399999997</v>
      </c>
      <c r="S86" s="31">
        <f t="shared" si="33"/>
        <v>7.8090276124055151</v>
      </c>
      <c r="T86" s="31">
        <v>174354.39720000001</v>
      </c>
      <c r="U86" s="31">
        <f t="shared" si="34"/>
        <v>305068.99679999996</v>
      </c>
      <c r="V86" s="50">
        <f t="shared" si="35"/>
        <v>6.0880993245499697</v>
      </c>
      <c r="W86" s="31">
        <v>3047.4472000000001</v>
      </c>
      <c r="X86" s="44">
        <f t="shared" si="39"/>
        <v>1.7478464833349208</v>
      </c>
      <c r="Y86" s="44">
        <f t="shared" si="40"/>
        <v>2.0951464833349207</v>
      </c>
      <c r="Z86" s="31">
        <v>11421.9324</v>
      </c>
      <c r="AA86" s="30">
        <v>37.032699999999998</v>
      </c>
      <c r="AB86" s="30">
        <v>34.643799999999999</v>
      </c>
      <c r="AC86" s="30">
        <v>-6.7743000000000002</v>
      </c>
      <c r="AD86" s="30">
        <v>4.4931999999999999</v>
      </c>
      <c r="AE86" s="30">
        <f t="shared" si="42"/>
        <v>21.070395839524739</v>
      </c>
      <c r="AF86" s="30">
        <f t="shared" si="41"/>
        <v>761.7460340087888</v>
      </c>
      <c r="AG86" s="30">
        <f>+AVERAGE(AG87:AG87:AG90)</f>
        <v>34515.72141919643</v>
      </c>
      <c r="AH86" s="59">
        <f>VLOOKUP(C86,macroInfo!$B$5:$D$57,3,0)</f>
        <v>2.7962091006717</v>
      </c>
      <c r="AI86" s="59">
        <f>VLOOKUP(C86,macroInfo!$B$5:$G$57,6,0)</f>
        <v>-8.6215243879623085</v>
      </c>
      <c r="AJ86" s="59">
        <f>VLOOKUP(C86,macroInfo!$B$5:$F$57,5,0)</f>
        <v>-2.1118228990670262</v>
      </c>
      <c r="AK86" s="59">
        <f>VLOOKUP(C86,macroInfo!$B$5:$H$57,7,0)</f>
        <v>3.665</v>
      </c>
    </row>
    <row r="87" spans="1:37" x14ac:dyDescent="0.3">
      <c r="A87" s="32" t="s">
        <v>163</v>
      </c>
      <c r="B87" s="32">
        <v>3</v>
      </c>
      <c r="C87" s="32">
        <v>2004</v>
      </c>
      <c r="D87" s="29" t="s">
        <v>189</v>
      </c>
      <c r="E87" s="29" t="s">
        <v>204</v>
      </c>
      <c r="F87" s="33">
        <f t="shared" si="31"/>
        <v>0</v>
      </c>
      <c r="G87" s="33">
        <f t="shared" si="26"/>
        <v>0</v>
      </c>
      <c r="H87" s="33">
        <f t="shared" si="27"/>
        <v>0</v>
      </c>
      <c r="I87" s="33">
        <f t="shared" si="28"/>
        <v>1</v>
      </c>
      <c r="J87" s="30">
        <v>9.7500000000000003E-2</v>
      </c>
      <c r="K87" s="30">
        <v>4.1604999999999999</v>
      </c>
      <c r="L87" s="30">
        <v>0.76539999999999997</v>
      </c>
      <c r="M87" s="30">
        <v>-0.2238</v>
      </c>
      <c r="N87" s="31">
        <v>13000</v>
      </c>
      <c r="O87" s="50">
        <f t="shared" si="32"/>
        <v>0.87384694539083685</v>
      </c>
      <c r="P87" s="31">
        <f>+MEDIAN(P91:P105)</f>
        <v>218314.05</v>
      </c>
      <c r="Q87" s="31">
        <f t="shared" si="30"/>
        <v>16.793388461538459</v>
      </c>
      <c r="R87" s="31">
        <v>575965.97239999997</v>
      </c>
      <c r="S87" s="31">
        <f t="shared" si="33"/>
        <v>18.346446394861065</v>
      </c>
      <c r="T87" s="31">
        <v>184272.13039999999</v>
      </c>
      <c r="U87" s="31">
        <f t="shared" si="34"/>
        <v>391693.84199999995</v>
      </c>
      <c r="V87" s="50">
        <f t="shared" si="35"/>
        <v>24.994254929284871</v>
      </c>
      <c r="W87" s="31">
        <v>3721.453</v>
      </c>
      <c r="X87" s="44">
        <f t="shared" si="39"/>
        <v>2.0195419632485021</v>
      </c>
      <c r="Y87" s="44">
        <f t="shared" si="40"/>
        <v>2.2433419632485023</v>
      </c>
      <c r="Z87" s="31">
        <v>13286.2356</v>
      </c>
      <c r="AA87" s="30">
        <v>38.381100000000004</v>
      </c>
      <c r="AB87" s="30">
        <v>33.183</v>
      </c>
      <c r="AC87" s="30">
        <v>-2.0457999999999998</v>
      </c>
      <c r="AD87" s="30">
        <v>5.0640000000000001</v>
      </c>
      <c r="AE87" s="30">
        <f t="shared" si="42"/>
        <v>15.119318021572647</v>
      </c>
      <c r="AF87" s="30">
        <f t="shared" si="41"/>
        <v>737.59699174153616</v>
      </c>
      <c r="AG87" s="30">
        <f>+AVERAGE(AG88:AG88:AG91)</f>
        <v>36230.508055357146</v>
      </c>
      <c r="AH87" s="59">
        <f>VLOOKUP(C87,macroInfo!$B$5:$D$57,3,0)</f>
        <v>3.8525526006435098</v>
      </c>
      <c r="AI87" s="59">
        <f>VLOOKUP(C87,macroInfo!$B$5:$G$57,6,0)</f>
        <v>22.068486956749851</v>
      </c>
      <c r="AJ87" s="59">
        <f>VLOOKUP(C87,macroInfo!$B$5:$F$57,5,0)</f>
        <v>15.83158490016541</v>
      </c>
      <c r="AK87" s="59">
        <f>VLOOKUP(C87,macroInfo!$B$5:$H$57,7,0)</f>
        <v>4.57</v>
      </c>
    </row>
    <row r="88" spans="1:37" x14ac:dyDescent="0.3">
      <c r="A88" s="32" t="s">
        <v>164</v>
      </c>
      <c r="B88" s="32">
        <v>3</v>
      </c>
      <c r="C88" s="32">
        <v>2005</v>
      </c>
      <c r="D88" s="29" t="s">
        <v>189</v>
      </c>
      <c r="E88" s="29" t="s">
        <v>204</v>
      </c>
      <c r="F88" s="33">
        <f t="shared" si="31"/>
        <v>0</v>
      </c>
      <c r="G88" s="33">
        <f t="shared" si="26"/>
        <v>0</v>
      </c>
      <c r="H88" s="33">
        <f t="shared" si="27"/>
        <v>0</v>
      </c>
      <c r="I88" s="33">
        <f t="shared" si="28"/>
        <v>1</v>
      </c>
      <c r="J88" s="30">
        <v>0.26790000000000003</v>
      </c>
      <c r="K88" s="30">
        <v>10.375400000000001</v>
      </c>
      <c r="L88" s="30">
        <v>0.70509999999999995</v>
      </c>
      <c r="M88" s="30">
        <v>-0.26319999999999999</v>
      </c>
      <c r="N88" s="31">
        <v>14390.1113</v>
      </c>
      <c r="O88" s="50">
        <f t="shared" si="32"/>
        <v>10.159189794570182</v>
      </c>
      <c r="P88" s="31">
        <v>172854.0974</v>
      </c>
      <c r="Q88" s="31">
        <f t="shared" si="30"/>
        <v>12.012005591645423</v>
      </c>
      <c r="R88" s="31">
        <v>526404.02130000002</v>
      </c>
      <c r="S88" s="31">
        <f t="shared" si="33"/>
        <v>-8.9979564026760261</v>
      </c>
      <c r="T88" s="31">
        <v>172405.62669999999</v>
      </c>
      <c r="U88" s="31">
        <f t="shared" si="34"/>
        <v>353998.3946</v>
      </c>
      <c r="V88" s="50">
        <f t="shared" si="35"/>
        <v>-10.118814123774754</v>
      </c>
      <c r="W88" s="31">
        <v>3720.21</v>
      </c>
      <c r="X88" s="44">
        <f t="shared" si="39"/>
        <v>2.1578240056361224</v>
      </c>
      <c r="Y88" s="44">
        <f t="shared" si="40"/>
        <v>2.4210240056361223</v>
      </c>
      <c r="Z88" s="31">
        <v>15031.4599</v>
      </c>
      <c r="AA88" s="30">
        <v>32.590499999999999</v>
      </c>
      <c r="AB88" s="30">
        <v>26.693200000000001</v>
      </c>
      <c r="AC88" s="30">
        <v>-3.2452999999999999</v>
      </c>
      <c r="AD88" s="30">
        <v>-14.174200000000001</v>
      </c>
      <c r="AE88" s="30">
        <f t="shared" si="42"/>
        <v>12.341674941189765</v>
      </c>
      <c r="AF88" s="30">
        <f t="shared" si="41"/>
        <v>713.59749895876723</v>
      </c>
      <c r="AG88" s="31">
        <v>22147.826099999998</v>
      </c>
      <c r="AH88" s="59">
        <f>VLOOKUP(C88,macroInfo!$B$5:$D$57,3,0)</f>
        <v>3.4832203202525802</v>
      </c>
      <c r="AI88" s="59">
        <f>VLOOKUP(C88,macroInfo!$B$5:$G$57,6,0)</f>
        <v>2.7517247399369804</v>
      </c>
      <c r="AJ88" s="59">
        <f>VLOOKUP(C88,macroInfo!$B$5:$F$57,5,0)</f>
        <v>6.3055343402032529</v>
      </c>
      <c r="AK88" s="59">
        <f>VLOOKUP(C88,macroInfo!$B$5:$H$57,7,0)</f>
        <v>4.6974999999999998</v>
      </c>
    </row>
    <row r="89" spans="1:37" x14ac:dyDescent="0.3">
      <c r="A89" s="32" t="s">
        <v>165</v>
      </c>
      <c r="B89" s="32">
        <v>3</v>
      </c>
      <c r="C89" s="32">
        <v>2006</v>
      </c>
      <c r="D89" s="29" t="s">
        <v>189</v>
      </c>
      <c r="E89" s="29" t="s">
        <v>204</v>
      </c>
      <c r="F89" s="33">
        <f t="shared" si="31"/>
        <v>0</v>
      </c>
      <c r="G89" s="33">
        <f t="shared" si="26"/>
        <v>0</v>
      </c>
      <c r="H89" s="33">
        <f t="shared" si="27"/>
        <v>0</v>
      </c>
      <c r="I89" s="33">
        <f t="shared" si="28"/>
        <v>1</v>
      </c>
      <c r="J89" s="30">
        <v>0.30330000000000001</v>
      </c>
      <c r="K89" s="30">
        <v>11.845000000000001</v>
      </c>
      <c r="L89" s="30">
        <v>0.76459999999999995</v>
      </c>
      <c r="M89" s="30">
        <v>-0.19420000000000001</v>
      </c>
      <c r="N89" s="31">
        <v>18000</v>
      </c>
      <c r="O89" s="50">
        <f t="shared" si="32"/>
        <v>22.383050248892605</v>
      </c>
      <c r="P89" s="31">
        <f>+MEDIAN(P91:P105)</f>
        <v>218314.05</v>
      </c>
      <c r="Q89" s="31">
        <f t="shared" si="30"/>
        <v>12.128558333333332</v>
      </c>
      <c r="R89" s="31">
        <v>802338.30709999998</v>
      </c>
      <c r="S89" s="31">
        <f t="shared" si="33"/>
        <v>42.146132899364346</v>
      </c>
      <c r="T89" s="31">
        <v>389483.04009999998</v>
      </c>
      <c r="U89" s="31">
        <f t="shared" si="34"/>
        <v>412855.26699999999</v>
      </c>
      <c r="V89" s="50">
        <f t="shared" si="35"/>
        <v>15.38047103469839</v>
      </c>
      <c r="W89" s="31">
        <v>4920.0168999999996</v>
      </c>
      <c r="X89" s="44">
        <f t="shared" si="39"/>
        <v>1.2632172375815858</v>
      </c>
      <c r="Y89" s="44">
        <f t="shared" si="40"/>
        <v>1.4574172375815857</v>
      </c>
      <c r="Z89" s="31">
        <v>18810.1518</v>
      </c>
      <c r="AA89" s="30">
        <v>39.732199999999999</v>
      </c>
      <c r="AB89" s="30">
        <v>27.656199999999998</v>
      </c>
      <c r="AC89" s="30">
        <v>102.68429999999999</v>
      </c>
      <c r="AD89" s="30">
        <v>56.605200000000004</v>
      </c>
      <c r="AE89" s="30">
        <f t="shared" si="42"/>
        <v>22.425138200611411</v>
      </c>
      <c r="AF89" s="30">
        <f t="shared" si="41"/>
        <v>695.79123236151611</v>
      </c>
      <c r="AG89" s="30">
        <f t="shared" si="41"/>
        <v>42389.987321428569</v>
      </c>
      <c r="AH89" s="59">
        <f>VLOOKUP(C89,macroInfo!$B$5:$D$57,3,0)</f>
        <v>2.7828106258432701</v>
      </c>
      <c r="AI89" s="59">
        <f>VLOOKUP(C89,macroInfo!$B$5:$G$57,6,0)</f>
        <v>2.1064496594234416</v>
      </c>
      <c r="AJ89" s="59">
        <f>VLOOKUP(C89,macroInfo!$B$5:$F$57,5,0)</f>
        <v>8.7574297123439706</v>
      </c>
      <c r="AK89" s="59">
        <f>VLOOKUP(C89,macroInfo!$B$5:$H$57,7,0)</f>
        <v>4.7974999999999994</v>
      </c>
    </row>
    <row r="90" spans="1:37" x14ac:dyDescent="0.3">
      <c r="A90" s="32" t="s">
        <v>166</v>
      </c>
      <c r="B90" s="32">
        <v>3</v>
      </c>
      <c r="C90" s="32">
        <v>2007</v>
      </c>
      <c r="D90" s="29" t="s">
        <v>189</v>
      </c>
      <c r="E90" s="29" t="s">
        <v>204</v>
      </c>
      <c r="F90" s="33">
        <f t="shared" si="31"/>
        <v>1</v>
      </c>
      <c r="G90" s="33">
        <f t="shared" si="26"/>
        <v>1</v>
      </c>
      <c r="H90" s="33">
        <f t="shared" si="27"/>
        <v>1</v>
      </c>
      <c r="I90" s="33">
        <f t="shared" si="28"/>
        <v>1</v>
      </c>
      <c r="J90" s="30">
        <v>0.313</v>
      </c>
      <c r="K90" s="30">
        <v>13.0541</v>
      </c>
      <c r="L90" s="30">
        <v>0.65180000000000005</v>
      </c>
      <c r="M90" s="30">
        <v>-0.2651</v>
      </c>
      <c r="N90" s="31">
        <v>23818.4139</v>
      </c>
      <c r="O90" s="50">
        <f t="shared" si="32"/>
        <v>28.008721691221993</v>
      </c>
      <c r="P90" s="31">
        <v>346238.3358</v>
      </c>
      <c r="Q90" s="31">
        <f t="shared" si="30"/>
        <v>14.536582379232229</v>
      </c>
      <c r="R90" s="31">
        <v>899004.03419999999</v>
      </c>
      <c r="S90" s="31">
        <f t="shared" si="33"/>
        <v>11.375717366873765</v>
      </c>
      <c r="T90" s="31">
        <v>409616.05379999999</v>
      </c>
      <c r="U90" s="31">
        <f t="shared" si="34"/>
        <v>489387.9804</v>
      </c>
      <c r="V90" s="50">
        <f t="shared" si="35"/>
        <v>17.005850239551872</v>
      </c>
      <c r="W90" s="31">
        <v>5285.7987000000003</v>
      </c>
      <c r="X90" s="44">
        <f t="shared" si="39"/>
        <v>1.2904276214185824</v>
      </c>
      <c r="Y90" s="44">
        <f t="shared" si="40"/>
        <v>1.5555276214185825</v>
      </c>
      <c r="Z90" s="31">
        <v>22071.370500000001</v>
      </c>
      <c r="AA90" s="30">
        <v>38.214399999999998</v>
      </c>
      <c r="AB90" s="30">
        <v>30.128299999999999</v>
      </c>
      <c r="AC90" s="30">
        <v>-1.2717000000000001</v>
      </c>
      <c r="AD90" s="30">
        <v>16.5152</v>
      </c>
      <c r="AE90" s="30">
        <f t="shared" si="42"/>
        <v>15.988460275525048</v>
      </c>
      <c r="AF90" s="30">
        <f t="shared" si="41"/>
        <v>674.75131020408185</v>
      </c>
      <c r="AG90" s="31">
        <v>37294.564200000001</v>
      </c>
      <c r="AH90" s="59">
        <f>VLOOKUP(C90,macroInfo!$B$5:$D$57,3,0)</f>
        <v>2.01050755163328</v>
      </c>
      <c r="AI90" s="59">
        <f>VLOOKUP(C90,macroInfo!$B$5:$G$57,6,0)</f>
        <v>21.613625390754567</v>
      </c>
      <c r="AJ90" s="59">
        <f>VLOOKUP(C90,macroInfo!$B$5:$F$57,5,0)</f>
        <v>11.440467914050702</v>
      </c>
      <c r="AK90" s="59">
        <f>VLOOKUP(C90,macroInfo!$B$5:$H$57,7,0)</f>
        <v>5.9550000000000001</v>
      </c>
    </row>
    <row r="91" spans="1:37" x14ac:dyDescent="0.3">
      <c r="A91" s="32" t="s">
        <v>167</v>
      </c>
      <c r="B91" s="32">
        <v>3</v>
      </c>
      <c r="C91" s="32">
        <v>2008</v>
      </c>
      <c r="D91" s="29" t="s">
        <v>189</v>
      </c>
      <c r="E91" s="29" t="s">
        <v>204</v>
      </c>
      <c r="F91" s="33">
        <f t="shared" si="31"/>
        <v>1</v>
      </c>
      <c r="G91" s="33">
        <f t="shared" si="26"/>
        <v>1</v>
      </c>
      <c r="H91" s="33">
        <f t="shared" si="27"/>
        <v>1</v>
      </c>
      <c r="I91" s="33">
        <f t="shared" si="28"/>
        <v>1</v>
      </c>
      <c r="J91" s="30">
        <v>5.0000000000000001E-4</v>
      </c>
      <c r="K91" s="30">
        <v>2.29E-2</v>
      </c>
      <c r="L91" s="30">
        <v>0.79720000000000002</v>
      </c>
      <c r="M91" s="30">
        <f>AVERAGE(M85:M90)</f>
        <v>-0.28744999999999998</v>
      </c>
      <c r="N91" s="31">
        <v>31394.25</v>
      </c>
      <c r="O91" s="50">
        <f t="shared" si="32"/>
        <v>27.616578031801382</v>
      </c>
      <c r="P91" s="31">
        <v>309511.02720000001</v>
      </c>
      <c r="Q91" s="31">
        <f t="shared" si="30"/>
        <v>9.8588444444444452</v>
      </c>
      <c r="R91" s="31">
        <v>872335.97880000004</v>
      </c>
      <c r="S91" s="31">
        <f t="shared" si="33"/>
        <v>-3.011287540180664</v>
      </c>
      <c r="T91" s="31">
        <f>AVERAGE(T71:T90)</f>
        <v>171884.73241</v>
      </c>
      <c r="U91" s="31">
        <f t="shared" si="34"/>
        <v>700451.24638999999</v>
      </c>
      <c r="V91" s="50">
        <f t="shared" si="35"/>
        <v>35.856917421602901</v>
      </c>
      <c r="W91" s="31">
        <v>6955.8360000000002</v>
      </c>
      <c r="X91" s="44">
        <f t="shared" si="39"/>
        <v>4.0468027046219026</v>
      </c>
      <c r="Y91" s="44">
        <f t="shared" si="40"/>
        <v>4.3342527046219024</v>
      </c>
      <c r="Z91" s="31">
        <v>15413.8791</v>
      </c>
      <c r="AA91" s="30">
        <v>31.410599999999999</v>
      </c>
      <c r="AB91" s="30">
        <v>29.563300000000002</v>
      </c>
      <c r="AC91" s="30">
        <f>+AVERAGE(AC74:AC90)</f>
        <v>11.254417647058823</v>
      </c>
      <c r="AD91" s="30">
        <v>11.9963</v>
      </c>
      <c r="AE91" s="30">
        <f t="shared" si="42"/>
        <v>-35.901297240490251</v>
      </c>
      <c r="AF91" s="30">
        <f>+AVERAGE(AF92:AF105)</f>
        <v>651.36094285714296</v>
      </c>
      <c r="AG91" s="31">
        <v>43089.654600000002</v>
      </c>
      <c r="AH91" s="59">
        <f>VLOOKUP(C91,macroInfo!$B$5:$D$57,3,0)</f>
        <v>0.122188442974647</v>
      </c>
      <c r="AI91" s="59">
        <f>VLOOKUP(C91,macroInfo!$B$5:$G$57,6,0)</f>
        <v>-8.1302947285824168</v>
      </c>
      <c r="AJ91" s="59">
        <f>VLOOKUP(C91,macroInfo!$B$5:$F$57,5,0)</f>
        <v>-19.582815844469096</v>
      </c>
      <c r="AK91" s="59">
        <f>VLOOKUP(C91,macroInfo!$B$5:$H$57,7,0)</f>
        <v>5.49</v>
      </c>
    </row>
    <row r="92" spans="1:37" x14ac:dyDescent="0.3">
      <c r="A92" s="32" t="s">
        <v>168</v>
      </c>
      <c r="B92" s="32">
        <v>3</v>
      </c>
      <c r="C92" s="32">
        <v>2009</v>
      </c>
      <c r="D92" s="29" t="s">
        <v>189</v>
      </c>
      <c r="E92" s="29" t="s">
        <v>204</v>
      </c>
      <c r="F92" s="33">
        <f t="shared" si="31"/>
        <v>1</v>
      </c>
      <c r="G92" s="33">
        <f t="shared" si="26"/>
        <v>1</v>
      </c>
      <c r="H92" s="33">
        <f t="shared" si="27"/>
        <v>1</v>
      </c>
      <c r="I92" s="33">
        <f t="shared" si="28"/>
        <v>1</v>
      </c>
      <c r="J92" s="30">
        <v>-0.61760000000000004</v>
      </c>
      <c r="K92" s="30">
        <v>-45.655299999999997</v>
      </c>
      <c r="L92" s="30">
        <v>1.0542</v>
      </c>
      <c r="M92" s="30">
        <f>AVERAGE(M85:M91)</f>
        <v>-0.28745000000000004</v>
      </c>
      <c r="N92" s="31">
        <v>42305.112000000001</v>
      </c>
      <c r="O92" s="50">
        <f t="shared" si="32"/>
        <v>29.828317468776216</v>
      </c>
      <c r="P92" s="31">
        <v>401411.31</v>
      </c>
      <c r="Q92" s="31">
        <f t="shared" si="30"/>
        <v>9.4884823848238486</v>
      </c>
      <c r="R92" s="31">
        <v>1209700</v>
      </c>
      <c r="S92" s="31">
        <f t="shared" si="33"/>
        <v>32.695302747557911</v>
      </c>
      <c r="T92" s="31">
        <v>485994.3051</v>
      </c>
      <c r="U92" s="31">
        <f t="shared" si="34"/>
        <v>723705.6949</v>
      </c>
      <c r="V92" s="50">
        <f t="shared" si="35"/>
        <v>3.2660045932019508</v>
      </c>
      <c r="W92" s="31">
        <v>10024.605299999999</v>
      </c>
      <c r="X92" s="44">
        <f t="shared" si="39"/>
        <v>2.0627001581710509</v>
      </c>
      <c r="Y92" s="44">
        <f t="shared" si="40"/>
        <v>2.3501501581710511</v>
      </c>
      <c r="Z92" s="31">
        <v>12651.406800000001</v>
      </c>
      <c r="AA92" s="30">
        <v>31.761900000000001</v>
      </c>
      <c r="AB92" s="30">
        <v>31.283300000000001</v>
      </c>
      <c r="AC92" s="30">
        <f>+AVERAGE(AC75:AC91)</f>
        <v>11.130877508650521</v>
      </c>
      <c r="AD92" s="30">
        <v>45.120199999999997</v>
      </c>
      <c r="AE92" s="30">
        <f t="shared" si="42"/>
        <v>-19.749992532978318</v>
      </c>
      <c r="AF92" s="30">
        <v>1055.8398999999999</v>
      </c>
      <c r="AG92" s="31">
        <v>59383.364699999998</v>
      </c>
      <c r="AH92" s="59">
        <f>VLOOKUP(C92,macroInfo!$B$5:$D$57,3,0)</f>
        <v>-2.5998883510855801</v>
      </c>
      <c r="AI92" s="59">
        <f>VLOOKUP(C92,macroInfo!$B$5:$G$57,6,0)</f>
        <v>-152.2692205218506</v>
      </c>
      <c r="AJ92" s="59">
        <f>VLOOKUP(C92,macroInfo!$B$5:$F$57,5,0)</f>
        <v>-24.778154144577758</v>
      </c>
      <c r="AK92" s="59">
        <f>VLOOKUP(C92,macroInfo!$B$5:$H$57,7,0)</f>
        <v>1.1975</v>
      </c>
    </row>
    <row r="93" spans="1:37" x14ac:dyDescent="0.3">
      <c r="A93" s="32" t="s">
        <v>169</v>
      </c>
      <c r="B93" s="32">
        <v>3</v>
      </c>
      <c r="C93" s="32">
        <v>2010</v>
      </c>
      <c r="D93" s="29" t="s">
        <v>189</v>
      </c>
      <c r="E93" s="29" t="s">
        <v>204</v>
      </c>
      <c r="F93" s="33">
        <f t="shared" si="31"/>
        <v>1</v>
      </c>
      <c r="G93" s="33">
        <f t="shared" si="26"/>
        <v>1</v>
      </c>
      <c r="H93" s="33">
        <f t="shared" si="27"/>
        <v>1</v>
      </c>
      <c r="I93" s="33">
        <f t="shared" si="28"/>
        <v>1</v>
      </c>
      <c r="J93" s="30">
        <v>0.1789</v>
      </c>
      <c r="K93" s="30">
        <v>14.6494</v>
      </c>
      <c r="L93" s="30">
        <v>0.94530000000000003</v>
      </c>
      <c r="M93" s="30">
        <v>0.6542</v>
      </c>
      <c r="N93" s="31">
        <v>42406.308199999999</v>
      </c>
      <c r="O93" s="50">
        <f t="shared" si="32"/>
        <v>0.23891996592442494</v>
      </c>
      <c r="P93" s="31">
        <v>357540.5</v>
      </c>
      <c r="Q93" s="31">
        <f t="shared" si="30"/>
        <v>8.4313045670879685</v>
      </c>
      <c r="R93" s="31">
        <v>1008200</v>
      </c>
      <c r="S93" s="31">
        <f t="shared" si="33"/>
        <v>-18.220583231727204</v>
      </c>
      <c r="T93" s="31">
        <v>410214.56939999998</v>
      </c>
      <c r="U93" s="31">
        <f t="shared" si="34"/>
        <v>597985.43060000008</v>
      </c>
      <c r="V93" s="50">
        <f t="shared" si="35"/>
        <v>-19.081842087710832</v>
      </c>
      <c r="W93" s="31">
        <v>9357.9148999999998</v>
      </c>
      <c r="X93" s="44">
        <f t="shared" si="39"/>
        <v>2.2812244123087453</v>
      </c>
      <c r="Y93" s="44">
        <f t="shared" si="40"/>
        <v>1.6270244123087454</v>
      </c>
      <c r="Z93" s="31">
        <v>14294.937</v>
      </c>
      <c r="AA93" s="30">
        <v>26.320699999999999</v>
      </c>
      <c r="AB93" s="30">
        <v>34.895699999999998</v>
      </c>
      <c r="AC93" s="30">
        <v>-9.4986999999999995</v>
      </c>
      <c r="AD93" s="30">
        <v>-0.92230000000000001</v>
      </c>
      <c r="AE93" s="30">
        <f t="shared" si="42"/>
        <v>12.213700015282292</v>
      </c>
      <c r="AF93" s="30">
        <v>1027.9852000000001</v>
      </c>
      <c r="AG93" s="31">
        <v>54609.466200000003</v>
      </c>
      <c r="AH93" s="59">
        <f>VLOOKUP(C93,macroInfo!$B$5:$D$57,3,0)</f>
        <v>2.7088566941968102</v>
      </c>
      <c r="AI93" s="59">
        <f>VLOOKUP(C93,macroInfo!$B$5:$G$57,6,0)</f>
        <v>-55.129973169376534</v>
      </c>
      <c r="AJ93" s="59">
        <f>VLOOKUP(C93,macroInfo!$B$5:$F$57,5,0)</f>
        <v>17.567573527575036</v>
      </c>
      <c r="AK93" s="59">
        <f>VLOOKUP(C93,macroInfo!$B$5:$H$57,7,0)</f>
        <v>0.69</v>
      </c>
    </row>
    <row r="94" spans="1:37" x14ac:dyDescent="0.3">
      <c r="A94" s="32" t="s">
        <v>170</v>
      </c>
      <c r="B94" s="32">
        <v>3</v>
      </c>
      <c r="C94" s="32">
        <v>2011</v>
      </c>
      <c r="D94" s="29" t="s">
        <v>189</v>
      </c>
      <c r="E94" s="29" t="s">
        <v>204</v>
      </c>
      <c r="F94" s="33">
        <f t="shared" si="31"/>
        <v>1</v>
      </c>
      <c r="G94" s="33">
        <f t="shared" si="26"/>
        <v>1</v>
      </c>
      <c r="H94" s="33">
        <f t="shared" si="27"/>
        <v>1</v>
      </c>
      <c r="I94" s="33">
        <f t="shared" si="28"/>
        <v>1</v>
      </c>
      <c r="J94" s="30">
        <v>9.01E-2</v>
      </c>
      <c r="K94" s="30">
        <v>3.9735999999999998</v>
      </c>
      <c r="L94" s="30">
        <v>0.9849</v>
      </c>
      <c r="M94" s="30">
        <v>0.33029999999999998</v>
      </c>
      <c r="N94" s="31">
        <v>33940.944000000003</v>
      </c>
      <c r="O94" s="50">
        <f t="shared" si="32"/>
        <v>-22.267505626508129</v>
      </c>
      <c r="P94" s="31">
        <v>306625.82400000002</v>
      </c>
      <c r="Q94" s="31">
        <f t="shared" si="30"/>
        <v>9.0340982855397307</v>
      </c>
      <c r="R94" s="31">
        <v>857644.848</v>
      </c>
      <c r="S94" s="31">
        <f t="shared" si="33"/>
        <v>-16.173175792319768</v>
      </c>
      <c r="T94" s="31">
        <v>360880.272</v>
      </c>
      <c r="U94" s="31">
        <f t="shared" si="34"/>
        <v>496764.576</v>
      </c>
      <c r="V94" s="50">
        <f t="shared" si="35"/>
        <v>-18.545016637951832</v>
      </c>
      <c r="W94" s="31">
        <v>9362.5120000000006</v>
      </c>
      <c r="X94" s="44">
        <f t="shared" si="39"/>
        <v>2.5943540632223865</v>
      </c>
      <c r="Y94" s="44">
        <f t="shared" si="40"/>
        <v>2.2640540632223867</v>
      </c>
      <c r="Z94" s="31">
        <v>27756.432000000001</v>
      </c>
      <c r="AA94" s="30">
        <v>26.680800000000001</v>
      </c>
      <c r="AB94" s="30">
        <v>46.651699999999998</v>
      </c>
      <c r="AC94" s="30">
        <v>-9.2705000000000002</v>
      </c>
      <c r="AD94" s="30">
        <v>-7.1860999999999997</v>
      </c>
      <c r="AE94" s="30">
        <f t="shared" si="42"/>
        <v>66.35621784893145</v>
      </c>
      <c r="AF94" s="30">
        <v>977.30110000000002</v>
      </c>
      <c r="AG94" s="31">
        <v>47381.760000000002</v>
      </c>
      <c r="AH94" s="59">
        <f>VLOOKUP(C94,macroInfo!$B$5:$D$57,3,0)</f>
        <v>1.54989495017045</v>
      </c>
      <c r="AI94" s="59">
        <f>VLOOKUP(C94,macroInfo!$B$5:$G$57,6,0)</f>
        <v>25.171692375826577</v>
      </c>
      <c r="AJ94" s="59">
        <f>VLOOKUP(C94,macroInfo!$B$5:$F$57,5,0)</f>
        <v>12.462970276676295</v>
      </c>
      <c r="AK94" s="59">
        <f>VLOOKUP(C94,macroInfo!$B$5:$H$57,7,0)</f>
        <v>0.88749999999999996</v>
      </c>
    </row>
    <row r="95" spans="1:37" x14ac:dyDescent="0.3">
      <c r="A95" s="32" t="s">
        <v>171</v>
      </c>
      <c r="B95" s="32">
        <v>3</v>
      </c>
      <c r="C95" s="32">
        <v>2012</v>
      </c>
      <c r="D95" s="29" t="s">
        <v>189</v>
      </c>
      <c r="E95" s="29" t="s">
        <v>204</v>
      </c>
      <c r="F95" s="33">
        <f t="shared" si="31"/>
        <v>1</v>
      </c>
      <c r="G95" s="33">
        <f t="shared" si="26"/>
        <v>1</v>
      </c>
      <c r="H95" s="33">
        <f t="shared" si="27"/>
        <v>1</v>
      </c>
      <c r="I95" s="33">
        <f t="shared" si="28"/>
        <v>1</v>
      </c>
      <c r="J95" s="30">
        <v>8.9999999999999998E-4</v>
      </c>
      <c r="K95" s="30">
        <v>2.6599999999999999E-2</v>
      </c>
      <c r="L95" s="30">
        <v>0.88600000000000001</v>
      </c>
      <c r="M95" s="30">
        <v>0.16850000000000001</v>
      </c>
      <c r="N95" s="31">
        <v>35955.226499999997</v>
      </c>
      <c r="O95" s="50">
        <f t="shared" si="32"/>
        <v>5.7652382867384757</v>
      </c>
      <c r="P95" s="31">
        <v>274675.75949999999</v>
      </c>
      <c r="Q95" s="31">
        <f t="shared" si="30"/>
        <v>7.6393833730959813</v>
      </c>
      <c r="R95" s="31">
        <v>839168.19660000002</v>
      </c>
      <c r="S95" s="31">
        <f t="shared" si="33"/>
        <v>-2.1778924644492337</v>
      </c>
      <c r="T95" s="31">
        <v>332928.6372</v>
      </c>
      <c r="U95" s="31">
        <f t="shared" si="34"/>
        <v>506239.55940000003</v>
      </c>
      <c r="V95" s="50">
        <f t="shared" si="35"/>
        <v>1.8893771071509007</v>
      </c>
      <c r="W95" s="31">
        <v>7122.44</v>
      </c>
      <c r="X95" s="44">
        <f t="shared" si="39"/>
        <v>2.1393293349293172</v>
      </c>
      <c r="Y95" s="44">
        <f t="shared" si="40"/>
        <v>1.9708293349293171</v>
      </c>
      <c r="Z95" s="31">
        <v>31369.269</v>
      </c>
      <c r="AA95" s="30">
        <v>23.5214</v>
      </c>
      <c r="AB95" s="30">
        <v>41.755600000000001</v>
      </c>
      <c r="AC95" s="30">
        <v>-9.4022000000000006</v>
      </c>
      <c r="AD95" s="30">
        <v>2.9542000000000002</v>
      </c>
      <c r="AE95" s="30">
        <f t="shared" si="42"/>
        <v>12.236112229423306</v>
      </c>
      <c r="AF95" s="30">
        <v>934.37890000000004</v>
      </c>
      <c r="AG95" s="31">
        <v>48991.223100000003</v>
      </c>
      <c r="AH95" s="59">
        <f>VLOOKUP(C95,macroInfo!$B$5:$D$57,3,0)</f>
        <v>2.2806876031918502</v>
      </c>
      <c r="AI95" s="59">
        <f>VLOOKUP(C95,macroInfo!$B$5:$G$57,6,0)</f>
        <v>-5.7987257650349395</v>
      </c>
      <c r="AJ95" s="59">
        <f>VLOOKUP(C95,macroInfo!$B$5:$F$57,5,0)</f>
        <v>7.9335793820117502</v>
      </c>
      <c r="AK95" s="59">
        <f>VLOOKUP(C95,macroInfo!$B$5:$H$57,7,0)</f>
        <v>0.83749999999999991</v>
      </c>
    </row>
    <row r="96" spans="1:37" x14ac:dyDescent="0.3">
      <c r="A96" s="32" t="s">
        <v>172</v>
      </c>
      <c r="B96" s="32">
        <v>3</v>
      </c>
      <c r="C96" s="32">
        <v>2013</v>
      </c>
      <c r="D96" s="29" t="s">
        <v>189</v>
      </c>
      <c r="E96" s="29" t="s">
        <v>204</v>
      </c>
      <c r="F96" s="33">
        <f t="shared" si="31"/>
        <v>0</v>
      </c>
      <c r="G96" s="33">
        <f t="shared" si="26"/>
        <v>0</v>
      </c>
      <c r="H96" s="33">
        <f t="shared" si="27"/>
        <v>0</v>
      </c>
      <c r="I96" s="33">
        <f t="shared" si="28"/>
        <v>1</v>
      </c>
      <c r="J96" s="30">
        <v>1.32E-2</v>
      </c>
      <c r="K96" s="30">
        <v>0.31859999999999999</v>
      </c>
      <c r="L96" s="30">
        <v>1.2793000000000001</v>
      </c>
      <c r="M96" s="30">
        <v>1.0402</v>
      </c>
      <c r="N96" s="31">
        <v>35446.003400000001</v>
      </c>
      <c r="O96" s="50">
        <f t="shared" si="32"/>
        <v>-1.4263948522209664</v>
      </c>
      <c r="P96" s="31">
        <v>262801.79320000001</v>
      </c>
      <c r="Q96" s="31">
        <f t="shared" si="30"/>
        <v>7.414144557690812</v>
      </c>
      <c r="R96" s="31">
        <v>757927.55290000001</v>
      </c>
      <c r="S96" s="31">
        <f t="shared" si="33"/>
        <v>-10.18233546552843</v>
      </c>
      <c r="T96" s="31">
        <v>309055.61479999998</v>
      </c>
      <c r="U96" s="31">
        <f t="shared" si="34"/>
        <v>448871.93810000003</v>
      </c>
      <c r="V96" s="50">
        <f t="shared" si="35"/>
        <v>-12.027236355310494</v>
      </c>
      <c r="W96" s="31">
        <v>8166.4587000000001</v>
      </c>
      <c r="X96" s="44">
        <f t="shared" si="39"/>
        <v>2.6423913072360077</v>
      </c>
      <c r="Y96" s="44">
        <f t="shared" si="40"/>
        <v>1.6021913072360077</v>
      </c>
      <c r="Z96" s="31">
        <v>35823.822</v>
      </c>
      <c r="AA96" s="30">
        <v>20.406199999999998</v>
      </c>
      <c r="AB96" s="30">
        <v>51.273099999999999</v>
      </c>
      <c r="AC96" s="30">
        <v>-11.156000000000001</v>
      </c>
      <c r="AD96" s="30">
        <v>10.384399999999999</v>
      </c>
      <c r="AE96" s="30">
        <f t="shared" si="42"/>
        <v>13.278437169526267</v>
      </c>
      <c r="AF96" s="30">
        <v>784.452</v>
      </c>
      <c r="AG96" s="31">
        <v>50538.063900000001</v>
      </c>
      <c r="AH96" s="59">
        <f>VLOOKUP(C96,macroInfo!$B$5:$D$57,3,0)</f>
        <v>1.84187539518688</v>
      </c>
      <c r="AI96" s="59">
        <f>VLOOKUP(C96,macroInfo!$B$5:$G$57,6,0)</f>
        <v>-52.586350113053101</v>
      </c>
      <c r="AJ96" s="59">
        <f>VLOOKUP(C96,macroInfo!$B$5:$F$57,5,0)</f>
        <v>17.537853396638734</v>
      </c>
      <c r="AK96" s="59">
        <f>VLOOKUP(C96,macroInfo!$B$5:$H$57,7,0)</f>
        <v>0.495</v>
      </c>
    </row>
    <row r="97" spans="1:37" x14ac:dyDescent="0.3">
      <c r="A97" s="32" t="s">
        <v>173</v>
      </c>
      <c r="B97" s="32">
        <v>3</v>
      </c>
      <c r="C97" s="32">
        <v>2014</v>
      </c>
      <c r="D97" s="29" t="s">
        <v>189</v>
      </c>
      <c r="E97" s="29" t="s">
        <v>204</v>
      </c>
      <c r="F97" s="33">
        <f t="shared" si="31"/>
        <v>0</v>
      </c>
      <c r="G97" s="33">
        <f t="shared" si="26"/>
        <v>0</v>
      </c>
      <c r="H97" s="33">
        <f t="shared" si="27"/>
        <v>0</v>
      </c>
      <c r="I97" s="33">
        <f t="shared" si="28"/>
        <v>1</v>
      </c>
      <c r="J97" s="30">
        <v>4.7699999999999999E-2</v>
      </c>
      <c r="K97" s="30">
        <v>1.0146999999999999</v>
      </c>
      <c r="L97" s="30">
        <v>1.2323999999999999</v>
      </c>
      <c r="M97" s="30">
        <v>0.95420000000000005</v>
      </c>
      <c r="N97" s="31">
        <v>30398.83</v>
      </c>
      <c r="O97" s="50">
        <f t="shared" si="32"/>
        <v>-15.360638672406527</v>
      </c>
      <c r="P97" s="31">
        <v>260365.38</v>
      </c>
      <c r="Q97" s="31">
        <f t="shared" si="30"/>
        <v>8.5649802969390603</v>
      </c>
      <c r="R97" s="31">
        <v>674706.89</v>
      </c>
      <c r="S97" s="31">
        <f t="shared" si="33"/>
        <v>-11.630944489826799</v>
      </c>
      <c r="T97" s="31">
        <v>260929.24</v>
      </c>
      <c r="U97" s="31">
        <f t="shared" si="34"/>
        <v>413777.65</v>
      </c>
      <c r="V97" s="50">
        <f t="shared" si="35"/>
        <v>-8.1408878994614149</v>
      </c>
      <c r="W97" s="31">
        <v>7448.8199000000004</v>
      </c>
      <c r="X97" s="44">
        <f t="shared" si="39"/>
        <v>2.8547279331362021</v>
      </c>
      <c r="Y97" s="44">
        <f t="shared" si="40"/>
        <v>1.9005279331362019</v>
      </c>
      <c r="Z97" s="31">
        <v>31525.34</v>
      </c>
      <c r="AA97" s="30">
        <v>20.6828</v>
      </c>
      <c r="AB97" s="30">
        <v>45.144799999999996</v>
      </c>
      <c r="AC97" s="30">
        <v>-3.7763</v>
      </c>
      <c r="AD97" s="30">
        <v>0.94430000000000003</v>
      </c>
      <c r="AE97" s="30">
        <f t="shared" si="42"/>
        <v>-12.782142422398987</v>
      </c>
      <c r="AF97" s="30">
        <v>839.76260000000002</v>
      </c>
      <c r="AG97" s="31">
        <v>38085.96</v>
      </c>
      <c r="AH97" s="59">
        <f>VLOOKUP(C97,macroInfo!$B$5:$D$57,3,0)</f>
        <v>2.2877759325535898</v>
      </c>
      <c r="AI97" s="59">
        <f>VLOOKUP(C97,macroInfo!$B$5:$G$57,6,0)</f>
        <v>8.2370997433127773</v>
      </c>
      <c r="AJ97" s="59">
        <f>VLOOKUP(C97,macroInfo!$B$5:$F$57,5,0)</f>
        <v>16.279600580719226</v>
      </c>
      <c r="AK97" s="59">
        <f>VLOOKUP(C97,macroInfo!$B$5:$H$57,7,0)</f>
        <v>0.53750000000000009</v>
      </c>
    </row>
    <row r="98" spans="1:37" x14ac:dyDescent="0.3">
      <c r="A98" s="32" t="s">
        <v>174</v>
      </c>
      <c r="B98" s="32">
        <v>3</v>
      </c>
      <c r="C98" s="32">
        <v>2015</v>
      </c>
      <c r="D98" s="29" t="s">
        <v>189</v>
      </c>
      <c r="E98" s="29" t="s">
        <v>204</v>
      </c>
      <c r="F98" s="33">
        <f t="shared" si="31"/>
        <v>0</v>
      </c>
      <c r="G98" s="33">
        <f t="shared" si="26"/>
        <v>0</v>
      </c>
      <c r="H98" s="33">
        <f t="shared" si="27"/>
        <v>0</v>
      </c>
      <c r="I98" s="33">
        <f t="shared" si="28"/>
        <v>1</v>
      </c>
      <c r="J98" s="30">
        <v>0.19470000000000001</v>
      </c>
      <c r="K98" s="30">
        <v>3.8250000000000002</v>
      </c>
      <c r="L98" s="30">
        <v>1.3359000000000001</v>
      </c>
      <c r="M98" s="30">
        <v>0.5212</v>
      </c>
      <c r="N98" s="31">
        <v>29667.4398</v>
      </c>
      <c r="O98" s="50">
        <f t="shared" si="32"/>
        <v>-2.4353979430819281</v>
      </c>
      <c r="P98" s="31">
        <v>215398.89120000001</v>
      </c>
      <c r="Q98" s="31">
        <f t="shared" si="30"/>
        <v>7.2604475698641178</v>
      </c>
      <c r="R98" s="31">
        <v>578767.71059999999</v>
      </c>
      <c r="S98" s="31">
        <f t="shared" si="33"/>
        <v>-15.337715312637737</v>
      </c>
      <c r="T98" s="31">
        <v>225748.7562</v>
      </c>
      <c r="U98" s="31">
        <f t="shared" si="34"/>
        <v>353018.95439999999</v>
      </c>
      <c r="V98" s="50">
        <f t="shared" si="35"/>
        <v>-15.88070015770591</v>
      </c>
      <c r="W98" s="31">
        <v>6414.6936999999998</v>
      </c>
      <c r="X98" s="44">
        <f t="shared" si="39"/>
        <v>2.8415189558417597</v>
      </c>
      <c r="Y98" s="44">
        <f t="shared" si="40"/>
        <v>2.3203189558417598</v>
      </c>
      <c r="Z98" s="31">
        <v>31949.299800000001</v>
      </c>
      <c r="AA98" s="30">
        <v>17.517099999999999</v>
      </c>
      <c r="AB98" s="30">
        <v>61.716099999999997</v>
      </c>
      <c r="AC98" s="30">
        <v>-3.8357999999999999</v>
      </c>
      <c r="AD98" s="30">
        <v>8.7550000000000008</v>
      </c>
      <c r="AE98" s="30">
        <f t="shared" si="42"/>
        <v>1.3358598206416179</v>
      </c>
      <c r="AF98" s="30">
        <v>647.54830000000004</v>
      </c>
      <c r="AG98" s="31">
        <v>35643.739800000003</v>
      </c>
      <c r="AH98" s="59">
        <f>VLOOKUP(C98,macroInfo!$B$5:$D$57,3,0)</f>
        <v>2.7063695817639899</v>
      </c>
      <c r="AI98" s="59">
        <f>VLOOKUP(C98,macroInfo!$B$5:$G$57,6,0)</f>
        <v>2.7524673390089935</v>
      </c>
      <c r="AJ98" s="59">
        <f>VLOOKUP(C98,macroInfo!$B$5:$F$57,5,0)</f>
        <v>5.3819675500990032</v>
      </c>
      <c r="AK98" s="59">
        <f>VLOOKUP(C98,macroInfo!$B$5:$H$57,7,0)</f>
        <v>0.55249999999999999</v>
      </c>
    </row>
    <row r="99" spans="1:37" x14ac:dyDescent="0.3">
      <c r="A99" s="32" t="s">
        <v>175</v>
      </c>
      <c r="B99" s="32">
        <v>3</v>
      </c>
      <c r="C99" s="32">
        <v>2016</v>
      </c>
      <c r="D99" s="29" t="s">
        <v>189</v>
      </c>
      <c r="E99" s="29" t="s">
        <v>204</v>
      </c>
      <c r="F99" s="33">
        <f t="shared" si="31"/>
        <v>0</v>
      </c>
      <c r="G99" s="33">
        <f t="shared" si="26"/>
        <v>0</v>
      </c>
      <c r="H99" s="33">
        <f t="shared" si="27"/>
        <v>0</v>
      </c>
      <c r="I99" s="33">
        <f t="shared" si="28"/>
        <v>1</v>
      </c>
      <c r="J99" s="30">
        <v>5.5100000000000003E-2</v>
      </c>
      <c r="K99" s="30">
        <v>0.96650000000000003</v>
      </c>
      <c r="L99" s="30">
        <v>1.2910999999999999</v>
      </c>
      <c r="M99" s="30">
        <v>0.47539999999999999</v>
      </c>
      <c r="N99" s="31">
        <v>27943.221799999999</v>
      </c>
      <c r="O99" s="50">
        <f t="shared" si="32"/>
        <v>-5.9875482836112655</v>
      </c>
      <c r="P99" s="31">
        <v>200948.82689999999</v>
      </c>
      <c r="Q99" s="31">
        <f t="shared" si="30"/>
        <v>7.1913263380388006</v>
      </c>
      <c r="R99" s="31">
        <v>506730.61499999999</v>
      </c>
      <c r="S99" s="31">
        <f t="shared" si="33"/>
        <v>-13.292167537720267</v>
      </c>
      <c r="T99" s="31">
        <v>215323.33319999999</v>
      </c>
      <c r="U99" s="31">
        <f t="shared" si="34"/>
        <v>291407.2818</v>
      </c>
      <c r="V99" s="50">
        <f t="shared" si="35"/>
        <v>-19.179986820848253</v>
      </c>
      <c r="W99" s="31">
        <v>5619.3692000000001</v>
      </c>
      <c r="X99" s="44">
        <f t="shared" si="39"/>
        <v>2.6097353763238145</v>
      </c>
      <c r="Y99" s="44">
        <f t="shared" si="40"/>
        <v>2.1343353763238144</v>
      </c>
      <c r="Z99" s="31">
        <v>30178.131099999999</v>
      </c>
      <c r="AA99" s="30">
        <v>16.209499999999998</v>
      </c>
      <c r="AB99" s="30">
        <v>65.377499999999998</v>
      </c>
      <c r="AC99" s="30">
        <v>-1.7333000000000001</v>
      </c>
      <c r="AD99" s="30">
        <v>-3.4931000000000001</v>
      </c>
      <c r="AE99" s="30">
        <f t="shared" si="42"/>
        <v>-5.7032738784145343</v>
      </c>
      <c r="AF99" s="30">
        <v>524.29150000000004</v>
      </c>
      <c r="AG99" s="31">
        <v>33930.753700000001</v>
      </c>
      <c r="AH99" s="59">
        <f>VLOOKUP(C99,macroInfo!$B$5:$D$57,3,0)</f>
        <v>1.66747207596187</v>
      </c>
      <c r="AI99" s="59">
        <f>VLOOKUP(C99,macroInfo!$B$5:$G$57,6,0)</f>
        <v>-11.495897277976438</v>
      </c>
      <c r="AJ99" s="59">
        <f>VLOOKUP(C99,macroInfo!$B$5:$F$57,5,0)</f>
        <v>2.592809398073177</v>
      </c>
      <c r="AK99" s="59">
        <f>VLOOKUP(C99,macroInfo!$B$5:$H$57,7,0)</f>
        <v>0.49249999999999994</v>
      </c>
    </row>
    <row r="100" spans="1:37" x14ac:dyDescent="0.3">
      <c r="A100" s="32" t="s">
        <v>176</v>
      </c>
      <c r="B100" s="32">
        <v>3</v>
      </c>
      <c r="C100" s="32">
        <v>2017</v>
      </c>
      <c r="D100" s="29" t="s">
        <v>189</v>
      </c>
      <c r="E100" s="29" t="s">
        <v>204</v>
      </c>
      <c r="F100" s="33">
        <f t="shared" si="31"/>
        <v>0</v>
      </c>
      <c r="G100" s="33">
        <f t="shared" si="26"/>
        <v>0</v>
      </c>
      <c r="H100" s="33">
        <f t="shared" si="27"/>
        <v>0</v>
      </c>
      <c r="I100" s="33">
        <f t="shared" si="28"/>
        <v>1</v>
      </c>
      <c r="J100" s="30">
        <v>3.3399999999999999E-2</v>
      </c>
      <c r="K100" s="30">
        <v>0.54330000000000001</v>
      </c>
      <c r="L100" s="30">
        <v>1.2117</v>
      </c>
      <c r="M100" s="30">
        <f>AVERAGE(M91:M99)</f>
        <v>0.39656666666666668</v>
      </c>
      <c r="N100" s="31">
        <v>31239.167000000001</v>
      </c>
      <c r="O100" s="50">
        <f t="shared" si="32"/>
        <v>11.149800152082856</v>
      </c>
      <c r="P100" s="31">
        <v>206019.8118</v>
      </c>
      <c r="Q100" s="31">
        <f t="shared" si="30"/>
        <v>6.5949201462382137</v>
      </c>
      <c r="R100" s="31">
        <v>543987.08459999994</v>
      </c>
      <c r="S100" s="31">
        <f t="shared" si="33"/>
        <v>7.0945974006281567</v>
      </c>
      <c r="T100" s="31">
        <v>283867.07059999998</v>
      </c>
      <c r="U100" s="31">
        <f t="shared" si="34"/>
        <v>260120.01399999997</v>
      </c>
      <c r="V100" s="50">
        <f t="shared" si="35"/>
        <v>-11.357876564515266</v>
      </c>
      <c r="W100" s="31">
        <v>4865.7096000000001</v>
      </c>
      <c r="X100" s="44">
        <f t="shared" si="39"/>
        <v>1.7140803227776713</v>
      </c>
      <c r="Y100" s="44">
        <f t="shared" si="40"/>
        <v>1.3175136561110046</v>
      </c>
      <c r="Z100" s="31">
        <v>34715.929400000001</v>
      </c>
      <c r="AA100" s="30">
        <v>15.0625</v>
      </c>
      <c r="AB100" s="30">
        <v>68.361800000000002</v>
      </c>
      <c r="AC100" s="30">
        <v>0.86070000000000002</v>
      </c>
      <c r="AD100" s="30">
        <v>2.9156</v>
      </c>
      <c r="AE100" s="30">
        <f t="shared" si="42"/>
        <v>14.008111582920865</v>
      </c>
      <c r="AF100" s="30">
        <v>399.78699999999998</v>
      </c>
      <c r="AG100" s="31">
        <v>37735.855799999998</v>
      </c>
      <c r="AH100" s="59">
        <f>VLOOKUP(C100,macroInfo!$B$5:$D$57,3,0)</f>
        <v>2.24192121597748</v>
      </c>
      <c r="AI100" s="59">
        <f>VLOOKUP(C100,macroInfo!$B$5:$G$57,6,0)</f>
        <v>96.096317192574773</v>
      </c>
      <c r="AJ100" s="59">
        <f>VLOOKUP(C100,macroInfo!$B$5:$F$57,5,0)</f>
        <v>15.75644385807878</v>
      </c>
      <c r="AK100" s="59">
        <f>VLOOKUP(C100,macroInfo!$B$5:$H$57,7,0)</f>
        <v>1.2874999999999999</v>
      </c>
    </row>
    <row r="101" spans="1:37" x14ac:dyDescent="0.3">
      <c r="A101" s="32" t="s">
        <v>177</v>
      </c>
      <c r="B101" s="32">
        <v>3</v>
      </c>
      <c r="C101" s="32">
        <v>2018</v>
      </c>
      <c r="D101" s="29" t="s">
        <v>189</v>
      </c>
      <c r="E101" s="29" t="s">
        <v>204</v>
      </c>
      <c r="F101" s="33">
        <f t="shared" si="31"/>
        <v>0</v>
      </c>
      <c r="G101" s="33">
        <f t="shared" si="26"/>
        <v>0</v>
      </c>
      <c r="H101" s="33">
        <f t="shared" si="27"/>
        <v>0</v>
      </c>
      <c r="I101" s="33">
        <f t="shared" si="28"/>
        <v>1</v>
      </c>
      <c r="J101" s="30">
        <v>0.18940000000000001</v>
      </c>
      <c r="K101" s="30">
        <v>3.0954000000000002</v>
      </c>
      <c r="L101" s="30">
        <v>1.3922000000000001</v>
      </c>
      <c r="M101" s="30">
        <f t="shared" ref="M101:M105" si="43">AVERAGE(M92:M100)</f>
        <v>0.47256851851851844</v>
      </c>
      <c r="N101" s="31">
        <v>27610.772000000001</v>
      </c>
      <c r="O101" s="50">
        <f t="shared" si="32"/>
        <v>-12.346667364842721</v>
      </c>
      <c r="P101" s="31">
        <v>206706.30960000001</v>
      </c>
      <c r="Q101" s="31">
        <f t="shared" si="30"/>
        <v>7.4864371630029032</v>
      </c>
      <c r="R101" s="31">
        <v>529504.97880000004</v>
      </c>
      <c r="S101" s="31">
        <f t="shared" si="33"/>
        <v>-2.6982937199873951</v>
      </c>
      <c r="T101" s="31">
        <v>249232.16639999999</v>
      </c>
      <c r="U101" s="31">
        <f t="shared" si="34"/>
        <v>280272.81240000005</v>
      </c>
      <c r="V101" s="50">
        <f t="shared" si="35"/>
        <v>7.4620341995604091</v>
      </c>
      <c r="W101" s="31">
        <v>5649.3175000000001</v>
      </c>
      <c r="X101" s="44">
        <f t="shared" si="39"/>
        <v>2.2666887591601017</v>
      </c>
      <c r="Y101" s="44">
        <f t="shared" si="40"/>
        <v>1.7941202406415833</v>
      </c>
      <c r="Z101" s="31">
        <v>32307.2372</v>
      </c>
      <c r="AA101" s="30">
        <v>15.721</v>
      </c>
      <c r="AB101" s="30">
        <v>60.109200000000001</v>
      </c>
      <c r="AC101" s="30">
        <v>1.9706999999999999</v>
      </c>
      <c r="AD101" s="30">
        <v>0.34939999999999999</v>
      </c>
      <c r="AE101" s="30">
        <f t="shared" si="42"/>
        <v>-7.1907375085508898</v>
      </c>
      <c r="AF101" s="30">
        <v>399.5104</v>
      </c>
      <c r="AG101" s="31">
        <v>33782.254800000002</v>
      </c>
      <c r="AH101" s="59">
        <f>VLOOKUP(C101,macroInfo!$B$5:$D$57,3,0)</f>
        <v>2.9453848312678002</v>
      </c>
      <c r="AI101" s="59">
        <f>VLOOKUP(C101,macroInfo!$B$5:$G$57,6,0)</f>
        <v>60.525280130543749</v>
      </c>
      <c r="AJ101" s="59">
        <f>VLOOKUP(C101,macroInfo!$B$5:$F$57,5,0)</f>
        <v>10.50993465569568</v>
      </c>
      <c r="AK101" s="59">
        <f>VLOOKUP(C101,macroInfo!$B$5:$H$57,7,0)</f>
        <v>2.3583333333333329</v>
      </c>
    </row>
    <row r="102" spans="1:37" x14ac:dyDescent="0.3">
      <c r="A102" s="32" t="s">
        <v>178</v>
      </c>
      <c r="B102" s="32">
        <v>3</v>
      </c>
      <c r="C102" s="32">
        <v>2019</v>
      </c>
      <c r="D102" s="29" t="s">
        <v>189</v>
      </c>
      <c r="E102" s="29" t="s">
        <v>204</v>
      </c>
      <c r="F102" s="33">
        <f t="shared" si="31"/>
        <v>0</v>
      </c>
      <c r="G102" s="33">
        <f t="shared" si="26"/>
        <v>0</v>
      </c>
      <c r="H102" s="33">
        <f t="shared" si="27"/>
        <v>0</v>
      </c>
      <c r="I102" s="33">
        <f t="shared" si="28"/>
        <v>1</v>
      </c>
      <c r="J102" s="30">
        <v>0.1391</v>
      </c>
      <c r="K102" s="30">
        <v>2.2715999999999998</v>
      </c>
      <c r="L102" s="30">
        <v>1.4418</v>
      </c>
      <c r="M102" s="30">
        <f t="shared" si="43"/>
        <v>0.55701502057613173</v>
      </c>
      <c r="N102" s="31">
        <v>29212.2435</v>
      </c>
      <c r="O102" s="50">
        <f t="shared" si="32"/>
        <v>5.6381932903720049</v>
      </c>
      <c r="P102" s="31">
        <v>204103.9185</v>
      </c>
      <c r="Q102" s="31">
        <f t="shared" si="30"/>
        <v>6.9869306169517582</v>
      </c>
      <c r="R102" s="31">
        <v>520616.86440000002</v>
      </c>
      <c r="S102" s="31">
        <f t="shared" si="33"/>
        <v>-1.692818163374658</v>
      </c>
      <c r="T102" s="31">
        <v>266341.77389999997</v>
      </c>
      <c r="U102" s="31">
        <f t="shared" si="34"/>
        <v>254275.09050000005</v>
      </c>
      <c r="V102" s="50">
        <f t="shared" si="35"/>
        <v>-9.7346744392397326</v>
      </c>
      <c r="W102" s="31">
        <v>5720.5826999999999</v>
      </c>
      <c r="X102" s="44">
        <f t="shared" si="39"/>
        <v>2.1478353231017513</v>
      </c>
      <c r="Y102" s="44">
        <f t="shared" si="40"/>
        <v>1.5908203025256196</v>
      </c>
      <c r="Z102" s="31">
        <v>31986.929400000001</v>
      </c>
      <c r="AA102" s="30">
        <v>15.118399999999999</v>
      </c>
      <c r="AB102" s="30">
        <v>63.058100000000003</v>
      </c>
      <c r="AC102" s="30">
        <v>8.9982000000000006</v>
      </c>
      <c r="AD102" s="30">
        <v>5.9819000000000004</v>
      </c>
      <c r="AE102" s="30">
        <f t="shared" si="42"/>
        <v>-0.99639039412421204</v>
      </c>
      <c r="AF102" s="30">
        <v>377.6046</v>
      </c>
      <c r="AG102" s="31">
        <v>34358.494200000001</v>
      </c>
      <c r="AH102" s="59">
        <f>VLOOKUP(C102,macroInfo!$B$5:$D$57,3,0)</f>
        <v>2.2944390776931098</v>
      </c>
      <c r="AI102" s="59">
        <f>VLOOKUP(C102,macroInfo!$B$5:$G$57,6,0)</f>
        <v>-2.5770932284035988</v>
      </c>
      <c r="AJ102" s="59">
        <f>VLOOKUP(C102,macroInfo!$B$5:$F$57,5,0)</f>
        <v>7.0343743579107363</v>
      </c>
      <c r="AK102" s="59">
        <f>VLOOKUP(C102,macroInfo!$B$5:$H$57,7,0)</f>
        <v>2.2983333333333333</v>
      </c>
    </row>
    <row r="103" spans="1:37" x14ac:dyDescent="0.3">
      <c r="A103" s="32" t="s">
        <v>179</v>
      </c>
      <c r="B103" s="32">
        <v>3</v>
      </c>
      <c r="C103" s="32">
        <v>2020</v>
      </c>
      <c r="D103" s="29" t="s">
        <v>189</v>
      </c>
      <c r="E103" s="29" t="s">
        <v>204</v>
      </c>
      <c r="F103" s="33">
        <f t="shared" si="31"/>
        <v>1</v>
      </c>
      <c r="G103" s="33">
        <f t="shared" si="26"/>
        <v>1</v>
      </c>
      <c r="H103" s="33">
        <f t="shared" si="27"/>
        <v>0</v>
      </c>
      <c r="I103" s="33">
        <f t="shared" si="28"/>
        <v>1</v>
      </c>
      <c r="J103" s="30">
        <v>-0.59150000000000003</v>
      </c>
      <c r="K103" s="30">
        <v>-10.7933</v>
      </c>
      <c r="L103" s="30">
        <v>1.3614999999999999</v>
      </c>
      <c r="M103" s="30">
        <f t="shared" si="43"/>
        <v>0.54621668952903524</v>
      </c>
      <c r="N103" s="31">
        <v>32750.775000000001</v>
      </c>
      <c r="O103" s="50">
        <f t="shared" si="32"/>
        <v>11.433870658478478</v>
      </c>
      <c r="P103" s="31">
        <v>218314.05</v>
      </c>
      <c r="Q103" s="31">
        <f t="shared" si="30"/>
        <v>6.6659201194475548</v>
      </c>
      <c r="R103" s="31">
        <v>619704.81000000006</v>
      </c>
      <c r="S103" s="31">
        <f t="shared" si="33"/>
        <v>17.422886556180522</v>
      </c>
      <c r="T103" s="31">
        <v>291816.86249999999</v>
      </c>
      <c r="U103" s="31">
        <f t="shared" si="34"/>
        <v>327887.94750000007</v>
      </c>
      <c r="V103" s="50">
        <f t="shared" si="35"/>
        <v>25.425521211647172</v>
      </c>
      <c r="W103" s="31">
        <v>5721.2186000000002</v>
      </c>
      <c r="X103" s="44">
        <f t="shared" si="39"/>
        <v>1.9605510630832723</v>
      </c>
      <c r="Y103" s="44">
        <f t="shared" si="40"/>
        <v>1.4143343735542371</v>
      </c>
      <c r="Z103" s="31">
        <v>30393.794999999998</v>
      </c>
      <c r="AA103" s="30">
        <v>17.724299999999999</v>
      </c>
      <c r="AB103" s="30">
        <v>60.950099999999999</v>
      </c>
      <c r="AC103" s="30">
        <v>0.63870000000000005</v>
      </c>
      <c r="AD103" s="30">
        <v>8.1689000000000007</v>
      </c>
      <c r="AE103" s="30">
        <f t="shared" si="42"/>
        <v>-5.1088887372336771</v>
      </c>
      <c r="AF103" s="30">
        <v>446.50349999999997</v>
      </c>
      <c r="AG103" s="31">
        <v>38634.667500000003</v>
      </c>
      <c r="AH103" s="59">
        <f>VLOOKUP(C103,macroInfo!$B$5:$D$57,3,0)</f>
        <v>-2.76780251140578</v>
      </c>
      <c r="AI103" s="59">
        <f>VLOOKUP(C103,macroInfo!$B$5:$G$57,6,0)</f>
        <v>-114.23391508809951</v>
      </c>
      <c r="AJ103" s="59">
        <f>VLOOKUP(C103,macroInfo!$B$5:$F$57,5,0)</f>
        <v>9.0718970685114702</v>
      </c>
      <c r="AK103" s="59">
        <f>VLOOKUP(C103,macroInfo!$B$5:$H$57,7,0)</f>
        <v>0.73333333333333339</v>
      </c>
    </row>
    <row r="104" spans="1:37" x14ac:dyDescent="0.3">
      <c r="A104" s="32" t="s">
        <v>180</v>
      </c>
      <c r="B104" s="32">
        <v>3</v>
      </c>
      <c r="C104" s="32">
        <v>2021</v>
      </c>
      <c r="D104" s="29" t="s">
        <v>189</v>
      </c>
      <c r="E104" s="29" t="s">
        <v>204</v>
      </c>
      <c r="F104" s="33">
        <f t="shared" si="31"/>
        <v>1</v>
      </c>
      <c r="G104" s="33">
        <f t="shared" si="26"/>
        <v>1</v>
      </c>
      <c r="H104" s="33">
        <f t="shared" si="27"/>
        <v>0</v>
      </c>
      <c r="I104" s="33">
        <f t="shared" si="28"/>
        <v>1</v>
      </c>
      <c r="J104" s="30">
        <v>8.7800000000000003E-2</v>
      </c>
      <c r="K104" s="30">
        <v>1.7004999999999999</v>
      </c>
      <c r="L104" s="30">
        <v>1.2935000000000001</v>
      </c>
      <c r="M104" s="30">
        <f t="shared" si="43"/>
        <v>0.57020743281003905</v>
      </c>
      <c r="N104" s="31">
        <v>30986.999</v>
      </c>
      <c r="O104" s="50">
        <f t="shared" si="32"/>
        <v>-5.5358896502399704</v>
      </c>
      <c r="P104" s="31">
        <v>199469.05679999999</v>
      </c>
      <c r="Q104" s="31">
        <f t="shared" si="30"/>
        <v>6.4371853757119233</v>
      </c>
      <c r="R104" s="31">
        <v>538607.89839999995</v>
      </c>
      <c r="S104" s="31">
        <f t="shared" si="33"/>
        <v>-14.025540680197818</v>
      </c>
      <c r="T104" s="31">
        <v>283400.9558</v>
      </c>
      <c r="U104" s="31">
        <f t="shared" si="34"/>
        <v>255206.94259999995</v>
      </c>
      <c r="V104" s="50">
        <f t="shared" si="35"/>
        <v>-25.059717089588908</v>
      </c>
      <c r="W104" s="31">
        <v>5760.0733</v>
      </c>
      <c r="X104" s="44">
        <f t="shared" si="39"/>
        <v>2.0324819596109491</v>
      </c>
      <c r="Y104" s="44">
        <f t="shared" si="40"/>
        <v>1.4622745268009101</v>
      </c>
      <c r="Z104" s="31">
        <v>29305.286800000002</v>
      </c>
      <c r="AA104" s="30">
        <v>15.8596</v>
      </c>
      <c r="AB104" s="30">
        <v>60.442799999999998</v>
      </c>
      <c r="AC104" s="30">
        <v>4.3941999999999997</v>
      </c>
      <c r="AD104" s="30">
        <v>-6.3235000000000001</v>
      </c>
      <c r="AE104" s="30">
        <f t="shared" si="42"/>
        <v>-3.6470539130096076</v>
      </c>
      <c r="AF104" s="30">
        <v>380.19240000000002</v>
      </c>
      <c r="AG104" s="31">
        <v>36642.425199999998</v>
      </c>
      <c r="AH104" s="59">
        <f>VLOOKUP(C104,macroInfo!$B$5:$D$57,3,0)</f>
        <v>5.9454847612217199</v>
      </c>
      <c r="AI104" s="59">
        <f>VLOOKUP(C104,macroInfo!$B$5:$G$57,6,0)</f>
        <v>-151.61959856938344</v>
      </c>
      <c r="AJ104" s="59">
        <f>VLOOKUP(C104,macroInfo!$B$5:$F$57,5,0)</f>
        <v>28.522785754254098</v>
      </c>
      <c r="AK104" s="59">
        <f>VLOOKUP(C104,macroInfo!$B$5:$H$57,7,0)</f>
        <v>0.161</v>
      </c>
    </row>
    <row r="105" spans="1:37" x14ac:dyDescent="0.3">
      <c r="A105" s="32" t="s">
        <v>181</v>
      </c>
      <c r="B105" s="32">
        <v>3</v>
      </c>
      <c r="C105" s="32">
        <v>2022</v>
      </c>
      <c r="D105" s="29" t="s">
        <v>189</v>
      </c>
      <c r="E105" s="29" t="s">
        <v>204</v>
      </c>
      <c r="F105" s="33">
        <f t="shared" si="31"/>
        <v>1</v>
      </c>
      <c r="G105" s="33">
        <f t="shared" si="26"/>
        <v>1</v>
      </c>
      <c r="H105" s="33">
        <f t="shared" si="27"/>
        <v>0</v>
      </c>
      <c r="I105" s="33">
        <f t="shared" si="28"/>
        <v>1</v>
      </c>
      <c r="J105" s="30">
        <v>0.30199999999999999</v>
      </c>
      <c r="K105" s="30">
        <v>5.452</v>
      </c>
      <c r="L105" s="30">
        <v>1.7292000000000001</v>
      </c>
      <c r="M105" s="30">
        <f t="shared" si="43"/>
        <v>0.61484159201115451</v>
      </c>
      <c r="N105" s="31">
        <v>29026.81</v>
      </c>
      <c r="O105" s="50">
        <f t="shared" si="32"/>
        <v>-6.5347843746905623</v>
      </c>
      <c r="P105" s="31">
        <v>180801.68</v>
      </c>
      <c r="Q105" s="31">
        <f t="shared" si="30"/>
        <v>6.2287822878228774</v>
      </c>
      <c r="R105" s="31">
        <v>511383.84179999999</v>
      </c>
      <c r="S105" s="31">
        <f t="shared" si="33"/>
        <v>-5.1867378609225039</v>
      </c>
      <c r="T105" s="31">
        <v>271566.69400000002</v>
      </c>
      <c r="U105" s="31">
        <f t="shared" si="34"/>
        <v>239817.14779999998</v>
      </c>
      <c r="V105" s="50">
        <f t="shared" si="35"/>
        <v>-6.2198006851969962</v>
      </c>
      <c r="W105" s="31">
        <v>6837.8828000000003</v>
      </c>
      <c r="X105" s="44">
        <f t="shared" si="39"/>
        <v>2.5179386688707854</v>
      </c>
      <c r="Y105" s="44">
        <f t="shared" si="40"/>
        <v>1.9030970768596309</v>
      </c>
      <c r="Z105" s="31">
        <v>28815.8033</v>
      </c>
      <c r="AA105" s="30">
        <v>15.448600000000001</v>
      </c>
      <c r="AB105" s="30">
        <v>66.346400000000003</v>
      </c>
      <c r="AC105" s="30">
        <v>1.863</v>
      </c>
      <c r="AD105" s="30">
        <v>15.7197</v>
      </c>
      <c r="AE105" s="30">
        <f t="shared" si="42"/>
        <v>-1.6843974264865751</v>
      </c>
      <c r="AF105" s="30">
        <v>323.89580000000001</v>
      </c>
      <c r="AG105" s="31">
        <v>34168.089999999997</v>
      </c>
      <c r="AH105" s="59">
        <f>VLOOKUP(C105,macroInfo!$B$5:$D$57,3,0)</f>
        <v>2.1</v>
      </c>
      <c r="AI105" s="59">
        <f>VLOOKUP(C105,macroInfo!$B$5:$G$57,6,0)</f>
        <v>270.39008175553982</v>
      </c>
      <c r="AJ105" s="59">
        <f>VLOOKUP(C105,macroInfo!$B$5:$F$57,5,0)</f>
        <v>-4.8140790190475906</v>
      </c>
      <c r="AK105" s="59">
        <f>VLOOKUP(C105,macroInfo!$B$5:$H$57,7,0)</f>
        <v>2.4049999999999998</v>
      </c>
    </row>
    <row r="106" spans="1:37" x14ac:dyDescent="0.3">
      <c r="A106" s="32"/>
      <c r="B106" s="32"/>
      <c r="C106" s="32"/>
      <c r="D106" s="29"/>
      <c r="E106" s="29"/>
      <c r="F106" s="33"/>
      <c r="G106" s="33">
        <f t="shared" si="26"/>
        <v>0</v>
      </c>
      <c r="H106" s="33">
        <f t="shared" si="27"/>
        <v>0</v>
      </c>
      <c r="I106" s="33">
        <f t="shared" si="28"/>
        <v>0</v>
      </c>
      <c r="J106" s="30"/>
      <c r="K106" s="30"/>
      <c r="L106" s="30"/>
      <c r="M106" s="30"/>
      <c r="N106" s="31"/>
      <c r="O106" s="50"/>
      <c r="P106" s="31"/>
      <c r="Q106" s="31"/>
      <c r="R106" s="31"/>
      <c r="S106" s="31"/>
      <c r="T106" s="31"/>
      <c r="U106" s="31"/>
      <c r="V106" s="50"/>
      <c r="W106" s="31"/>
      <c r="X106" s="44"/>
      <c r="Y106" s="44"/>
      <c r="Z106" s="31"/>
      <c r="AA106" s="30"/>
      <c r="AB106" s="30"/>
      <c r="AC106" s="30"/>
      <c r="AD106" s="30"/>
      <c r="AE106" s="30"/>
      <c r="AF106" s="30"/>
      <c r="AG106" s="31"/>
      <c r="AH106" s="59"/>
      <c r="AI106" s="59"/>
      <c r="AJ106" s="59"/>
      <c r="AK106" s="59"/>
    </row>
    <row r="107" spans="1:37" x14ac:dyDescent="0.3">
      <c r="A107" s="32" t="s">
        <v>147</v>
      </c>
      <c r="B107" s="32">
        <v>4</v>
      </c>
      <c r="C107" s="32">
        <v>1988</v>
      </c>
      <c r="D107" s="29" t="s">
        <v>190</v>
      </c>
      <c r="E107" s="29" t="s">
        <v>204</v>
      </c>
      <c r="F107" s="33">
        <f t="shared" si="31"/>
        <v>0</v>
      </c>
      <c r="G107" s="33">
        <f t="shared" si="26"/>
        <v>0</v>
      </c>
      <c r="H107" s="33">
        <f t="shared" si="27"/>
        <v>0</v>
      </c>
      <c r="I107" s="33">
        <f t="shared" si="28"/>
        <v>1</v>
      </c>
      <c r="J107" s="30">
        <f>AVERAGE(J108:J116)</f>
        <v>0.30302222222222214</v>
      </c>
      <c r="K107" s="30">
        <f t="shared" ref="K107:M107" si="44">AVERAGE(K108:K116)</f>
        <v>7.7668666666666679</v>
      </c>
      <c r="L107" s="30">
        <f t="shared" si="44"/>
        <v>2.0184444444444445</v>
      </c>
      <c r="M107" s="30">
        <f t="shared" si="44"/>
        <v>0.62226666666666663</v>
      </c>
      <c r="N107" s="31">
        <f t="shared" ref="N107:N120" si="45">+AVERAGE(N108:N110)</f>
        <v>30609.785453744302</v>
      </c>
      <c r="O107" s="50"/>
      <c r="P107" s="31">
        <f t="shared" ref="P107:P119" si="46">+AVERAGE(P108:P111)</f>
        <v>292322.45138506009</v>
      </c>
      <c r="Q107" s="31">
        <f t="shared" si="30"/>
        <v>9.5499673405682799</v>
      </c>
      <c r="R107" s="31">
        <v>171206.0368</v>
      </c>
      <c r="S107" s="31"/>
      <c r="T107" s="31">
        <v>108174.2846</v>
      </c>
      <c r="U107" s="31">
        <f t="shared" si="34"/>
        <v>63031.752200000003</v>
      </c>
      <c r="V107" s="50"/>
      <c r="W107" s="31">
        <v>3634.0439999999999</v>
      </c>
      <c r="X107" s="44">
        <f t="shared" ref="X107:X140" si="47">+W107/T107*100</f>
        <v>3.3594342809270588</v>
      </c>
      <c r="Y107" s="44">
        <f t="shared" ref="Y107:Y140" si="48">X107-M107</f>
        <v>2.7371676142603922</v>
      </c>
      <c r="Z107" s="31">
        <v>6754.1984000000002</v>
      </c>
      <c r="AA107" s="30">
        <v>24.866700000000002</v>
      </c>
      <c r="AB107" s="30">
        <v>43.786700000000003</v>
      </c>
      <c r="AC107" s="30">
        <f t="shared" ref="AC107:AD107" si="49">AVERAGE(AC108:AC116)</f>
        <v>10.786777777777777</v>
      </c>
      <c r="AD107" s="30">
        <f t="shared" si="49"/>
        <v>14.006922222222222</v>
      </c>
      <c r="AE107" s="30"/>
      <c r="AF107" s="30">
        <f t="shared" ref="AF107:AG123" si="50">AVERAGE(AF108:AF123)</f>
        <v>2343.4826643339939</v>
      </c>
      <c r="AG107" s="30">
        <f t="shared" si="50"/>
        <v>52966.400896342093</v>
      </c>
      <c r="AH107" s="59">
        <f>VLOOKUP(C107,macroInfo!$B$5:$D$57,3,0)</f>
        <v>4.1770612914039997</v>
      </c>
      <c r="AI107" s="59">
        <f>VLOOKUP(C107,macroInfo!$B$5:$G$57,6,0)</f>
        <v>6.3184162799562102</v>
      </c>
      <c r="AJ107" s="59">
        <f>VLOOKUP(C107,macroInfo!$B$5:$F$57,5,0)</f>
        <v>-6.4786033724772238</v>
      </c>
      <c r="AK107" s="59">
        <f>VLOOKUP(C107,macroInfo!$B$5:$H$57,7,0)</f>
        <v>10.33</v>
      </c>
    </row>
    <row r="108" spans="1:37" x14ac:dyDescent="0.3">
      <c r="A108" s="32" t="s">
        <v>148</v>
      </c>
      <c r="B108" s="32">
        <v>4</v>
      </c>
      <c r="C108" s="32">
        <v>1989</v>
      </c>
      <c r="D108" s="29" t="s">
        <v>190</v>
      </c>
      <c r="E108" s="29" t="s">
        <v>204</v>
      </c>
      <c r="F108" s="33">
        <f t="shared" si="31"/>
        <v>0</v>
      </c>
      <c r="G108" s="33">
        <f t="shared" si="26"/>
        <v>0</v>
      </c>
      <c r="H108" s="33">
        <f t="shared" si="27"/>
        <v>0</v>
      </c>
      <c r="I108" s="33">
        <f t="shared" si="28"/>
        <v>1</v>
      </c>
      <c r="J108" s="30">
        <v>0.40710000000000002</v>
      </c>
      <c r="K108" s="30">
        <v>9.8116000000000003</v>
      </c>
      <c r="L108" s="30">
        <v>2.3530000000000002</v>
      </c>
      <c r="M108" s="30">
        <v>1.28</v>
      </c>
      <c r="N108" s="31">
        <f t="shared" si="45"/>
        <v>30609.576723801776</v>
      </c>
      <c r="O108" s="50">
        <f t="shared" si="32"/>
        <v>-6.8190825615485813E-4</v>
      </c>
      <c r="P108" s="31">
        <f t="shared" si="46"/>
        <v>292408.57532048732</v>
      </c>
      <c r="Q108" s="31">
        <f t="shared" si="30"/>
        <v>9.5528460899334355</v>
      </c>
      <c r="R108" s="31">
        <v>202712.06349999999</v>
      </c>
      <c r="S108" s="31">
        <f t="shared" si="33"/>
        <v>16.891884097904413</v>
      </c>
      <c r="T108" s="31">
        <v>126011.9765</v>
      </c>
      <c r="U108" s="31">
        <f t="shared" si="34"/>
        <v>76700.086999999985</v>
      </c>
      <c r="V108" s="50">
        <f t="shared" si="35"/>
        <v>19.62642400628112</v>
      </c>
      <c r="W108" s="31">
        <v>3842.0940999999998</v>
      </c>
      <c r="X108" s="44">
        <f t="shared" si="47"/>
        <v>3.0489912202908744</v>
      </c>
      <c r="Y108" s="44">
        <f t="shared" si="48"/>
        <v>1.7689912202908744</v>
      </c>
      <c r="Z108" s="31">
        <v>8776.2067999999999</v>
      </c>
      <c r="AA108" s="30">
        <v>22.578700000000001</v>
      </c>
      <c r="AB108" s="30">
        <v>45.021700000000003</v>
      </c>
      <c r="AC108" s="30">
        <v>10.9724</v>
      </c>
      <c r="AD108" s="30">
        <v>16.2743</v>
      </c>
      <c r="AE108" s="30">
        <f>+LN(Z108/Z107)*100</f>
        <v>26.187999024446739</v>
      </c>
      <c r="AF108" s="30">
        <f t="shared" si="50"/>
        <v>2315.1979690055241</v>
      </c>
      <c r="AG108" s="30">
        <f t="shared" si="50"/>
        <v>52591.17170832197</v>
      </c>
      <c r="AH108" s="59">
        <f>VLOOKUP(C108,macroInfo!$B$5:$D$57,3,0)</f>
        <v>3.67264814950788</v>
      </c>
      <c r="AI108" s="59">
        <f>VLOOKUP(C108,macroInfo!$B$5:$G$57,6,0)</f>
        <v>29.593687183420109</v>
      </c>
      <c r="AJ108" s="59">
        <f>VLOOKUP(C108,macroInfo!$B$5:$F$57,5,0)</f>
        <v>19.668397959466002</v>
      </c>
      <c r="AK108" s="59">
        <f>VLOOKUP(C108,macroInfo!$B$5:$H$57,7,0)</f>
        <v>13.887499999999999</v>
      </c>
    </row>
    <row r="109" spans="1:37" x14ac:dyDescent="0.3">
      <c r="A109" s="32" t="s">
        <v>149</v>
      </c>
      <c r="B109" s="32">
        <v>4</v>
      </c>
      <c r="C109" s="32">
        <v>1990</v>
      </c>
      <c r="D109" s="29" t="s">
        <v>190</v>
      </c>
      <c r="E109" s="29" t="s">
        <v>204</v>
      </c>
      <c r="F109" s="33">
        <f t="shared" si="31"/>
        <v>0</v>
      </c>
      <c r="G109" s="33">
        <f t="shared" si="26"/>
        <v>0</v>
      </c>
      <c r="H109" s="33">
        <f t="shared" si="27"/>
        <v>0</v>
      </c>
      <c r="I109" s="33">
        <f t="shared" si="28"/>
        <v>1</v>
      </c>
      <c r="J109" s="30">
        <v>0.27660000000000001</v>
      </c>
      <c r="K109" s="30">
        <v>6.5792999999999999</v>
      </c>
      <c r="L109" s="30">
        <v>2.4491999999999998</v>
      </c>
      <c r="M109" s="30">
        <v>1.1517999999999999</v>
      </c>
      <c r="N109" s="31">
        <f t="shared" si="45"/>
        <v>30607.080791163466</v>
      </c>
      <c r="O109" s="50">
        <f t="shared" si="32"/>
        <v>-8.1544231293036954E-3</v>
      </c>
      <c r="P109" s="31">
        <f t="shared" si="46"/>
        <v>292370.83946520055</v>
      </c>
      <c r="Q109" s="31">
        <f t="shared" si="30"/>
        <v>9.5523921885948226</v>
      </c>
      <c r="R109" s="31">
        <v>266146.62660000002</v>
      </c>
      <c r="S109" s="31">
        <f t="shared" si="33"/>
        <v>27.226081898375071</v>
      </c>
      <c r="T109" s="31">
        <v>166085.29560000001</v>
      </c>
      <c r="U109" s="31">
        <f t="shared" si="34"/>
        <v>100061.33100000001</v>
      </c>
      <c r="V109" s="50">
        <f t="shared" si="35"/>
        <v>26.588046532837041</v>
      </c>
      <c r="W109" s="31">
        <v>5334.7163</v>
      </c>
      <c r="X109" s="44">
        <f t="shared" si="47"/>
        <v>3.2120340820828206</v>
      </c>
      <c r="Y109" s="44">
        <f t="shared" si="48"/>
        <v>2.0602340820828209</v>
      </c>
      <c r="Z109" s="31">
        <v>10904.893099999999</v>
      </c>
      <c r="AA109" s="30">
        <v>23.8718</v>
      </c>
      <c r="AB109" s="30">
        <v>49.484499999999997</v>
      </c>
      <c r="AC109" s="30">
        <v>16.783899999999999</v>
      </c>
      <c r="AD109" s="30">
        <v>27.877099999999999</v>
      </c>
      <c r="AE109" s="30">
        <f t="shared" ref="AE109:AE140" si="51">+LN(Z109/Z108)*100</f>
        <v>21.716730980133473</v>
      </c>
      <c r="AF109" s="30">
        <f t="shared" si="50"/>
        <v>2411.2422884757875</v>
      </c>
      <c r="AG109" s="30">
        <f t="shared" si="50"/>
        <v>52761.50611959715</v>
      </c>
      <c r="AH109" s="59">
        <f>VLOOKUP(C109,macroInfo!$B$5:$D$57,3,0)</f>
        <v>1.88596495668033</v>
      </c>
      <c r="AI109" s="59">
        <f>VLOOKUP(C109,macroInfo!$B$5:$G$57,6,0)</f>
        <v>6.1608941577540044</v>
      </c>
      <c r="AJ109" s="59">
        <f>VLOOKUP(C109,macroInfo!$B$5:$F$57,5,0)</f>
        <v>1.9320448264390007</v>
      </c>
      <c r="AK109" s="59">
        <f>VLOOKUP(C109,macroInfo!$B$5:$H$57,7,0)</f>
        <v>14.77</v>
      </c>
    </row>
    <row r="110" spans="1:37" x14ac:dyDescent="0.3">
      <c r="A110" s="32" t="s">
        <v>150</v>
      </c>
      <c r="B110" s="32">
        <v>4</v>
      </c>
      <c r="C110" s="32">
        <v>1991</v>
      </c>
      <c r="D110" s="29" t="s">
        <v>190</v>
      </c>
      <c r="E110" s="29" t="s">
        <v>204</v>
      </c>
      <c r="F110" s="33">
        <f t="shared" si="31"/>
        <v>0</v>
      </c>
      <c r="G110" s="33">
        <f t="shared" si="26"/>
        <v>0</v>
      </c>
      <c r="H110" s="33">
        <f t="shared" si="27"/>
        <v>0</v>
      </c>
      <c r="I110" s="33">
        <f t="shared" si="28"/>
        <v>1</v>
      </c>
      <c r="J110" s="30">
        <v>0.3271</v>
      </c>
      <c r="K110" s="30">
        <v>8.1248000000000005</v>
      </c>
      <c r="L110" s="30">
        <v>2.4943</v>
      </c>
      <c r="M110" s="30">
        <v>1.2135</v>
      </c>
      <c r="N110" s="31">
        <f t="shared" si="45"/>
        <v>30612.698846267653</v>
      </c>
      <c r="O110" s="50">
        <f t="shared" si="32"/>
        <v>1.8353725391466347E-2</v>
      </c>
      <c r="P110" s="31">
        <f t="shared" si="46"/>
        <v>292285.65686789656</v>
      </c>
      <c r="Q110" s="31">
        <f t="shared" si="30"/>
        <v>9.5478565393959851</v>
      </c>
      <c r="R110" s="31">
        <v>294334.51890000002</v>
      </c>
      <c r="S110" s="31">
        <f t="shared" si="33"/>
        <v>10.06695551695571</v>
      </c>
      <c r="T110" s="31">
        <v>180729.33799999999</v>
      </c>
      <c r="U110" s="31">
        <f t="shared" si="34"/>
        <v>113605.18090000004</v>
      </c>
      <c r="V110" s="50">
        <f t="shared" si="35"/>
        <v>12.694580377081369</v>
      </c>
      <c r="W110" s="31">
        <v>6050.0083999999997</v>
      </c>
      <c r="X110" s="44">
        <f t="shared" si="47"/>
        <v>3.3475519065974777</v>
      </c>
      <c r="Y110" s="44">
        <f t="shared" si="48"/>
        <v>2.1340519065974775</v>
      </c>
      <c r="Z110" s="31">
        <v>11661.424199999999</v>
      </c>
      <c r="AA110" s="30">
        <v>24.6919</v>
      </c>
      <c r="AB110" s="30">
        <v>49.447299999999998</v>
      </c>
      <c r="AC110" s="30">
        <v>10.489100000000001</v>
      </c>
      <c r="AD110" s="30">
        <v>12.4161</v>
      </c>
      <c r="AE110" s="30">
        <f t="shared" si="51"/>
        <v>6.7074720782886592</v>
      </c>
      <c r="AF110" s="30">
        <f t="shared" si="50"/>
        <v>2575.2125773889766</v>
      </c>
      <c r="AG110" s="30">
        <f t="shared" si="50"/>
        <v>52727.219806679663</v>
      </c>
      <c r="AH110" s="59">
        <f>VLOOKUP(C110,macroInfo!$B$5:$D$57,3,0)</f>
        <v>-0.108264790855543</v>
      </c>
      <c r="AI110" s="59">
        <f>VLOOKUP(C110,macroInfo!$B$5:$G$57,6,0)</f>
        <v>-24.829645093076198</v>
      </c>
      <c r="AJ110" s="59">
        <f>VLOOKUP(C110,macroInfo!$B$5:$F$57,5,0)</f>
        <v>13.7019338473162</v>
      </c>
      <c r="AK110" s="59">
        <f>VLOOKUP(C110,macroInfo!$B$5:$H$57,7,0)</f>
        <v>11.522500000000001</v>
      </c>
    </row>
    <row r="111" spans="1:37" x14ac:dyDescent="0.3">
      <c r="A111" s="32" t="s">
        <v>151</v>
      </c>
      <c r="B111" s="32">
        <v>4</v>
      </c>
      <c r="C111" s="32">
        <v>1992</v>
      </c>
      <c r="D111" s="29" t="s">
        <v>190</v>
      </c>
      <c r="E111" s="29" t="s">
        <v>204</v>
      </c>
      <c r="F111" s="33">
        <f t="shared" si="31"/>
        <v>0</v>
      </c>
      <c r="G111" s="33">
        <f t="shared" si="26"/>
        <v>0</v>
      </c>
      <c r="H111" s="33">
        <f t="shared" si="27"/>
        <v>0</v>
      </c>
      <c r="I111" s="33">
        <f t="shared" si="28"/>
        <v>1</v>
      </c>
      <c r="J111" s="30">
        <v>0.38129999999999997</v>
      </c>
      <c r="K111" s="30">
        <v>9.7194000000000003</v>
      </c>
      <c r="L111" s="30">
        <v>2.3511000000000002</v>
      </c>
      <c r="M111" s="30">
        <v>1.0079</v>
      </c>
      <c r="N111" s="31">
        <f t="shared" si="45"/>
        <v>30608.950533974221</v>
      </c>
      <c r="O111" s="50">
        <f t="shared" si="32"/>
        <v>-1.2245054930923257E-2</v>
      </c>
      <c r="P111" s="31">
        <f t="shared" si="46"/>
        <v>292224.73388665612</v>
      </c>
      <c r="Q111" s="31">
        <f t="shared" si="30"/>
        <v>9.5470353863424045</v>
      </c>
      <c r="R111" s="31">
        <v>304585.29950000002</v>
      </c>
      <c r="S111" s="31">
        <f t="shared" si="33"/>
        <v>3.4234237741243385</v>
      </c>
      <c r="T111" s="31">
        <v>179718.97750000001</v>
      </c>
      <c r="U111" s="31">
        <f t="shared" si="34"/>
        <v>124866.32200000001</v>
      </c>
      <c r="V111" s="50">
        <f t="shared" si="35"/>
        <v>9.4514629299249187</v>
      </c>
      <c r="W111" s="31">
        <v>6737.8950999999997</v>
      </c>
      <c r="X111" s="44">
        <f t="shared" si="47"/>
        <v>3.7491283300896807</v>
      </c>
      <c r="Y111" s="44">
        <f t="shared" si="48"/>
        <v>2.7412283300896805</v>
      </c>
      <c r="Z111" s="31">
        <v>11843.605100000001</v>
      </c>
      <c r="AA111" s="30">
        <v>25.002099999999999</v>
      </c>
      <c r="AB111" s="30">
        <v>48.614800000000002</v>
      </c>
      <c r="AC111" s="30">
        <v>6.0616000000000003</v>
      </c>
      <c r="AD111" s="30">
        <v>5.7983000000000002</v>
      </c>
      <c r="AE111" s="30">
        <f t="shared" si="51"/>
        <v>1.5501750361370688</v>
      </c>
      <c r="AF111" s="30">
        <f t="shared" si="50"/>
        <v>2577.2903610719777</v>
      </c>
      <c r="AG111" s="30">
        <f t="shared" si="50"/>
        <v>52823.033341580856</v>
      </c>
      <c r="AH111" s="59">
        <f>VLOOKUP(C111,macroInfo!$B$5:$D$57,3,0)</f>
        <v>3.5224405274050201</v>
      </c>
      <c r="AI111" s="59">
        <f>VLOOKUP(C111,macroInfo!$B$5:$G$57,6,0)</f>
        <v>-18.045738093491135</v>
      </c>
      <c r="AJ111" s="59">
        <f>VLOOKUP(C111,macroInfo!$B$5:$F$57,5,0)</f>
        <v>8.9163555529826741</v>
      </c>
      <c r="AK111" s="59">
        <f>VLOOKUP(C111,macroInfo!$B$5:$H$57,7,0)</f>
        <v>9.6199999999999992</v>
      </c>
    </row>
    <row r="112" spans="1:37" x14ac:dyDescent="0.3">
      <c r="A112" s="32" t="s">
        <v>152</v>
      </c>
      <c r="B112" s="32">
        <v>4</v>
      </c>
      <c r="C112" s="32">
        <v>1993</v>
      </c>
      <c r="D112" s="29" t="s">
        <v>190</v>
      </c>
      <c r="E112" s="29" t="s">
        <v>204</v>
      </c>
      <c r="F112" s="33">
        <f t="shared" si="31"/>
        <v>0</v>
      </c>
      <c r="G112" s="33">
        <f t="shared" si="26"/>
        <v>0</v>
      </c>
      <c r="H112" s="33">
        <f t="shared" si="27"/>
        <v>0</v>
      </c>
      <c r="I112" s="33">
        <f t="shared" si="28"/>
        <v>1</v>
      </c>
      <c r="J112" s="30">
        <v>0.41399999999999998</v>
      </c>
      <c r="K112" s="30">
        <v>11.048</v>
      </c>
      <c r="L112" s="30">
        <v>2.1537000000000002</v>
      </c>
      <c r="M112" s="30">
        <v>0.78749999999999998</v>
      </c>
      <c r="N112" s="31">
        <f t="shared" si="45"/>
        <v>30599.592993248534</v>
      </c>
      <c r="O112" s="50">
        <f t="shared" si="32"/>
        <v>-3.0575930284724332E-2</v>
      </c>
      <c r="P112" s="31">
        <f t="shared" si="46"/>
        <v>292753.07106219599</v>
      </c>
      <c r="Q112" s="31">
        <f t="shared" si="30"/>
        <v>9.5672210779662574</v>
      </c>
      <c r="R112" s="31">
        <v>316977.62699999998</v>
      </c>
      <c r="S112" s="31">
        <f t="shared" si="33"/>
        <v>3.9880016457718943</v>
      </c>
      <c r="T112" s="31">
        <v>191360.7868</v>
      </c>
      <c r="U112" s="31">
        <f t="shared" si="34"/>
        <v>125616.84019999998</v>
      </c>
      <c r="V112" s="50">
        <f t="shared" si="35"/>
        <v>0.59925820114812822</v>
      </c>
      <c r="W112" s="31">
        <v>6451.5578999999998</v>
      </c>
      <c r="X112" s="44">
        <f t="shared" si="47"/>
        <v>3.3714106259099057</v>
      </c>
      <c r="Y112" s="44">
        <f t="shared" si="48"/>
        <v>2.5839106259099056</v>
      </c>
      <c r="Z112" s="31">
        <v>11774.3141</v>
      </c>
      <c r="AA112" s="30">
        <v>26.2255</v>
      </c>
      <c r="AB112" s="30">
        <v>47.7254</v>
      </c>
      <c r="AC112" s="30">
        <v>9.1125000000000007</v>
      </c>
      <c r="AD112" s="30">
        <v>13.7552</v>
      </c>
      <c r="AE112" s="30">
        <f t="shared" si="51"/>
        <v>-0.58676802320008359</v>
      </c>
      <c r="AF112" s="30">
        <f t="shared" si="50"/>
        <v>2561.4610339500969</v>
      </c>
      <c r="AG112" s="30">
        <f t="shared" si="50"/>
        <v>53543.818486193748</v>
      </c>
      <c r="AH112" s="59">
        <f>VLOOKUP(C112,macroInfo!$B$5:$D$57,3,0)</f>
        <v>2.75178105096643</v>
      </c>
      <c r="AI112" s="59">
        <f>VLOOKUP(C112,macroInfo!$B$5:$G$57,6,0)</f>
        <v>-48.255609531685536</v>
      </c>
      <c r="AJ112" s="59">
        <f>VLOOKUP(C112,macroInfo!$B$5:$F$57,5,0)</f>
        <v>8.3526562161924609</v>
      </c>
      <c r="AK112" s="59">
        <f>VLOOKUP(C112,macroInfo!$B$5:$H$57,7,0)</f>
        <v>5.9375000000000009</v>
      </c>
    </row>
    <row r="113" spans="1:37" x14ac:dyDescent="0.3">
      <c r="A113" s="32" t="s">
        <v>153</v>
      </c>
      <c r="B113" s="32">
        <v>4</v>
      </c>
      <c r="C113" s="32">
        <v>1994</v>
      </c>
      <c r="D113" s="29" t="s">
        <v>190</v>
      </c>
      <c r="E113" s="29" t="s">
        <v>204</v>
      </c>
      <c r="F113" s="33">
        <f t="shared" si="31"/>
        <v>0</v>
      </c>
      <c r="G113" s="33">
        <f t="shared" si="26"/>
        <v>0</v>
      </c>
      <c r="H113" s="33">
        <f t="shared" si="27"/>
        <v>0</v>
      </c>
      <c r="I113" s="33">
        <f t="shared" si="28"/>
        <v>1</v>
      </c>
      <c r="J113" s="30">
        <v>0.23899999999999999</v>
      </c>
      <c r="K113" s="30">
        <v>6.4897</v>
      </c>
      <c r="L113" s="30">
        <v>2.1371000000000002</v>
      </c>
      <c r="M113" s="30">
        <v>0.85060000000000002</v>
      </c>
      <c r="N113" s="31">
        <f t="shared" si="45"/>
        <v>30629.553011580207</v>
      </c>
      <c r="O113" s="50">
        <f t="shared" si="32"/>
        <v>9.7861958487414219E-2</v>
      </c>
      <c r="P113" s="31">
        <f t="shared" si="46"/>
        <v>292219.89604405372</v>
      </c>
      <c r="Q113" s="31">
        <f t="shared" si="30"/>
        <v>9.5404557792134046</v>
      </c>
      <c r="R113" s="31">
        <v>365892.86869999999</v>
      </c>
      <c r="S113" s="31">
        <f t="shared" si="33"/>
        <v>14.35093879844149</v>
      </c>
      <c r="T113" s="31">
        <v>218370.44209999999</v>
      </c>
      <c r="U113" s="31">
        <f t="shared" si="34"/>
        <v>147522.42660000001</v>
      </c>
      <c r="V113" s="50">
        <f t="shared" si="35"/>
        <v>16.074388589608571</v>
      </c>
      <c r="W113" s="31">
        <v>7012.0019000000002</v>
      </c>
      <c r="X113" s="44">
        <f t="shared" si="47"/>
        <v>3.2110581599633079</v>
      </c>
      <c r="Y113" s="44">
        <f t="shared" si="48"/>
        <v>2.3604581599633079</v>
      </c>
      <c r="Z113" s="31">
        <v>13359.7935</v>
      </c>
      <c r="AA113" s="30">
        <v>26.7455</v>
      </c>
      <c r="AB113" s="30">
        <v>44.453000000000003</v>
      </c>
      <c r="AC113" s="30">
        <v>1.6969000000000001</v>
      </c>
      <c r="AD113" s="30">
        <v>-5.6759000000000004</v>
      </c>
      <c r="AE113" s="30">
        <f t="shared" si="51"/>
        <v>12.632932372715125</v>
      </c>
      <c r="AF113" s="30">
        <f t="shared" si="50"/>
        <v>2554.3041084236206</v>
      </c>
      <c r="AG113" s="30">
        <f t="shared" si="50"/>
        <v>54604.352457594112</v>
      </c>
      <c r="AH113" s="59">
        <f>VLOOKUP(C113,macroInfo!$B$5:$D$57,3,0)</f>
        <v>4.0287932599190297</v>
      </c>
      <c r="AI113" s="59">
        <f>VLOOKUP(C113,macroInfo!$B$5:$G$57,6,0)</f>
        <v>-7.5631399186116468</v>
      </c>
      <c r="AJ113" s="59">
        <f>VLOOKUP(C113,macroInfo!$B$5:$F$57,5,0)</f>
        <v>1.5778765561868695</v>
      </c>
      <c r="AK113" s="59">
        <f>VLOOKUP(C113,macroInfo!$B$5:$H$57,7,0)</f>
        <v>5.5049999999999999</v>
      </c>
    </row>
    <row r="114" spans="1:37" x14ac:dyDescent="0.3">
      <c r="A114" s="32" t="s">
        <v>154</v>
      </c>
      <c r="B114" s="32">
        <v>4</v>
      </c>
      <c r="C114" s="32">
        <v>1995</v>
      </c>
      <c r="D114" s="29" t="s">
        <v>190</v>
      </c>
      <c r="E114" s="29" t="s">
        <v>204</v>
      </c>
      <c r="F114" s="33">
        <f t="shared" si="31"/>
        <v>0</v>
      </c>
      <c r="G114" s="33">
        <f t="shared" si="26"/>
        <v>0</v>
      </c>
      <c r="H114" s="33">
        <f t="shared" si="27"/>
        <v>0</v>
      </c>
      <c r="I114" s="33">
        <f t="shared" si="28"/>
        <v>1</v>
      </c>
      <c r="J114" s="30">
        <v>0.31619999999999998</v>
      </c>
      <c r="K114" s="30">
        <v>7.6412000000000004</v>
      </c>
      <c r="L114" s="30">
        <v>1.6923999999999999</v>
      </c>
      <c r="M114" s="30">
        <v>7.9000000000000001E-2</v>
      </c>
      <c r="N114" s="31">
        <f t="shared" si="45"/>
        <v>30597.705597093929</v>
      </c>
      <c r="O114" s="50">
        <f t="shared" si="32"/>
        <v>-0.10403019204895927</v>
      </c>
      <c r="P114" s="31">
        <f t="shared" si="46"/>
        <v>291944.92647868046</v>
      </c>
      <c r="Q114" s="31">
        <f t="shared" si="30"/>
        <v>9.5413992906189815</v>
      </c>
      <c r="R114" s="31">
        <v>498312.00449999998</v>
      </c>
      <c r="S114" s="31">
        <f t="shared" si="33"/>
        <v>30.888581382233323</v>
      </c>
      <c r="T114" s="31">
        <v>285628.0428</v>
      </c>
      <c r="U114" s="31">
        <f t="shared" si="34"/>
        <v>212683.96169999999</v>
      </c>
      <c r="V114" s="50">
        <f t="shared" si="35"/>
        <v>36.582710701015749</v>
      </c>
      <c r="W114" s="31">
        <v>7528.0842000000002</v>
      </c>
      <c r="X114" s="44">
        <f t="shared" si="47"/>
        <v>2.6356250339436209</v>
      </c>
      <c r="Y114" s="44">
        <f t="shared" si="48"/>
        <v>2.5566250339436207</v>
      </c>
      <c r="Z114" s="31">
        <v>19504.103500000001</v>
      </c>
      <c r="AA114" s="30">
        <v>25.057600000000001</v>
      </c>
      <c r="AB114" s="30">
        <v>49.387900000000002</v>
      </c>
      <c r="AC114" s="30">
        <v>16.285799999999998</v>
      </c>
      <c r="AD114" s="30">
        <v>14.215400000000001</v>
      </c>
      <c r="AE114" s="30">
        <f t="shared" si="51"/>
        <v>37.837516792639029</v>
      </c>
      <c r="AF114" s="30">
        <f t="shared" si="50"/>
        <v>2540.115984398702</v>
      </c>
      <c r="AG114" s="30">
        <f t="shared" si="50"/>
        <v>55818.372636559165</v>
      </c>
      <c r="AH114" s="59">
        <f>VLOOKUP(C114,macroInfo!$B$5:$D$57,3,0)</f>
        <v>2.6842172720778601</v>
      </c>
      <c r="AI114" s="59">
        <f>VLOOKUP(C114,macroInfo!$B$5:$G$57,6,0)</f>
        <v>19.383539885629382</v>
      </c>
      <c r="AJ114" s="59">
        <f>VLOOKUP(C114,macroInfo!$B$5:$F$57,5,0)</f>
        <v>17.155553980273243</v>
      </c>
      <c r="AK114" s="59">
        <f>VLOOKUP(C114,macroInfo!$B$5:$H$57,7,0)</f>
        <v>6.6825000000000001</v>
      </c>
    </row>
    <row r="115" spans="1:37" x14ac:dyDescent="0.3">
      <c r="A115" s="32" t="s">
        <v>155</v>
      </c>
      <c r="B115" s="32">
        <v>4</v>
      </c>
      <c r="C115" s="32">
        <v>1996</v>
      </c>
      <c r="D115" s="29" t="s">
        <v>190</v>
      </c>
      <c r="E115" s="29" t="s">
        <v>204</v>
      </c>
      <c r="F115" s="33">
        <f t="shared" si="31"/>
        <v>0</v>
      </c>
      <c r="G115" s="33">
        <f t="shared" si="26"/>
        <v>0</v>
      </c>
      <c r="H115" s="33">
        <f t="shared" si="27"/>
        <v>0</v>
      </c>
      <c r="I115" s="33">
        <f t="shared" si="28"/>
        <v>1</v>
      </c>
      <c r="J115" s="30">
        <v>0.2666</v>
      </c>
      <c r="K115" s="30">
        <v>7.3926999999999996</v>
      </c>
      <c r="L115" s="30">
        <v>1.3487</v>
      </c>
      <c r="M115" s="30">
        <v>-0.2349</v>
      </c>
      <c r="N115" s="31">
        <f t="shared" si="45"/>
        <v>30571.520371071474</v>
      </c>
      <c r="O115" s="50">
        <f t="shared" si="32"/>
        <v>-8.5615690594397165E-2</v>
      </c>
      <c r="P115" s="31">
        <f t="shared" si="46"/>
        <v>291981.04196169437</v>
      </c>
      <c r="Q115" s="31">
        <f t="shared" si="30"/>
        <v>9.5507530674851093</v>
      </c>
      <c r="R115" s="31">
        <v>574777.40949999995</v>
      </c>
      <c r="S115" s="31">
        <f t="shared" si="33"/>
        <v>14.275645603010473</v>
      </c>
      <c r="T115" s="31">
        <v>301943.84869999997</v>
      </c>
      <c r="U115" s="31">
        <f t="shared" si="34"/>
        <v>272833.56079999998</v>
      </c>
      <c r="V115" s="50">
        <f t="shared" si="35"/>
        <v>24.905462588478823</v>
      </c>
      <c r="W115" s="31">
        <v>7011.0582000000004</v>
      </c>
      <c r="X115" s="44">
        <f t="shared" si="47"/>
        <v>2.3219741783731198</v>
      </c>
      <c r="Y115" s="44">
        <f t="shared" si="48"/>
        <v>2.5568741783731199</v>
      </c>
      <c r="Z115" s="31">
        <v>19295.5092</v>
      </c>
      <c r="AA115" s="30">
        <v>29.193300000000001</v>
      </c>
      <c r="AB115" s="30">
        <v>50.765000000000001</v>
      </c>
      <c r="AC115" s="30">
        <v>13.130800000000001</v>
      </c>
      <c r="AD115" s="30">
        <v>24.633900000000001</v>
      </c>
      <c r="AE115" s="30">
        <f t="shared" si="51"/>
        <v>-1.0752494430700814</v>
      </c>
      <c r="AF115" s="30">
        <f t="shared" si="50"/>
        <v>2492.8985441399545</v>
      </c>
      <c r="AG115" s="30">
        <f t="shared" si="50"/>
        <v>57033.721869702749</v>
      </c>
      <c r="AH115" s="59">
        <f>VLOOKUP(C115,macroInfo!$B$5:$D$57,3,0)</f>
        <v>3.77256549921414</v>
      </c>
      <c r="AI115" s="59">
        <f>VLOOKUP(C115,macroInfo!$B$5:$G$57,6,0)</f>
        <v>-10.357468965421845</v>
      </c>
      <c r="AJ115" s="59">
        <f>VLOOKUP(C115,macroInfo!$B$5:$F$57,5,0)</f>
        <v>21.026191089149609</v>
      </c>
      <c r="AK115" s="59">
        <f>VLOOKUP(C115,macroInfo!$B$5:$H$57,7,0)</f>
        <v>6.0249999999999995</v>
      </c>
    </row>
    <row r="116" spans="1:37" x14ac:dyDescent="0.3">
      <c r="A116" s="32" t="s">
        <v>156</v>
      </c>
      <c r="B116" s="32">
        <v>4</v>
      </c>
      <c r="C116" s="32">
        <v>1997</v>
      </c>
      <c r="D116" s="29" t="s">
        <v>190</v>
      </c>
      <c r="E116" s="29" t="s">
        <v>204</v>
      </c>
      <c r="F116" s="33">
        <f t="shared" si="31"/>
        <v>0</v>
      </c>
      <c r="G116" s="33">
        <f t="shared" si="26"/>
        <v>0</v>
      </c>
      <c r="H116" s="33">
        <f t="shared" si="27"/>
        <v>0</v>
      </c>
      <c r="I116" s="33">
        <f t="shared" si="28"/>
        <v>1</v>
      </c>
      <c r="J116" s="30">
        <v>9.9299999999999999E-2</v>
      </c>
      <c r="K116" s="30">
        <v>3.0951</v>
      </c>
      <c r="L116" s="30">
        <v>1.1865000000000001</v>
      </c>
      <c r="M116" s="30">
        <v>-0.53500000000000003</v>
      </c>
      <c r="N116" s="31">
        <f t="shared" si="45"/>
        <v>30719.43306657521</v>
      </c>
      <c r="O116" s="50">
        <f t="shared" si="32"/>
        <v>0.48265844910026595</v>
      </c>
      <c r="P116" s="31">
        <f t="shared" si="46"/>
        <v>294866.41976435547</v>
      </c>
      <c r="Q116" s="31">
        <f t="shared" si="30"/>
        <v>9.5986934109532704</v>
      </c>
      <c r="R116" s="31">
        <v>579088.9878</v>
      </c>
      <c r="S116" s="31">
        <f t="shared" si="33"/>
        <v>0.74733060551609864</v>
      </c>
      <c r="T116" s="31">
        <v>290822.58059999999</v>
      </c>
      <c r="U116" s="31">
        <f t="shared" si="34"/>
        <v>288266.40720000002</v>
      </c>
      <c r="V116" s="50">
        <f t="shared" si="35"/>
        <v>5.5023135701024568</v>
      </c>
      <c r="W116" s="31">
        <v>6426.7704000000003</v>
      </c>
      <c r="X116" s="44">
        <f t="shared" si="47"/>
        <v>2.2098594912199885</v>
      </c>
      <c r="Y116" s="44">
        <f t="shared" si="48"/>
        <v>2.7448594912199886</v>
      </c>
      <c r="Z116" s="31">
        <v>17845.3838</v>
      </c>
      <c r="AA116" s="30">
        <v>31.847899999999999</v>
      </c>
      <c r="AB116" s="30">
        <v>49.337000000000003</v>
      </c>
      <c r="AC116" s="30">
        <v>12.548</v>
      </c>
      <c r="AD116" s="30">
        <v>16.767900000000001</v>
      </c>
      <c r="AE116" s="30">
        <f t="shared" si="51"/>
        <v>-7.8127520762017166</v>
      </c>
      <c r="AF116" s="30">
        <f t="shared" si="50"/>
        <v>2427.5206533081923</v>
      </c>
      <c r="AG116" s="30">
        <f t="shared" si="50"/>
        <v>58539.65175972024</v>
      </c>
      <c r="AH116" s="59">
        <f>VLOOKUP(C116,macroInfo!$B$5:$D$57,3,0)</f>
        <v>4.4471749452452496</v>
      </c>
      <c r="AI116" s="59">
        <f>VLOOKUP(C116,macroInfo!$B$5:$G$57,6,0)</f>
        <v>12.504109498900432</v>
      </c>
      <c r="AJ116" s="59">
        <f>VLOOKUP(C116,macroInfo!$B$5:$F$57,5,0)</f>
        <v>26.072427860891199</v>
      </c>
      <c r="AK116" s="59">
        <f>VLOOKUP(C116,macroInfo!$B$5:$H$57,7,0)</f>
        <v>6.8274999999999997</v>
      </c>
    </row>
    <row r="117" spans="1:37" x14ac:dyDescent="0.3">
      <c r="A117" s="32" t="s">
        <v>157</v>
      </c>
      <c r="B117" s="32">
        <v>4</v>
      </c>
      <c r="C117" s="32">
        <v>1998</v>
      </c>
      <c r="D117" s="29" t="s">
        <v>190</v>
      </c>
      <c r="E117" s="29" t="s">
        <v>204</v>
      </c>
      <c r="F117" s="33">
        <f t="shared" si="31"/>
        <v>0</v>
      </c>
      <c r="G117" s="33">
        <f t="shared" si="26"/>
        <v>0</v>
      </c>
      <c r="H117" s="33">
        <f t="shared" si="27"/>
        <v>0</v>
      </c>
      <c r="I117" s="33">
        <f t="shared" si="28"/>
        <v>1</v>
      </c>
      <c r="J117" s="30">
        <v>0.29220000000000002</v>
      </c>
      <c r="K117" s="30">
        <v>9.9297000000000004</v>
      </c>
      <c r="L117" s="30">
        <v>0.97299999999999998</v>
      </c>
      <c r="M117" s="30">
        <v>-0.63900000000000001</v>
      </c>
      <c r="N117" s="31">
        <f t="shared" si="45"/>
        <v>30502.163353635115</v>
      </c>
      <c r="O117" s="50">
        <f t="shared" si="32"/>
        <v>-0.70978425197304595</v>
      </c>
      <c r="P117" s="31">
        <f t="shared" si="46"/>
        <v>290087.19597148441</v>
      </c>
      <c r="Q117" s="31">
        <f t="shared" si="30"/>
        <v>9.510381037839176</v>
      </c>
      <c r="R117" s="31">
        <v>728408.1827</v>
      </c>
      <c r="S117" s="31">
        <f t="shared" si="33"/>
        <v>22.940542359892998</v>
      </c>
      <c r="T117" s="31">
        <v>329876.54320000001</v>
      </c>
      <c r="U117" s="31">
        <f t="shared" si="34"/>
        <v>398531.63949999999</v>
      </c>
      <c r="V117" s="50">
        <f t="shared" si="35"/>
        <v>32.390181400138417</v>
      </c>
      <c r="W117" s="31">
        <v>6124.8280999999997</v>
      </c>
      <c r="X117" s="44">
        <f t="shared" si="47"/>
        <v>1.8567031291723564</v>
      </c>
      <c r="Y117" s="44">
        <f t="shared" si="48"/>
        <v>2.4957031291723561</v>
      </c>
      <c r="Z117" s="31">
        <v>20577.324499999999</v>
      </c>
      <c r="AA117" s="30">
        <v>34.866</v>
      </c>
      <c r="AB117" s="30">
        <v>43.64</v>
      </c>
      <c r="AC117" s="30">
        <v>5.7765000000000004</v>
      </c>
      <c r="AD117" s="30">
        <v>2.9462999999999999</v>
      </c>
      <c r="AE117" s="30">
        <f t="shared" si="51"/>
        <v>14.244485295956148</v>
      </c>
      <c r="AF117" s="30">
        <f t="shared" si="50"/>
        <v>2362.8041972312403</v>
      </c>
      <c r="AG117" s="30">
        <f t="shared" si="50"/>
        <v>59220.237256207278</v>
      </c>
      <c r="AH117" s="59">
        <f>VLOOKUP(C117,macroInfo!$B$5:$D$57,3,0)</f>
        <v>4.4813944315531602</v>
      </c>
      <c r="AI117" s="59">
        <f>VLOOKUP(C117,macroInfo!$B$5:$G$57,6,0)</f>
        <v>7.1698837229222008</v>
      </c>
      <c r="AJ117" s="59">
        <f>VLOOKUP(C117,macroInfo!$B$5:$F$57,5,0)</f>
        <v>21.675289447831517</v>
      </c>
      <c r="AK117" s="59">
        <f>VLOOKUP(C117,macroInfo!$B$5:$H$57,7,0)</f>
        <v>7.335</v>
      </c>
    </row>
    <row r="118" spans="1:37" x14ac:dyDescent="0.3">
      <c r="A118" s="32" t="s">
        <v>159</v>
      </c>
      <c r="B118" s="32">
        <v>4</v>
      </c>
      <c r="C118" s="32">
        <v>2000</v>
      </c>
      <c r="D118" s="29" t="s">
        <v>190</v>
      </c>
      <c r="E118" s="29" t="s">
        <v>204</v>
      </c>
      <c r="F118" s="33">
        <f t="shared" si="31"/>
        <v>0</v>
      </c>
      <c r="G118" s="33">
        <f t="shared" si="26"/>
        <v>0</v>
      </c>
      <c r="H118" s="33">
        <f t="shared" si="27"/>
        <v>0</v>
      </c>
      <c r="I118" s="33">
        <f t="shared" si="28"/>
        <v>1</v>
      </c>
      <c r="J118" s="30">
        <f>AVERAGE(J108:J117)</f>
        <v>0.30193999999999993</v>
      </c>
      <c r="K118" s="30">
        <f>AVERAGE(K119:K121)</f>
        <v>2.0736000000000003</v>
      </c>
      <c r="L118" s="30">
        <f t="shared" ref="L118:M118" si="52">AVERAGE(L119:L121)</f>
        <v>0.93020000000000003</v>
      </c>
      <c r="M118" s="30">
        <f t="shared" si="52"/>
        <v>-0.43386666666666668</v>
      </c>
      <c r="N118" s="31">
        <f t="shared" si="45"/>
        <v>30492.964693004109</v>
      </c>
      <c r="O118" s="50">
        <f t="shared" si="32"/>
        <v>-3.0161952258581218E-2</v>
      </c>
      <c r="P118" s="31">
        <f t="shared" si="46"/>
        <v>290845.04821718752</v>
      </c>
      <c r="Q118" s="31">
        <f t="shared" si="30"/>
        <v>9.5381033345017787</v>
      </c>
      <c r="R118" s="31">
        <v>873514.21750000003</v>
      </c>
      <c r="S118" s="31">
        <f t="shared" si="33"/>
        <v>18.166282432514222</v>
      </c>
      <c r="T118" s="31">
        <v>351176.64449999999</v>
      </c>
      <c r="U118" s="31">
        <f t="shared" si="34"/>
        <v>522337.57300000003</v>
      </c>
      <c r="V118" s="50">
        <f t="shared" si="35"/>
        <v>27.052717887327233</v>
      </c>
      <c r="W118" s="31">
        <f>AVERAGE(W107:W117)</f>
        <v>6013.9144181818183</v>
      </c>
      <c r="X118" s="44">
        <f t="shared" si="47"/>
        <v>1.7125040951240762</v>
      </c>
      <c r="Y118" s="44">
        <f t="shared" si="48"/>
        <v>2.146370761790743</v>
      </c>
      <c r="Z118" s="31">
        <v>25844.7055</v>
      </c>
      <c r="AA118" s="30">
        <v>33.087699999999998</v>
      </c>
      <c r="AB118" s="30">
        <v>42.2804</v>
      </c>
      <c r="AC118" s="30">
        <v>6.04</v>
      </c>
      <c r="AD118" s="30">
        <v>14.962400000000001</v>
      </c>
      <c r="AE118" s="30">
        <f t="shared" si="51"/>
        <v>22.791604663369103</v>
      </c>
      <c r="AF118" s="30">
        <f t="shared" si="50"/>
        <v>2296.7508503352847</v>
      </c>
      <c r="AG118" s="30">
        <f t="shared" si="50"/>
        <v>59593.049335253912</v>
      </c>
      <c r="AH118" s="59">
        <f>VLOOKUP(C118,macroInfo!$B$5:$D$57,3,0)</f>
        <v>4.0771594794161796</v>
      </c>
      <c r="AI118" s="59">
        <f>VLOOKUP(C118,macroInfo!$B$5:$G$57,6,0)</f>
        <v>11.349249888751523</v>
      </c>
      <c r="AJ118" s="59">
        <f>VLOOKUP(C118,macroInfo!$B$5:$F$57,5,0)</f>
        <v>6.4848096186651185</v>
      </c>
      <c r="AK118" s="59">
        <f>VLOOKUP(C118,macroInfo!$B$5:$H$57,7,0)</f>
        <v>6.1050000000000004</v>
      </c>
    </row>
    <row r="119" spans="1:37" x14ac:dyDescent="0.3">
      <c r="A119" s="32" t="s">
        <v>160</v>
      </c>
      <c r="B119" s="32">
        <v>4</v>
      </c>
      <c r="C119" s="32">
        <v>2001</v>
      </c>
      <c r="D119" s="29" t="s">
        <v>190</v>
      </c>
      <c r="E119" s="29" t="s">
        <v>204</v>
      </c>
      <c r="F119" s="33">
        <f t="shared" si="31"/>
        <v>1</v>
      </c>
      <c r="G119" s="33">
        <f t="shared" si="26"/>
        <v>0</v>
      </c>
      <c r="H119" s="33">
        <f t="shared" si="27"/>
        <v>0</v>
      </c>
      <c r="I119" s="33">
        <f t="shared" si="28"/>
        <v>1</v>
      </c>
      <c r="J119" s="30">
        <v>1.8100000000000002E-2</v>
      </c>
      <c r="K119" s="30">
        <v>0.3982</v>
      </c>
      <c r="L119" s="30">
        <v>0.99219999999999997</v>
      </c>
      <c r="M119" s="30">
        <v>-0.80159999999999998</v>
      </c>
      <c r="N119" s="31">
        <f t="shared" si="45"/>
        <v>31163.171153086416</v>
      </c>
      <c r="O119" s="50">
        <f t="shared" si="32"/>
        <v>2.1740994617913616</v>
      </c>
      <c r="P119" s="31">
        <f t="shared" si="46"/>
        <v>292125.50389375002</v>
      </c>
      <c r="Q119" s="31">
        <f t="shared" si="30"/>
        <v>9.3740621728998139</v>
      </c>
      <c r="R119" s="31">
        <v>817493.0466</v>
      </c>
      <c r="S119" s="31">
        <f t="shared" si="33"/>
        <v>-6.6282008868444793</v>
      </c>
      <c r="T119" s="31">
        <v>236306.0969</v>
      </c>
      <c r="U119" s="31">
        <f t="shared" si="34"/>
        <v>581186.9497</v>
      </c>
      <c r="V119" s="50">
        <f t="shared" si="35"/>
        <v>10.675840694483387</v>
      </c>
      <c r="W119" s="31">
        <v>7384.4746999999998</v>
      </c>
      <c r="X119" s="44">
        <f t="shared" si="47"/>
        <v>3.1249615633594763</v>
      </c>
      <c r="Y119" s="44">
        <f t="shared" si="48"/>
        <v>3.9265615633594764</v>
      </c>
      <c r="Z119" s="31">
        <v>35783.827899999997</v>
      </c>
      <c r="AA119" s="30">
        <v>22.845300000000002</v>
      </c>
      <c r="AB119" s="30">
        <v>57.152999999999999</v>
      </c>
      <c r="AC119" s="30">
        <v>-5.6794000000000002</v>
      </c>
      <c r="AD119" s="30">
        <v>6.7142999999999997</v>
      </c>
      <c r="AE119" s="30">
        <f t="shared" si="51"/>
        <v>32.539029297780999</v>
      </c>
      <c r="AF119" s="30">
        <f t="shared" si="50"/>
        <v>2221.2212473743857</v>
      </c>
      <c r="AG119" s="30">
        <f t="shared" si="50"/>
        <v>60614.636739062509</v>
      </c>
      <c r="AH119" s="59">
        <f>VLOOKUP(C119,macroInfo!$B$5:$D$57,3,0)</f>
        <v>0.95433872870837899</v>
      </c>
      <c r="AI119" s="59">
        <f>VLOOKUP(C119,macroInfo!$B$5:$G$57,6,0)</f>
        <v>-20.568826745413055</v>
      </c>
      <c r="AJ119" s="59">
        <f>VLOOKUP(C119,macroInfo!$B$5:$F$57,5,0)</f>
        <v>-18.009005298066089</v>
      </c>
      <c r="AK119" s="59">
        <f>VLOOKUP(C119,macroInfo!$B$5:$H$57,7,0)</f>
        <v>4.9700000000000006</v>
      </c>
    </row>
    <row r="120" spans="1:37" x14ac:dyDescent="0.3">
      <c r="A120" s="32" t="s">
        <v>161</v>
      </c>
      <c r="B120" s="32">
        <v>4</v>
      </c>
      <c r="C120" s="32">
        <v>2002</v>
      </c>
      <c r="D120" s="29" t="s">
        <v>190</v>
      </c>
      <c r="E120" s="29" t="s">
        <v>204</v>
      </c>
      <c r="F120" s="33">
        <f t="shared" si="31"/>
        <v>0</v>
      </c>
      <c r="G120" s="33">
        <f t="shared" si="26"/>
        <v>0</v>
      </c>
      <c r="H120" s="33">
        <f t="shared" si="27"/>
        <v>0</v>
      </c>
      <c r="I120" s="33">
        <f t="shared" si="28"/>
        <v>1</v>
      </c>
      <c r="J120" s="30">
        <v>4.7399999999999998E-2</v>
      </c>
      <c r="K120" s="30">
        <v>1.1313</v>
      </c>
      <c r="L120" s="30">
        <v>0.96109999999999995</v>
      </c>
      <c r="M120" s="30">
        <v>-0.2306</v>
      </c>
      <c r="N120" s="31">
        <f t="shared" si="45"/>
        <v>29850.354214814812</v>
      </c>
      <c r="O120" s="50">
        <f t="shared" si="32"/>
        <v>-4.3040279559524279</v>
      </c>
      <c r="P120" s="31">
        <f>+AVERAGE(P121:P124)</f>
        <v>306407.93097499997</v>
      </c>
      <c r="Q120" s="31">
        <f t="shared" si="30"/>
        <v>10.264800503537371</v>
      </c>
      <c r="R120" s="31">
        <v>796576.09199999995</v>
      </c>
      <c r="S120" s="31">
        <f t="shared" si="33"/>
        <v>-2.5919739303355191</v>
      </c>
      <c r="T120" s="31">
        <v>180269.64799999999</v>
      </c>
      <c r="U120" s="31">
        <f t="shared" si="34"/>
        <v>616306.4439999999</v>
      </c>
      <c r="V120" s="50">
        <f t="shared" si="35"/>
        <v>5.867183647684608</v>
      </c>
      <c r="W120" s="31">
        <v>6796.3356999999996</v>
      </c>
      <c r="X120" s="44">
        <f t="shared" si="47"/>
        <v>3.7700942867542517</v>
      </c>
      <c r="Y120" s="44">
        <f t="shared" si="48"/>
        <v>4.0006942867542516</v>
      </c>
      <c r="Z120" s="31">
        <v>31502.546399999999</v>
      </c>
      <c r="AA120" s="30">
        <v>25.286100000000001</v>
      </c>
      <c r="AB120" s="30">
        <v>60.020499999999998</v>
      </c>
      <c r="AC120" s="30">
        <v>-35.340899999999998</v>
      </c>
      <c r="AD120" s="30">
        <v>-12.4206</v>
      </c>
      <c r="AE120" s="30">
        <f t="shared" si="51"/>
        <v>-12.742767604735119</v>
      </c>
      <c r="AF120" s="30">
        <f t="shared" si="50"/>
        <v>2144.2657916464805</v>
      </c>
      <c r="AG120" s="30">
        <f t="shared" si="50"/>
        <v>61177.987425000007</v>
      </c>
      <c r="AH120" s="59">
        <f>VLOOKUP(C120,macroInfo!$B$5:$D$57,3,0)</f>
        <v>1.6959429227495699</v>
      </c>
      <c r="AI120" s="59">
        <f>VLOOKUP(C120,macroInfo!$B$5:$G$57,6,0)</f>
        <v>-21.837626089029953</v>
      </c>
      <c r="AJ120" s="59">
        <f>VLOOKUP(C120,macroInfo!$B$5:$F$57,5,0)</f>
        <v>-18.18527651548176</v>
      </c>
      <c r="AK120" s="59">
        <f>VLOOKUP(C120,macroInfo!$B$5:$H$57,7,0)</f>
        <v>3.9949999999999997</v>
      </c>
    </row>
    <row r="121" spans="1:37" x14ac:dyDescent="0.3">
      <c r="A121" s="32" t="s">
        <v>162</v>
      </c>
      <c r="B121" s="32">
        <v>4</v>
      </c>
      <c r="C121" s="32">
        <v>2003</v>
      </c>
      <c r="D121" s="29" t="s">
        <v>190</v>
      </c>
      <c r="E121" s="29" t="s">
        <v>204</v>
      </c>
      <c r="F121" s="33">
        <f t="shared" si="31"/>
        <v>0</v>
      </c>
      <c r="G121" s="33">
        <f t="shared" si="26"/>
        <v>0</v>
      </c>
      <c r="H121" s="33">
        <f t="shared" si="27"/>
        <v>0</v>
      </c>
      <c r="I121" s="33">
        <f t="shared" si="28"/>
        <v>1</v>
      </c>
      <c r="J121" s="30">
        <v>0.17480000000000001</v>
      </c>
      <c r="K121" s="30">
        <v>4.6913</v>
      </c>
      <c r="L121" s="30">
        <v>0.83730000000000004</v>
      </c>
      <c r="M121" s="30">
        <v>-0.26939999999999997</v>
      </c>
      <c r="N121" s="31">
        <f>+AVERAGE(N122:N124)</f>
        <v>30465.368711111107</v>
      </c>
      <c r="O121" s="50">
        <f t="shared" si="32"/>
        <v>2.0393880143378156</v>
      </c>
      <c r="P121" s="31">
        <v>270970.30080000003</v>
      </c>
      <c r="Q121" s="31">
        <f t="shared" si="30"/>
        <v>8.894371289889353</v>
      </c>
      <c r="R121" s="31">
        <v>1009700</v>
      </c>
      <c r="S121" s="31">
        <f t="shared" si="33"/>
        <v>23.708587826646895</v>
      </c>
      <c r="T121" s="31">
        <v>186232.40280000001</v>
      </c>
      <c r="U121" s="31">
        <f t="shared" si="34"/>
        <v>823467.59719999996</v>
      </c>
      <c r="V121" s="50">
        <f t="shared" si="35"/>
        <v>28.977988732082551</v>
      </c>
      <c r="W121" s="31">
        <v>6621.4877999999999</v>
      </c>
      <c r="X121" s="44">
        <f t="shared" si="47"/>
        <v>3.5554971639983584</v>
      </c>
      <c r="Y121" s="44">
        <f t="shared" si="48"/>
        <v>3.8248971639983584</v>
      </c>
      <c r="Z121" s="31">
        <v>35432.9928</v>
      </c>
      <c r="AA121" s="30">
        <v>28.494900000000001</v>
      </c>
      <c r="AB121" s="30">
        <v>56.363900000000001</v>
      </c>
      <c r="AC121" s="30">
        <v>-13.630699999999999</v>
      </c>
      <c r="AD121" s="30">
        <v>-6.5534999999999997</v>
      </c>
      <c r="AE121" s="30">
        <f t="shared" si="51"/>
        <v>11.757500543779001</v>
      </c>
      <c r="AF121" s="30">
        <f t="shared" si="50"/>
        <v>2073.3928450790404</v>
      </c>
      <c r="AG121" s="31">
        <v>37529.924400000004</v>
      </c>
      <c r="AH121" s="59">
        <f>VLOOKUP(C121,macroInfo!$B$5:$D$57,3,0)</f>
        <v>2.7962091006717</v>
      </c>
      <c r="AI121" s="59">
        <f>VLOOKUP(C121,macroInfo!$B$5:$G$57,6,0)</f>
        <v>-8.6215243879623085</v>
      </c>
      <c r="AJ121" s="59">
        <f>VLOOKUP(C121,macroInfo!$B$5:$F$57,5,0)</f>
        <v>-2.1118228990670262</v>
      </c>
      <c r="AK121" s="59">
        <f>VLOOKUP(C121,macroInfo!$B$5:$H$57,7,0)</f>
        <v>3.665</v>
      </c>
    </row>
    <row r="122" spans="1:37" x14ac:dyDescent="0.3">
      <c r="A122" s="32" t="s">
        <v>163</v>
      </c>
      <c r="B122" s="32">
        <v>4</v>
      </c>
      <c r="C122" s="32">
        <v>2004</v>
      </c>
      <c r="D122" s="29" t="s">
        <v>190</v>
      </c>
      <c r="E122" s="29" t="s">
        <v>204</v>
      </c>
      <c r="F122" s="33">
        <f t="shared" si="31"/>
        <v>0</v>
      </c>
      <c r="G122" s="33">
        <f t="shared" si="26"/>
        <v>0</v>
      </c>
      <c r="H122" s="33">
        <f t="shared" si="27"/>
        <v>0</v>
      </c>
      <c r="I122" s="33">
        <f t="shared" si="28"/>
        <v>1</v>
      </c>
      <c r="J122" s="30">
        <v>0.30080000000000001</v>
      </c>
      <c r="K122" s="30">
        <v>9.1376000000000008</v>
      </c>
      <c r="L122" s="30">
        <v>0.70840000000000003</v>
      </c>
      <c r="M122" s="30">
        <v>-0.46899999999999997</v>
      </c>
      <c r="N122" s="31">
        <f>+AVERAGE(N123:N125)</f>
        <v>33173.790533333333</v>
      </c>
      <c r="O122" s="50">
        <f t="shared" si="32"/>
        <v>8.5169535977586079</v>
      </c>
      <c r="P122" s="31">
        <v>293876.4572</v>
      </c>
      <c r="Q122" s="31">
        <f t="shared" si="30"/>
        <v>8.8586939410710457</v>
      </c>
      <c r="R122" s="31">
        <v>1138800</v>
      </c>
      <c r="S122" s="31">
        <f t="shared" si="33"/>
        <v>12.032181939360719</v>
      </c>
      <c r="T122" s="31">
        <v>188006.80840000001</v>
      </c>
      <c r="U122" s="31">
        <f t="shared" si="34"/>
        <v>950793.19160000002</v>
      </c>
      <c r="V122" s="50">
        <f t="shared" si="35"/>
        <v>14.377237357248882</v>
      </c>
      <c r="W122" s="31">
        <v>6447.5324000000001</v>
      </c>
      <c r="X122" s="44">
        <f t="shared" si="47"/>
        <v>3.4294143147637199</v>
      </c>
      <c r="Y122" s="44">
        <f t="shared" si="48"/>
        <v>3.8984143147637198</v>
      </c>
      <c r="Z122" s="31">
        <v>35115.462399999997</v>
      </c>
      <c r="AA122" s="30">
        <v>32.43</v>
      </c>
      <c r="AB122" s="30">
        <v>57.335900000000002</v>
      </c>
      <c r="AC122" s="30">
        <v>-6.4347000000000003</v>
      </c>
      <c r="AD122" s="30">
        <v>7.6154000000000002</v>
      </c>
      <c r="AE122" s="30">
        <f t="shared" si="51"/>
        <v>-0.90018284113543312</v>
      </c>
      <c r="AF122" s="30">
        <f t="shared" si="50"/>
        <v>2007.5287247802733</v>
      </c>
      <c r="AG122" s="31">
        <v>38786.427199999998</v>
      </c>
      <c r="AH122" s="59">
        <f>VLOOKUP(C122,macroInfo!$B$5:$D$57,3,0)</f>
        <v>3.8525526006435098</v>
      </c>
      <c r="AI122" s="59">
        <f>VLOOKUP(C122,macroInfo!$B$5:$G$57,6,0)</f>
        <v>22.068486956749851</v>
      </c>
      <c r="AJ122" s="59">
        <f>VLOOKUP(C122,macroInfo!$B$5:$F$57,5,0)</f>
        <v>15.83158490016541</v>
      </c>
      <c r="AK122" s="59">
        <f>VLOOKUP(C122,macroInfo!$B$5:$H$57,7,0)</f>
        <v>4.57</v>
      </c>
    </row>
    <row r="123" spans="1:37" x14ac:dyDescent="0.3">
      <c r="A123" s="32" t="s">
        <v>164</v>
      </c>
      <c r="B123" s="32">
        <v>4</v>
      </c>
      <c r="C123" s="32">
        <v>2005</v>
      </c>
      <c r="D123" s="29" t="s">
        <v>190</v>
      </c>
      <c r="E123" s="29" t="s">
        <v>204</v>
      </c>
      <c r="F123" s="33">
        <f t="shared" si="31"/>
        <v>0</v>
      </c>
      <c r="G123" s="33">
        <f t="shared" si="26"/>
        <v>0</v>
      </c>
      <c r="H123" s="33">
        <f t="shared" si="27"/>
        <v>0</v>
      </c>
      <c r="I123" s="33">
        <f t="shared" si="28"/>
        <v>1</v>
      </c>
      <c r="J123" s="30">
        <v>0.38519999999999999</v>
      </c>
      <c r="K123" s="30">
        <v>12.639699999999999</v>
      </c>
      <c r="L123" s="30">
        <v>0.74450000000000005</v>
      </c>
      <c r="M123" s="30">
        <v>-1.3398000000000001</v>
      </c>
      <c r="N123" s="31">
        <v>25911.903399999999</v>
      </c>
      <c r="O123" s="50">
        <f t="shared" si="32"/>
        <v>-24.705766852251823</v>
      </c>
      <c r="P123" s="31">
        <v>297247.32659999997</v>
      </c>
      <c r="Q123" s="31">
        <f t="shared" si="30"/>
        <v>11.4714585806923</v>
      </c>
      <c r="R123" s="31">
        <v>1174000</v>
      </c>
      <c r="S123" s="31">
        <f t="shared" si="33"/>
        <v>3.0441644984159333</v>
      </c>
      <c r="T123" s="31">
        <v>181379.7739</v>
      </c>
      <c r="U123" s="31">
        <f t="shared" si="34"/>
        <v>992620.22609999997</v>
      </c>
      <c r="V123" s="50">
        <f t="shared" si="35"/>
        <v>4.3051565081085306</v>
      </c>
      <c r="W123" s="31">
        <v>7466.5486000000001</v>
      </c>
      <c r="X123" s="44">
        <f t="shared" si="47"/>
        <v>4.1165276808187707</v>
      </c>
      <c r="Y123" s="44">
        <f t="shared" si="48"/>
        <v>5.4563276808187711</v>
      </c>
      <c r="Z123" s="31">
        <v>35423.268799999998</v>
      </c>
      <c r="AA123" s="30">
        <v>33.142699999999998</v>
      </c>
      <c r="AB123" s="30">
        <v>55.752499999999998</v>
      </c>
      <c r="AC123" s="30">
        <v>10.5228</v>
      </c>
      <c r="AD123" s="30">
        <v>15.576000000000001</v>
      </c>
      <c r="AE123" s="30">
        <f t="shared" si="51"/>
        <v>0.8727357254071425</v>
      </c>
      <c r="AF123" s="30">
        <f t="shared" si="50"/>
        <v>1934.515452734375</v>
      </c>
      <c r="AG123" s="31">
        <v>40097.303800000002</v>
      </c>
      <c r="AH123" s="59">
        <f>VLOOKUP(C123,macroInfo!$B$5:$D$57,3,0)</f>
        <v>3.4832203202525802</v>
      </c>
      <c r="AI123" s="59">
        <f>VLOOKUP(C123,macroInfo!$B$5:$G$57,6,0)</f>
        <v>2.7517247399369804</v>
      </c>
      <c r="AJ123" s="59">
        <f>VLOOKUP(C123,macroInfo!$B$5:$F$57,5,0)</f>
        <v>6.3055343402032529</v>
      </c>
      <c r="AK123" s="59">
        <f>VLOOKUP(C123,macroInfo!$B$5:$H$57,7,0)</f>
        <v>4.6974999999999998</v>
      </c>
    </row>
    <row r="124" spans="1:37" x14ac:dyDescent="0.3">
      <c r="A124" s="32" t="s">
        <v>165</v>
      </c>
      <c r="B124" s="32">
        <v>4</v>
      </c>
      <c r="C124" s="32">
        <v>2006</v>
      </c>
      <c r="D124" s="29" t="s">
        <v>190</v>
      </c>
      <c r="E124" s="29" t="s">
        <v>204</v>
      </c>
      <c r="F124" s="33">
        <f t="shared" si="31"/>
        <v>0</v>
      </c>
      <c r="G124" s="33">
        <f t="shared" si="26"/>
        <v>0</v>
      </c>
      <c r="H124" s="33">
        <f t="shared" si="27"/>
        <v>0</v>
      </c>
      <c r="I124" s="33">
        <f t="shared" si="28"/>
        <v>1</v>
      </c>
      <c r="J124" s="30">
        <v>0.56510000000000005</v>
      </c>
      <c r="K124" s="30">
        <v>19.0807</v>
      </c>
      <c r="L124" s="30">
        <v>0.74929999999999997</v>
      </c>
      <c r="M124" s="30">
        <v>-1.5083</v>
      </c>
      <c r="N124" s="31">
        <v>32310.412199999999</v>
      </c>
      <c r="O124" s="50">
        <f t="shared" si="32"/>
        <v>22.068708355558641</v>
      </c>
      <c r="P124" s="31">
        <v>363537.63929999998</v>
      </c>
      <c r="Q124" s="31">
        <f t="shared" si="30"/>
        <v>11.251408278226794</v>
      </c>
      <c r="R124" s="31">
        <v>1485400</v>
      </c>
      <c r="S124" s="31">
        <f t="shared" si="33"/>
        <v>23.52673748471544</v>
      </c>
      <c r="T124" s="31">
        <v>224065.28320000001</v>
      </c>
      <c r="U124" s="31">
        <f t="shared" si="34"/>
        <v>1261334.7168000001</v>
      </c>
      <c r="V124" s="50">
        <f t="shared" si="35"/>
        <v>23.957759849709753</v>
      </c>
      <c r="W124" s="31">
        <v>8692.9511999999995</v>
      </c>
      <c r="X124" s="44">
        <f t="shared" si="47"/>
        <v>3.8796510891161562</v>
      </c>
      <c r="Y124" s="44">
        <f t="shared" si="48"/>
        <v>5.3879510891161564</v>
      </c>
      <c r="Z124" s="31">
        <v>43270.4712</v>
      </c>
      <c r="AA124" s="30">
        <v>34.3279</v>
      </c>
      <c r="AB124" s="30">
        <v>52.9895</v>
      </c>
      <c r="AC124" s="30">
        <v>10.8329</v>
      </c>
      <c r="AD124" s="30">
        <v>7.3518999999999997</v>
      </c>
      <c r="AE124" s="30">
        <f t="shared" si="51"/>
        <v>20.010152899935036</v>
      </c>
      <c r="AF124" s="30">
        <f>AVERAGE(AF125:AF140)</f>
        <v>1862.6428437500001</v>
      </c>
      <c r="AG124" s="31">
        <v>46587.504699999998</v>
      </c>
      <c r="AH124" s="59">
        <f>VLOOKUP(C124,macroInfo!$B$5:$D$57,3,0)</f>
        <v>2.7828106258432701</v>
      </c>
      <c r="AI124" s="59">
        <f>VLOOKUP(C124,macroInfo!$B$5:$G$57,6,0)</f>
        <v>2.1064496594234416</v>
      </c>
      <c r="AJ124" s="59">
        <f>VLOOKUP(C124,macroInfo!$B$5:$F$57,5,0)</f>
        <v>8.7574297123439706</v>
      </c>
      <c r="AK124" s="59">
        <f>VLOOKUP(C124,macroInfo!$B$5:$H$57,7,0)</f>
        <v>4.7974999999999994</v>
      </c>
    </row>
    <row r="125" spans="1:37" x14ac:dyDescent="0.3">
      <c r="A125" s="32" t="s">
        <v>166</v>
      </c>
      <c r="B125" s="32">
        <v>4</v>
      </c>
      <c r="C125" s="32">
        <v>2007</v>
      </c>
      <c r="D125" s="29" t="s">
        <v>190</v>
      </c>
      <c r="E125" s="29" t="s">
        <v>204</v>
      </c>
      <c r="F125" s="33">
        <f t="shared" si="31"/>
        <v>1</v>
      </c>
      <c r="G125" s="33">
        <f t="shared" si="26"/>
        <v>1</v>
      </c>
      <c r="H125" s="33">
        <f t="shared" si="27"/>
        <v>1</v>
      </c>
      <c r="I125" s="33">
        <f t="shared" si="28"/>
        <v>1</v>
      </c>
      <c r="J125" s="30">
        <v>0.35920000000000002</v>
      </c>
      <c r="K125" s="30">
        <v>20.1676</v>
      </c>
      <c r="L125" s="30">
        <v>0.5484</v>
      </c>
      <c r="M125" s="30">
        <v>9.9500000000000005E-2</v>
      </c>
      <c r="N125" s="31">
        <v>41299.055999999997</v>
      </c>
      <c r="O125" s="50">
        <f t="shared" si="32"/>
        <v>24.545010514770571</v>
      </c>
      <c r="P125" s="31">
        <v>479515.28940000001</v>
      </c>
      <c r="Q125" s="31">
        <f t="shared" si="30"/>
        <v>11.610805084745763</v>
      </c>
      <c r="R125" s="31">
        <v>2946300</v>
      </c>
      <c r="S125" s="31">
        <f t="shared" si="33"/>
        <v>68.48660495966422</v>
      </c>
      <c r="T125" s="31">
        <v>292529.14679999999</v>
      </c>
      <c r="U125" s="31">
        <f t="shared" si="34"/>
        <v>2653770.8531999998</v>
      </c>
      <c r="V125" s="50">
        <f t="shared" si="35"/>
        <v>74.381113266702812</v>
      </c>
      <c r="W125" s="31">
        <v>12130.195100000001</v>
      </c>
      <c r="X125" s="44">
        <f t="shared" si="47"/>
        <v>4.1466620446862086</v>
      </c>
      <c r="Y125" s="44">
        <f t="shared" si="48"/>
        <v>4.0471620446862087</v>
      </c>
      <c r="Z125" s="31">
        <v>45854.785199999998</v>
      </c>
      <c r="AA125" s="30">
        <v>52.523000000000003</v>
      </c>
      <c r="AB125" s="30">
        <v>25.468699999999998</v>
      </c>
      <c r="AC125" s="30">
        <v>11.3222</v>
      </c>
      <c r="AD125" s="30">
        <v>11.1746</v>
      </c>
      <c r="AE125" s="30">
        <f t="shared" si="51"/>
        <v>5.8009115729432326</v>
      </c>
      <c r="AF125" s="30">
        <v>3947.9513999999999</v>
      </c>
      <c r="AG125" s="31">
        <v>55486.856699999997</v>
      </c>
      <c r="AH125" s="59">
        <f>VLOOKUP(C125,macroInfo!$B$5:$D$57,3,0)</f>
        <v>2.01050755163328</v>
      </c>
      <c r="AI125" s="59">
        <f>VLOOKUP(C125,macroInfo!$B$5:$G$57,6,0)</f>
        <v>21.613625390754567</v>
      </c>
      <c r="AJ125" s="59">
        <f>VLOOKUP(C125,macroInfo!$B$5:$F$57,5,0)</f>
        <v>11.440467914050702</v>
      </c>
      <c r="AK125" s="59">
        <f>VLOOKUP(C125,macroInfo!$B$5:$H$57,7,0)</f>
        <v>5.9550000000000001</v>
      </c>
    </row>
    <row r="126" spans="1:37" x14ac:dyDescent="0.3">
      <c r="A126" s="32" t="s">
        <v>167</v>
      </c>
      <c r="B126" s="32">
        <v>4</v>
      </c>
      <c r="C126" s="32">
        <v>2008</v>
      </c>
      <c r="D126" s="29" t="s">
        <v>190</v>
      </c>
      <c r="E126" s="29" t="s">
        <v>204</v>
      </c>
      <c r="F126" s="33">
        <f t="shared" si="31"/>
        <v>1</v>
      </c>
      <c r="G126" s="33">
        <f t="shared" si="26"/>
        <v>1</v>
      </c>
      <c r="H126" s="33">
        <f t="shared" si="27"/>
        <v>1</v>
      </c>
      <c r="I126" s="33">
        <f t="shared" si="28"/>
        <v>1</v>
      </c>
      <c r="J126" s="30">
        <v>-0.18160000000000001</v>
      </c>
      <c r="K126" s="30">
        <v>-12.341699999999999</v>
      </c>
      <c r="L126" s="30">
        <v>0.64910000000000001</v>
      </c>
      <c r="M126" s="30">
        <v>-1.1389</v>
      </c>
      <c r="N126" s="31">
        <v>43385.458200000001</v>
      </c>
      <c r="O126" s="50">
        <f t="shared" si="32"/>
        <v>4.9284677880671701</v>
      </c>
      <c r="P126" s="31">
        <v>429378.4596</v>
      </c>
      <c r="Q126" s="31">
        <f t="shared" si="30"/>
        <v>9.8968289702193353</v>
      </c>
      <c r="R126" s="31">
        <v>3073000</v>
      </c>
      <c r="S126" s="31">
        <f t="shared" si="33"/>
        <v>4.2104137298646442</v>
      </c>
      <c r="T126" s="31">
        <v>378431.87070000003</v>
      </c>
      <c r="U126" s="31">
        <f t="shared" si="34"/>
        <v>2694568.1293000001</v>
      </c>
      <c r="V126" s="50">
        <f t="shared" si="35"/>
        <v>1.5256350634762739</v>
      </c>
      <c r="W126" s="31">
        <v>18316.985799999999</v>
      </c>
      <c r="X126" s="44">
        <f t="shared" si="47"/>
        <v>4.8402333995068556</v>
      </c>
      <c r="Y126" s="44">
        <f t="shared" si="48"/>
        <v>5.9791333995068552</v>
      </c>
      <c r="Z126" s="31">
        <v>42839.895900000003</v>
      </c>
      <c r="AA126" s="30">
        <v>69.011200000000002</v>
      </c>
      <c r="AB126" s="30">
        <v>59.162599999999998</v>
      </c>
      <c r="AC126" s="30">
        <v>35.206600000000002</v>
      </c>
      <c r="AD126" s="30">
        <v>-13.624499999999999</v>
      </c>
      <c r="AE126" s="30">
        <f t="shared" si="51"/>
        <v>-6.8009744064285522</v>
      </c>
      <c r="AF126" s="30">
        <v>5198.7371999999996</v>
      </c>
      <c r="AG126" s="31">
        <v>52178.638800000001</v>
      </c>
      <c r="AH126" s="59">
        <f>VLOOKUP(C126,macroInfo!$B$5:$D$57,3,0)</f>
        <v>0.122188442974647</v>
      </c>
      <c r="AI126" s="59">
        <f>VLOOKUP(C126,macroInfo!$B$5:$G$57,6,0)</f>
        <v>-8.1302947285824168</v>
      </c>
      <c r="AJ126" s="59">
        <f>VLOOKUP(C126,macroInfo!$B$5:$F$57,5,0)</f>
        <v>-19.582815844469096</v>
      </c>
      <c r="AK126" s="59">
        <f>VLOOKUP(C126,macroInfo!$B$5:$H$57,7,0)</f>
        <v>5.49</v>
      </c>
    </row>
    <row r="127" spans="1:37" x14ac:dyDescent="0.3">
      <c r="A127" s="32" t="s">
        <v>168</v>
      </c>
      <c r="B127" s="32">
        <v>4</v>
      </c>
      <c r="C127" s="32">
        <v>2009</v>
      </c>
      <c r="D127" s="29" t="s">
        <v>190</v>
      </c>
      <c r="E127" s="29" t="s">
        <v>204</v>
      </c>
      <c r="F127" s="33">
        <f t="shared" si="31"/>
        <v>1</v>
      </c>
      <c r="G127" s="33">
        <f t="shared" si="26"/>
        <v>1</v>
      </c>
      <c r="H127" s="33">
        <f t="shared" si="27"/>
        <v>1</v>
      </c>
      <c r="I127" s="33">
        <f t="shared" si="28"/>
        <v>1</v>
      </c>
      <c r="J127" s="30">
        <v>0.26860000000000001</v>
      </c>
      <c r="K127" s="30">
        <v>14.7676</v>
      </c>
      <c r="L127" s="30">
        <v>0.89770000000000005</v>
      </c>
      <c r="M127" s="30">
        <v>-0.73209999999999997</v>
      </c>
      <c r="N127" s="31">
        <v>49307.238599999997</v>
      </c>
      <c r="O127" s="50">
        <f t="shared" si="32"/>
        <v>12.794657741316321</v>
      </c>
      <c r="P127" s="31">
        <v>391918.45559999999</v>
      </c>
      <c r="Q127" s="31">
        <f t="shared" si="30"/>
        <v>7.9484973551124805</v>
      </c>
      <c r="R127" s="31">
        <v>2150600</v>
      </c>
      <c r="S127" s="31">
        <f t="shared" si="33"/>
        <v>-35.690741017405884</v>
      </c>
      <c r="T127" s="31">
        <v>374681.12880000001</v>
      </c>
      <c r="U127" s="31">
        <f t="shared" si="34"/>
        <v>1775918.8711999999</v>
      </c>
      <c r="V127" s="50">
        <f t="shared" si="35"/>
        <v>-41.691997975550819</v>
      </c>
      <c r="W127" s="31">
        <v>17373.286700000001</v>
      </c>
      <c r="X127" s="44">
        <f t="shared" si="47"/>
        <v>4.6368192483143815</v>
      </c>
      <c r="Y127" s="44">
        <f t="shared" si="48"/>
        <v>5.3689192483143815</v>
      </c>
      <c r="Z127" s="31">
        <v>52518.815699999999</v>
      </c>
      <c r="AA127" s="30">
        <v>39.523400000000002</v>
      </c>
      <c r="AB127" s="30">
        <v>53.3645</v>
      </c>
      <c r="AC127" s="30">
        <v>-3.6025999999999998</v>
      </c>
      <c r="AD127" s="30">
        <v>-12.977499999999999</v>
      </c>
      <c r="AE127" s="30">
        <f t="shared" si="51"/>
        <v>20.370168407079419</v>
      </c>
      <c r="AF127" s="30">
        <v>2610.5349000000001</v>
      </c>
      <c r="AG127" s="31">
        <v>54356.049899999998</v>
      </c>
      <c r="AH127" s="59">
        <f>VLOOKUP(C127,macroInfo!$B$5:$D$57,3,0)</f>
        <v>-2.5998883510855801</v>
      </c>
      <c r="AI127" s="59">
        <f>VLOOKUP(C127,macroInfo!$B$5:$G$57,6,0)</f>
        <v>-152.2692205218506</v>
      </c>
      <c r="AJ127" s="59">
        <f>VLOOKUP(C127,macroInfo!$B$5:$F$57,5,0)</f>
        <v>-24.778154144577758</v>
      </c>
      <c r="AK127" s="59">
        <f>VLOOKUP(C127,macroInfo!$B$5:$H$57,7,0)</f>
        <v>1.1975</v>
      </c>
    </row>
    <row r="128" spans="1:37" x14ac:dyDescent="0.3">
      <c r="A128" s="32" t="s">
        <v>169</v>
      </c>
      <c r="B128" s="32">
        <v>4</v>
      </c>
      <c r="C128" s="32">
        <v>2010</v>
      </c>
      <c r="D128" s="29" t="s">
        <v>190</v>
      </c>
      <c r="E128" s="29" t="s">
        <v>204</v>
      </c>
      <c r="F128" s="33">
        <f t="shared" si="31"/>
        <v>1</v>
      </c>
      <c r="G128" s="33">
        <f t="shared" si="26"/>
        <v>1</v>
      </c>
      <c r="H128" s="33">
        <f t="shared" si="27"/>
        <v>1</v>
      </c>
      <c r="I128" s="33">
        <f t="shared" si="28"/>
        <v>1</v>
      </c>
      <c r="J128" s="30">
        <v>0.1356</v>
      </c>
      <c r="K128" s="30">
        <v>5.4040999999999997</v>
      </c>
      <c r="L128" s="30">
        <v>1.7343999999999999</v>
      </c>
      <c r="M128" s="30">
        <v>1.2979000000000001</v>
      </c>
      <c r="N128" s="31">
        <v>56892.379000000001</v>
      </c>
      <c r="O128" s="50">
        <f t="shared" si="32"/>
        <v>14.309049757411682</v>
      </c>
      <c r="P128" s="31">
        <v>462736.26640000002</v>
      </c>
      <c r="Q128" s="31">
        <f t="shared" si="30"/>
        <v>8.1335369434981803</v>
      </c>
      <c r="R128" s="31">
        <v>2547100</v>
      </c>
      <c r="S128" s="31">
        <f t="shared" si="33"/>
        <v>16.920858412902152</v>
      </c>
      <c r="T128" s="31">
        <v>549376.01500000001</v>
      </c>
      <c r="U128" s="31">
        <f t="shared" si="34"/>
        <v>1997723.9849999999</v>
      </c>
      <c r="V128" s="50">
        <f t="shared" si="35"/>
        <v>11.769056214177162</v>
      </c>
      <c r="W128" s="31">
        <v>20672.581200000001</v>
      </c>
      <c r="X128" s="44">
        <f t="shared" si="47"/>
        <v>3.7629202286889063</v>
      </c>
      <c r="Y128" s="44">
        <f t="shared" si="48"/>
        <v>2.465020228688906</v>
      </c>
      <c r="Z128" s="31">
        <v>65283.553800000002</v>
      </c>
      <c r="AA128" s="30">
        <v>37.816099999999999</v>
      </c>
      <c r="AB128" s="30">
        <v>60.615200000000002</v>
      </c>
      <c r="AC128" s="30">
        <v>57.210999999999999</v>
      </c>
      <c r="AD128" s="30">
        <v>55.128700000000002</v>
      </c>
      <c r="AE128" s="30">
        <f t="shared" si="51"/>
        <v>21.756864883691883</v>
      </c>
      <c r="AF128" s="30">
        <v>2308.1918000000001</v>
      </c>
      <c r="AG128" s="31">
        <v>65076.380799999999</v>
      </c>
      <c r="AH128" s="59">
        <f>VLOOKUP(C128,macroInfo!$B$5:$D$57,3,0)</f>
        <v>2.7088566941968102</v>
      </c>
      <c r="AI128" s="59">
        <f>VLOOKUP(C128,macroInfo!$B$5:$G$57,6,0)</f>
        <v>-55.129973169376534</v>
      </c>
      <c r="AJ128" s="59">
        <f>VLOOKUP(C128,macroInfo!$B$5:$F$57,5,0)</f>
        <v>17.567573527575036</v>
      </c>
      <c r="AK128" s="59">
        <f>VLOOKUP(C128,macroInfo!$B$5:$H$57,7,0)</f>
        <v>0.69</v>
      </c>
    </row>
    <row r="129" spans="1:37" x14ac:dyDescent="0.3">
      <c r="A129" s="32" t="s">
        <v>170</v>
      </c>
      <c r="B129" s="32">
        <v>4</v>
      </c>
      <c r="C129" s="32">
        <v>2011</v>
      </c>
      <c r="D129" s="29" t="s">
        <v>190</v>
      </c>
      <c r="E129" s="29" t="s">
        <v>204</v>
      </c>
      <c r="F129" s="33">
        <f t="shared" si="31"/>
        <v>1</v>
      </c>
      <c r="G129" s="33">
        <f t="shared" si="26"/>
        <v>1</v>
      </c>
      <c r="H129" s="33">
        <f t="shared" si="27"/>
        <v>1</v>
      </c>
      <c r="I129" s="33">
        <f t="shared" si="28"/>
        <v>1</v>
      </c>
      <c r="J129" s="30">
        <v>0.2031</v>
      </c>
      <c r="K129" s="30">
        <v>8.0835000000000008</v>
      </c>
      <c r="L129" s="30">
        <v>1.6209</v>
      </c>
      <c r="M129" s="30">
        <v>1.1186</v>
      </c>
      <c r="N129" s="31">
        <v>63564.911999999997</v>
      </c>
      <c r="O129" s="50">
        <f t="shared" si="32"/>
        <v>11.090022456061501</v>
      </c>
      <c r="P129" s="31">
        <v>494094.81599999999</v>
      </c>
      <c r="Q129" s="31">
        <f t="shared" si="30"/>
        <v>7.7730748057985197</v>
      </c>
      <c r="R129" s="31">
        <v>2804700</v>
      </c>
      <c r="S129" s="31">
        <f t="shared" si="33"/>
        <v>9.6341124279932355</v>
      </c>
      <c r="T129" s="31">
        <v>540012.09600000002</v>
      </c>
      <c r="U129" s="31">
        <f t="shared" si="34"/>
        <v>2264687.9040000001</v>
      </c>
      <c r="V129" s="50">
        <f t="shared" si="35"/>
        <v>12.542843367477849</v>
      </c>
      <c r="W129" s="31">
        <v>24290.4552</v>
      </c>
      <c r="X129" s="44">
        <f t="shared" si="47"/>
        <v>4.4981316862946716</v>
      </c>
      <c r="Y129" s="44">
        <f t="shared" si="48"/>
        <v>3.3795316862946718</v>
      </c>
      <c r="Z129" s="31">
        <v>69193.440000000002</v>
      </c>
      <c r="AA129" s="30">
        <v>39.592100000000002</v>
      </c>
      <c r="AB129" s="30">
        <v>63.331200000000003</v>
      </c>
      <c r="AC129" s="30">
        <v>1.3749</v>
      </c>
      <c r="AD129" s="30">
        <v>12.687099999999999</v>
      </c>
      <c r="AE129" s="30">
        <f t="shared" si="51"/>
        <v>5.8165911929857863</v>
      </c>
      <c r="AF129" s="30">
        <v>2439.7932999999998</v>
      </c>
      <c r="AG129" s="31">
        <v>71572.895999999993</v>
      </c>
      <c r="AH129" s="59">
        <f>VLOOKUP(C129,macroInfo!$B$5:$D$57,3,0)</f>
        <v>1.54989495017045</v>
      </c>
      <c r="AI129" s="59">
        <f>VLOOKUP(C129,macroInfo!$B$5:$G$57,6,0)</f>
        <v>25.171692375826577</v>
      </c>
      <c r="AJ129" s="59">
        <f>VLOOKUP(C129,macroInfo!$B$5:$F$57,5,0)</f>
        <v>12.462970276676295</v>
      </c>
      <c r="AK129" s="59">
        <f>VLOOKUP(C129,macroInfo!$B$5:$H$57,7,0)</f>
        <v>0.88749999999999996</v>
      </c>
    </row>
    <row r="130" spans="1:37" x14ac:dyDescent="0.3">
      <c r="A130" s="32" t="s">
        <v>171</v>
      </c>
      <c r="B130" s="32">
        <v>4</v>
      </c>
      <c r="C130" s="32">
        <v>2012</v>
      </c>
      <c r="D130" s="29" t="s">
        <v>190</v>
      </c>
      <c r="E130" s="29" t="s">
        <v>204</v>
      </c>
      <c r="F130" s="33">
        <f t="shared" si="31"/>
        <v>1</v>
      </c>
      <c r="G130" s="33">
        <f t="shared" si="26"/>
        <v>1</v>
      </c>
      <c r="H130" s="33">
        <f t="shared" si="27"/>
        <v>1</v>
      </c>
      <c r="I130" s="33">
        <f t="shared" si="28"/>
        <v>1</v>
      </c>
      <c r="J130" s="30">
        <v>1.1299999999999999E-2</v>
      </c>
      <c r="K130" s="30">
        <v>0.44140000000000001</v>
      </c>
      <c r="L130" s="30">
        <v>1.4671000000000001</v>
      </c>
      <c r="M130" s="30">
        <v>0.95530000000000004</v>
      </c>
      <c r="N130" s="31">
        <v>66622.415099999998</v>
      </c>
      <c r="O130" s="50">
        <f t="shared" si="32"/>
        <v>4.6979463993295481</v>
      </c>
      <c r="P130" s="31">
        <v>440258.51850000001</v>
      </c>
      <c r="Q130" s="31">
        <f t="shared" si="30"/>
        <v>6.6082641681358085</v>
      </c>
      <c r="R130" s="31">
        <v>2655700</v>
      </c>
      <c r="S130" s="31">
        <f t="shared" si="33"/>
        <v>-5.4588307955819886</v>
      </c>
      <c r="T130" s="31">
        <v>530486.40749999997</v>
      </c>
      <c r="U130" s="31">
        <f t="shared" si="34"/>
        <v>2125213.5925000003</v>
      </c>
      <c r="V130" s="50">
        <f t="shared" si="35"/>
        <v>-6.3564647269684098</v>
      </c>
      <c r="W130" s="31">
        <v>20433.7775</v>
      </c>
      <c r="X130" s="44">
        <f t="shared" si="47"/>
        <v>3.851894640674653</v>
      </c>
      <c r="Y130" s="44">
        <f t="shared" si="48"/>
        <v>2.8965946406746532</v>
      </c>
      <c r="Z130" s="31">
        <v>71267.759099999996</v>
      </c>
      <c r="AA130" s="30">
        <v>36.984499999999997</v>
      </c>
      <c r="AB130" s="30">
        <v>63.385800000000003</v>
      </c>
      <c r="AC130" s="30">
        <v>-3.5282</v>
      </c>
      <c r="AD130" s="30">
        <v>-4.0763999999999996</v>
      </c>
      <c r="AE130" s="30">
        <f t="shared" si="51"/>
        <v>2.9537978175145962</v>
      </c>
      <c r="AF130" s="30">
        <v>2313.1060000000002</v>
      </c>
      <c r="AG130" s="31">
        <v>75242.695500000002</v>
      </c>
      <c r="AH130" s="59">
        <f>VLOOKUP(C130,macroInfo!$B$5:$D$57,3,0)</f>
        <v>2.2806876031918502</v>
      </c>
      <c r="AI130" s="59">
        <f>VLOOKUP(C130,macroInfo!$B$5:$G$57,6,0)</f>
        <v>-5.7987257650349395</v>
      </c>
      <c r="AJ130" s="59">
        <f>VLOOKUP(C130,macroInfo!$B$5:$F$57,5,0)</f>
        <v>7.9335793820117502</v>
      </c>
      <c r="AK130" s="59">
        <f>VLOOKUP(C130,macroInfo!$B$5:$H$57,7,0)</f>
        <v>0.83749999999999991</v>
      </c>
    </row>
    <row r="131" spans="1:37" x14ac:dyDescent="0.3">
      <c r="A131" s="32" t="s">
        <v>172</v>
      </c>
      <c r="B131" s="32">
        <v>4</v>
      </c>
      <c r="C131" s="32">
        <v>2013</v>
      </c>
      <c r="D131" s="29" t="s">
        <v>190</v>
      </c>
      <c r="E131" s="29" t="s">
        <v>204</v>
      </c>
      <c r="F131" s="33">
        <f t="shared" si="31"/>
        <v>0</v>
      </c>
      <c r="G131" s="33">
        <f t="shared" ref="G131:G194" si="53">IF(OR(AND(C131&gt;2006,C131&lt;=2012), C131&gt;=2020),1,0)</f>
        <v>0</v>
      </c>
      <c r="H131" s="33">
        <f t="shared" ref="H131:H194" si="54">IF(OR(AND(C131&gt;2006,C131&lt;=2012)),1,0)</f>
        <v>0</v>
      </c>
      <c r="I131" s="33">
        <f t="shared" ref="I131:I194" si="55">IF(OR(E131="DEU",E131="UK"),1,0)</f>
        <v>1</v>
      </c>
      <c r="J131" s="30">
        <v>3.6700000000000003E-2</v>
      </c>
      <c r="K131" s="30">
        <v>1.2252000000000001</v>
      </c>
      <c r="L131" s="30">
        <v>1.4645999999999999</v>
      </c>
      <c r="M131" s="30">
        <v>1.0213000000000001</v>
      </c>
      <c r="N131" s="31">
        <v>69933.671300000002</v>
      </c>
      <c r="O131" s="50">
        <f t="shared" si="32"/>
        <v>4.8506155995453435</v>
      </c>
      <c r="P131" s="31">
        <v>482812.1827</v>
      </c>
      <c r="Q131" s="31">
        <f t="shared" ref="Q131:Q194" si="56">+P131/N131</f>
        <v>6.9038586667192456</v>
      </c>
      <c r="R131" s="31">
        <v>2222000</v>
      </c>
      <c r="S131" s="31">
        <f t="shared" si="33"/>
        <v>-17.830058220998442</v>
      </c>
      <c r="T131" s="31">
        <v>526975.5919</v>
      </c>
      <c r="U131" s="31">
        <f t="shared" si="34"/>
        <v>1695024.4081000001</v>
      </c>
      <c r="V131" s="50">
        <f t="shared" si="35"/>
        <v>-22.617517065509102</v>
      </c>
      <c r="W131" s="31">
        <v>19702.843499999999</v>
      </c>
      <c r="X131" s="44">
        <f t="shared" si="47"/>
        <v>3.7388531466821431</v>
      </c>
      <c r="Y131" s="44">
        <f t="shared" si="48"/>
        <v>2.717553146682143</v>
      </c>
      <c r="Z131" s="31">
        <v>75452.0291</v>
      </c>
      <c r="AA131" s="30">
        <v>29.316299999999998</v>
      </c>
      <c r="AB131" s="30">
        <v>65.639399999999995</v>
      </c>
      <c r="AC131" s="30">
        <v>-4.9489000000000001</v>
      </c>
      <c r="AD131" s="30">
        <v>-8.5687999999999995</v>
      </c>
      <c r="AE131" s="30">
        <f t="shared" si="51"/>
        <v>5.7053039541741351</v>
      </c>
      <c r="AF131" s="30">
        <v>1737.4195</v>
      </c>
      <c r="AG131" s="31">
        <v>76479.309599999993</v>
      </c>
      <c r="AH131" s="59">
        <f>VLOOKUP(C131,macroInfo!$B$5:$D$57,3,0)</f>
        <v>1.84187539518688</v>
      </c>
      <c r="AI131" s="59">
        <f>VLOOKUP(C131,macroInfo!$B$5:$G$57,6,0)</f>
        <v>-52.586350113053101</v>
      </c>
      <c r="AJ131" s="59">
        <f>VLOOKUP(C131,macroInfo!$B$5:$F$57,5,0)</f>
        <v>17.537853396638734</v>
      </c>
      <c r="AK131" s="59">
        <f>VLOOKUP(C131,macroInfo!$B$5:$H$57,7,0)</f>
        <v>0.495</v>
      </c>
    </row>
    <row r="132" spans="1:37" x14ac:dyDescent="0.3">
      <c r="A132" s="32" t="s">
        <v>173</v>
      </c>
      <c r="B132" s="32">
        <v>4</v>
      </c>
      <c r="C132" s="32">
        <v>2014</v>
      </c>
      <c r="D132" s="29" t="s">
        <v>190</v>
      </c>
      <c r="E132" s="29" t="s">
        <v>204</v>
      </c>
      <c r="F132" s="33">
        <f t="shared" si="31"/>
        <v>0</v>
      </c>
      <c r="G132" s="33">
        <f t="shared" si="53"/>
        <v>0</v>
      </c>
      <c r="H132" s="33">
        <f t="shared" si="54"/>
        <v>0</v>
      </c>
      <c r="I132" s="33">
        <f t="shared" si="55"/>
        <v>1</v>
      </c>
      <c r="J132" s="30">
        <v>0.1002</v>
      </c>
      <c r="K132" s="30">
        <v>2.7025000000000001</v>
      </c>
      <c r="L132" s="30">
        <v>1.5457000000000001</v>
      </c>
      <c r="M132" s="30">
        <v>1.0316000000000001</v>
      </c>
      <c r="N132" s="31">
        <v>77316.58</v>
      </c>
      <c r="O132" s="50">
        <f t="shared" ref="O132:O195" si="57">LN(N132/N131)*100</f>
        <v>10.036118161756255</v>
      </c>
      <c r="P132" s="31">
        <v>479945.29</v>
      </c>
      <c r="Q132" s="31">
        <f t="shared" si="56"/>
        <v>6.2075338821246353</v>
      </c>
      <c r="R132" s="31">
        <v>2067500</v>
      </c>
      <c r="S132" s="31">
        <f t="shared" ref="S132:S195" si="58">+LN(R132/R131)*100</f>
        <v>-7.2067543301728971</v>
      </c>
      <c r="T132" s="31">
        <v>497098.25</v>
      </c>
      <c r="U132" s="31">
        <f t="shared" si="34"/>
        <v>1570401.75</v>
      </c>
      <c r="V132" s="50">
        <f t="shared" ref="V132:V195" si="59">LN(U132/U131)*100</f>
        <v>-7.6365662442470867</v>
      </c>
      <c r="W132" s="31">
        <v>18960.149399999998</v>
      </c>
      <c r="X132" s="44">
        <f t="shared" si="47"/>
        <v>3.8141653888340983</v>
      </c>
      <c r="Y132" s="44">
        <f t="shared" si="48"/>
        <v>2.7825653888340982</v>
      </c>
      <c r="Z132" s="31">
        <v>82704.710000000006</v>
      </c>
      <c r="AA132" s="30">
        <v>23.335599999999999</v>
      </c>
      <c r="AB132" s="30">
        <v>67.773499999999999</v>
      </c>
      <c r="AC132" s="30">
        <v>7.4977</v>
      </c>
      <c r="AD132" s="30">
        <v>0.98170000000000002</v>
      </c>
      <c r="AE132" s="30">
        <f t="shared" si="51"/>
        <v>9.1779475090425215</v>
      </c>
      <c r="AF132" s="30">
        <v>1381.4744000000001</v>
      </c>
      <c r="AG132" s="31">
        <v>82634.53</v>
      </c>
      <c r="AH132" s="59">
        <f>VLOOKUP(C132,macroInfo!$B$5:$D$57,3,0)</f>
        <v>2.2877759325535898</v>
      </c>
      <c r="AI132" s="59">
        <f>VLOOKUP(C132,macroInfo!$B$5:$G$57,6,0)</f>
        <v>8.2370997433127773</v>
      </c>
      <c r="AJ132" s="59">
        <f>VLOOKUP(C132,macroInfo!$B$5:$F$57,5,0)</f>
        <v>16.279600580719226</v>
      </c>
      <c r="AK132" s="59">
        <f>VLOOKUP(C132,macroInfo!$B$5:$H$57,7,0)</f>
        <v>0.53750000000000009</v>
      </c>
    </row>
    <row r="133" spans="1:37" x14ac:dyDescent="0.3">
      <c r="A133" s="32" t="s">
        <v>174</v>
      </c>
      <c r="B133" s="32">
        <v>4</v>
      </c>
      <c r="C133" s="32">
        <v>2015</v>
      </c>
      <c r="D133" s="29" t="s">
        <v>190</v>
      </c>
      <c r="E133" s="29" t="s">
        <v>204</v>
      </c>
      <c r="F133" s="33">
        <f t="shared" si="31"/>
        <v>0</v>
      </c>
      <c r="G133" s="33">
        <f t="shared" si="53"/>
        <v>0</v>
      </c>
      <c r="H133" s="33">
        <f t="shared" si="54"/>
        <v>0</v>
      </c>
      <c r="I133" s="33">
        <f t="shared" si="55"/>
        <v>1</v>
      </c>
      <c r="J133" s="30">
        <v>-0.40710000000000002</v>
      </c>
      <c r="K133" s="30">
        <v>-10.7182</v>
      </c>
      <c r="L133" s="30">
        <v>1.7887999999999999</v>
      </c>
      <c r="M133" s="30">
        <v>1.3250999999999999</v>
      </c>
      <c r="N133" s="31">
        <v>63264.025199999996</v>
      </c>
      <c r="O133" s="50">
        <f t="shared" si="57"/>
        <v>-20.059157627884836</v>
      </c>
      <c r="P133" s="31">
        <v>431784.41519999999</v>
      </c>
      <c r="Q133" s="31">
        <f t="shared" si="56"/>
        <v>6.825117653120814</v>
      </c>
      <c r="R133" s="31">
        <v>1770200</v>
      </c>
      <c r="S133" s="31">
        <f t="shared" si="58"/>
        <v>-15.52476133630698</v>
      </c>
      <c r="T133" s="31">
        <v>470256.5748</v>
      </c>
      <c r="U133" s="31">
        <f t="shared" si="34"/>
        <v>1299943.4251999999</v>
      </c>
      <c r="V133" s="50">
        <f t="shared" si="59"/>
        <v>-18.901073390167458</v>
      </c>
      <c r="W133" s="31">
        <v>17629.03</v>
      </c>
      <c r="X133" s="44">
        <f t="shared" si="47"/>
        <v>3.748810956550181</v>
      </c>
      <c r="Y133" s="44">
        <f t="shared" si="48"/>
        <v>2.4237109565501811</v>
      </c>
      <c r="Z133" s="31">
        <v>68107.001399999994</v>
      </c>
      <c r="AA133" s="30">
        <v>24.091000000000001</v>
      </c>
      <c r="AB133" s="30">
        <v>68.525000000000006</v>
      </c>
      <c r="AC133" s="30">
        <v>5.3436000000000003</v>
      </c>
      <c r="AD133" s="30">
        <v>6.3879000000000001</v>
      </c>
      <c r="AE133" s="30">
        <f t="shared" si="51"/>
        <v>-19.419653480598122</v>
      </c>
      <c r="AF133" s="30">
        <v>1327.3408999999999</v>
      </c>
      <c r="AG133" s="31">
        <v>70109.605200000005</v>
      </c>
      <c r="AH133" s="59">
        <f>VLOOKUP(C133,macroInfo!$B$5:$D$57,3,0)</f>
        <v>2.7063695817639899</v>
      </c>
      <c r="AI133" s="59">
        <f>VLOOKUP(C133,macroInfo!$B$5:$G$57,6,0)</f>
        <v>2.7524673390089935</v>
      </c>
      <c r="AJ133" s="59">
        <f>VLOOKUP(C133,macroInfo!$B$5:$F$57,5,0)</f>
        <v>5.3819675500990032</v>
      </c>
      <c r="AK133" s="59">
        <f>VLOOKUP(C133,macroInfo!$B$5:$H$57,7,0)</f>
        <v>0.55249999999999999</v>
      </c>
    </row>
    <row r="134" spans="1:37" x14ac:dyDescent="0.3">
      <c r="A134" s="32" t="s">
        <v>175</v>
      </c>
      <c r="B134" s="32">
        <v>4</v>
      </c>
      <c r="C134" s="32">
        <v>2016</v>
      </c>
      <c r="D134" s="29" t="s">
        <v>190</v>
      </c>
      <c r="E134" s="29" t="s">
        <v>204</v>
      </c>
      <c r="F134" s="33">
        <f t="shared" ref="F134:F199" si="60">IF(OR(AND(C134&gt;2006,C134&lt;=2012), C134=2001,C134&gt;=2020),1,0)</f>
        <v>0</v>
      </c>
      <c r="G134" s="33">
        <f t="shared" si="53"/>
        <v>0</v>
      </c>
      <c r="H134" s="33">
        <f t="shared" si="54"/>
        <v>0</v>
      </c>
      <c r="I134" s="33">
        <f t="shared" si="55"/>
        <v>1</v>
      </c>
      <c r="J134" s="30">
        <v>-8.6999999999999994E-2</v>
      </c>
      <c r="K134" s="30">
        <v>-2.7393000000000001</v>
      </c>
      <c r="L134" s="30">
        <v>1.7719</v>
      </c>
      <c r="M134" s="30">
        <v>1.4466000000000001</v>
      </c>
      <c r="N134" s="31">
        <v>58521.084199999998</v>
      </c>
      <c r="O134" s="50">
        <f t="shared" si="57"/>
        <v>-7.7929742339313988</v>
      </c>
      <c r="P134" s="31">
        <v>375682.0306</v>
      </c>
      <c r="Q134" s="31">
        <f t="shared" si="56"/>
        <v>6.4196013408787804</v>
      </c>
      <c r="R134" s="31">
        <v>1677500</v>
      </c>
      <c r="S134" s="31">
        <f t="shared" si="58"/>
        <v>-5.3787944688939726</v>
      </c>
      <c r="T134" s="31">
        <v>436070.98849999998</v>
      </c>
      <c r="U134" s="31">
        <f t="shared" ref="U134:U199" si="61">+R134-T134</f>
        <v>1241429.0115</v>
      </c>
      <c r="V134" s="50">
        <f t="shared" si="59"/>
        <v>-4.6057599733743748</v>
      </c>
      <c r="W134" s="31">
        <v>16278.1294</v>
      </c>
      <c r="X134" s="44">
        <f t="shared" si="47"/>
        <v>3.7329081340617547</v>
      </c>
      <c r="Y134" s="44">
        <f t="shared" si="48"/>
        <v>2.2863081340617546</v>
      </c>
      <c r="Z134" s="31">
        <v>63106.919800000003</v>
      </c>
      <c r="AA134" s="30">
        <v>24.5383</v>
      </c>
      <c r="AB134" s="30">
        <v>66.086200000000005</v>
      </c>
      <c r="AC134" s="30">
        <v>-4.4649000000000001</v>
      </c>
      <c r="AD134" s="30">
        <v>-2.9578000000000002</v>
      </c>
      <c r="AE134" s="30">
        <f t="shared" si="51"/>
        <v>-7.6249590883644673</v>
      </c>
      <c r="AF134" s="30">
        <v>1239.8973000000001</v>
      </c>
      <c r="AG134" s="31">
        <v>65558.042600000001</v>
      </c>
      <c r="AH134" s="59">
        <f>VLOOKUP(C134,macroInfo!$B$5:$D$57,3,0)</f>
        <v>1.66747207596187</v>
      </c>
      <c r="AI134" s="59">
        <f>VLOOKUP(C134,macroInfo!$B$5:$G$57,6,0)</f>
        <v>-11.495897277976438</v>
      </c>
      <c r="AJ134" s="59">
        <f>VLOOKUP(C134,macroInfo!$B$5:$F$57,5,0)</f>
        <v>2.592809398073177</v>
      </c>
      <c r="AK134" s="59">
        <f>VLOOKUP(C134,macroInfo!$B$5:$H$57,7,0)</f>
        <v>0.49249999999999994</v>
      </c>
    </row>
    <row r="135" spans="1:37" x14ac:dyDescent="0.3">
      <c r="A135" s="32" t="s">
        <v>176</v>
      </c>
      <c r="B135" s="32">
        <v>4</v>
      </c>
      <c r="C135" s="32">
        <v>2017</v>
      </c>
      <c r="D135" s="29" t="s">
        <v>190</v>
      </c>
      <c r="E135" s="29" t="s">
        <v>204</v>
      </c>
      <c r="F135" s="33">
        <f t="shared" si="60"/>
        <v>0</v>
      </c>
      <c r="G135" s="33">
        <f t="shared" si="53"/>
        <v>0</v>
      </c>
      <c r="H135" s="33">
        <f t="shared" si="54"/>
        <v>0</v>
      </c>
      <c r="I135" s="33">
        <f t="shared" si="55"/>
        <v>1</v>
      </c>
      <c r="J135" s="30">
        <v>-4.9000000000000002E-2</v>
      </c>
      <c r="K135" s="30">
        <v>-1.7056</v>
      </c>
      <c r="L135" s="30">
        <v>1.5975999999999999</v>
      </c>
      <c r="M135" s="30">
        <v>1.2601</v>
      </c>
      <c r="N135" s="31">
        <v>69283.988200000007</v>
      </c>
      <c r="O135" s="50">
        <f t="shared" si="57"/>
        <v>16.882672601490974</v>
      </c>
      <c r="P135" s="31">
        <v>412557.77179999999</v>
      </c>
      <c r="Q135" s="31">
        <f t="shared" si="56"/>
        <v>5.9545904114105248</v>
      </c>
      <c r="R135" s="31">
        <v>1772900</v>
      </c>
      <c r="S135" s="31">
        <f t="shared" si="58"/>
        <v>5.5312034058497925</v>
      </c>
      <c r="T135" s="31">
        <v>487637.5662</v>
      </c>
      <c r="U135" s="31">
        <f t="shared" si="61"/>
        <v>1285262.4338</v>
      </c>
      <c r="V135" s="50">
        <f t="shared" si="59"/>
        <v>3.4699781423644356</v>
      </c>
      <c r="W135" s="31">
        <v>13983.6901</v>
      </c>
      <c r="X135" s="44">
        <f t="shared" si="47"/>
        <v>2.8676400403214055</v>
      </c>
      <c r="Y135" s="44">
        <f t="shared" si="48"/>
        <v>1.6075400403214055</v>
      </c>
      <c r="Z135" s="31">
        <v>75947.782800000001</v>
      </c>
      <c r="AA135" s="30">
        <v>21.6557</v>
      </c>
      <c r="AB135" s="30">
        <v>67.482600000000005</v>
      </c>
      <c r="AC135" s="30">
        <v>-1.8948</v>
      </c>
      <c r="AD135" s="30">
        <v>5.5629999999999997</v>
      </c>
      <c r="AE135" s="30">
        <f t="shared" si="51"/>
        <v>18.521560816573739</v>
      </c>
      <c r="AF135" s="30">
        <v>1012.7476</v>
      </c>
      <c r="AG135" s="31">
        <v>76960.035199999998</v>
      </c>
      <c r="AH135" s="59">
        <f>VLOOKUP(C135,macroInfo!$B$5:$D$57,3,0)</f>
        <v>2.24192121597748</v>
      </c>
      <c r="AI135" s="59">
        <f>VLOOKUP(C135,macroInfo!$B$5:$G$57,6,0)</f>
        <v>96.096317192574773</v>
      </c>
      <c r="AJ135" s="59">
        <f>VLOOKUP(C135,macroInfo!$B$5:$F$57,5,0)</f>
        <v>15.75644385807878</v>
      </c>
      <c r="AK135" s="59">
        <f>VLOOKUP(C135,macroInfo!$B$5:$H$57,7,0)</f>
        <v>1.2874999999999999</v>
      </c>
    </row>
    <row r="136" spans="1:37" x14ac:dyDescent="0.3">
      <c r="A136" s="32" t="s">
        <v>177</v>
      </c>
      <c r="B136" s="32">
        <v>4</v>
      </c>
      <c r="C136" s="32">
        <v>2018</v>
      </c>
      <c r="D136" s="29" t="s">
        <v>190</v>
      </c>
      <c r="E136" s="29" t="s">
        <v>204</v>
      </c>
      <c r="F136" s="33">
        <f t="shared" si="60"/>
        <v>0</v>
      </c>
      <c r="G136" s="33">
        <f t="shared" si="53"/>
        <v>0</v>
      </c>
      <c r="H136" s="33">
        <f t="shared" si="54"/>
        <v>0</v>
      </c>
      <c r="I136" s="33">
        <f t="shared" si="55"/>
        <v>1</v>
      </c>
      <c r="J136" s="30">
        <v>1.89E-2</v>
      </c>
      <c r="K136" s="30">
        <v>-3.9800000000000002E-2</v>
      </c>
      <c r="L136" s="30">
        <v>1.7594000000000001</v>
      </c>
      <c r="M136" s="30">
        <v>1.4663999999999999</v>
      </c>
      <c r="N136" s="31">
        <v>63090.213199999998</v>
      </c>
      <c r="O136" s="50">
        <f t="shared" si="57"/>
        <v>-9.364817131810522</v>
      </c>
      <c r="P136" s="31">
        <v>401317.01679999998</v>
      </c>
      <c r="Q136" s="31">
        <f t="shared" si="56"/>
        <v>6.3610027046159985</v>
      </c>
      <c r="R136" s="31">
        <v>1543900</v>
      </c>
      <c r="S136" s="31">
        <f t="shared" si="58"/>
        <v>-13.830494125645387</v>
      </c>
      <c r="T136" s="31">
        <v>496532.38040000002</v>
      </c>
      <c r="U136" s="31">
        <f t="shared" si="61"/>
        <v>1047367.6196</v>
      </c>
      <c r="V136" s="50">
        <f t="shared" si="59"/>
        <v>-20.468293877580276</v>
      </c>
      <c r="W136" s="31">
        <v>15581.391799999999</v>
      </c>
      <c r="X136" s="44">
        <f t="shared" si="47"/>
        <v>3.1380414279221496</v>
      </c>
      <c r="Y136" s="44">
        <f t="shared" si="48"/>
        <v>1.6716414279221496</v>
      </c>
      <c r="Z136" s="31">
        <v>71568.128800000006</v>
      </c>
      <c r="AA136" s="30">
        <v>19.613</v>
      </c>
      <c r="AB136" s="30">
        <v>66.540099999999995</v>
      </c>
      <c r="AC136" s="30">
        <v>6.8921000000000001</v>
      </c>
      <c r="AD136" s="30">
        <v>-2.8248000000000002</v>
      </c>
      <c r="AE136" s="30">
        <f t="shared" si="51"/>
        <v>-5.9396189349718078</v>
      </c>
      <c r="AF136" s="30">
        <v>912.97850000000005</v>
      </c>
      <c r="AG136" s="31">
        <v>70191.598400000003</v>
      </c>
      <c r="AH136" s="59">
        <f>VLOOKUP(C136,macroInfo!$B$5:$D$57,3,0)</f>
        <v>2.9453848312678002</v>
      </c>
      <c r="AI136" s="59">
        <f>VLOOKUP(C136,macroInfo!$B$5:$G$57,6,0)</f>
        <v>60.525280130543749</v>
      </c>
      <c r="AJ136" s="59">
        <f>VLOOKUP(C136,macroInfo!$B$5:$F$57,5,0)</f>
        <v>10.50993465569568</v>
      </c>
      <c r="AK136" s="59">
        <f>VLOOKUP(C136,macroInfo!$B$5:$H$57,7,0)</f>
        <v>2.3583333333333329</v>
      </c>
    </row>
    <row r="137" spans="1:37" x14ac:dyDescent="0.3">
      <c r="A137" s="32" t="s">
        <v>178</v>
      </c>
      <c r="B137" s="32">
        <v>4</v>
      </c>
      <c r="C137" s="32">
        <v>2019</v>
      </c>
      <c r="D137" s="29" t="s">
        <v>190</v>
      </c>
      <c r="E137" s="29" t="s">
        <v>204</v>
      </c>
      <c r="F137" s="33">
        <f t="shared" si="60"/>
        <v>0</v>
      </c>
      <c r="G137" s="33">
        <f t="shared" si="53"/>
        <v>0</v>
      </c>
      <c r="H137" s="33">
        <f t="shared" si="54"/>
        <v>0</v>
      </c>
      <c r="I137" s="33">
        <f t="shared" si="55"/>
        <v>1</v>
      </c>
      <c r="J137" s="30">
        <v>-0.40739999999999998</v>
      </c>
      <c r="K137" s="30">
        <v>-9.6661999999999999</v>
      </c>
      <c r="L137" s="30">
        <v>1.9224000000000001</v>
      </c>
      <c r="M137" s="30">
        <v>1.6112</v>
      </c>
      <c r="N137" s="31">
        <v>56758.1034</v>
      </c>
      <c r="O137" s="50">
        <f t="shared" si="57"/>
        <v>-10.576722031917399</v>
      </c>
      <c r="P137" s="31">
        <v>363836.44349999999</v>
      </c>
      <c r="Q137" s="31">
        <f t="shared" si="56"/>
        <v>6.4102995291417715</v>
      </c>
      <c r="R137" s="31">
        <v>1457200</v>
      </c>
      <c r="S137" s="31">
        <f t="shared" si="58"/>
        <v>-5.7794896513472169</v>
      </c>
      <c r="T137" s="31">
        <v>509679.81839999999</v>
      </c>
      <c r="U137" s="31">
        <f t="shared" si="61"/>
        <v>947520.18160000001</v>
      </c>
      <c r="V137" s="50">
        <f t="shared" si="59"/>
        <v>-10.018702976838874</v>
      </c>
      <c r="W137" s="31">
        <v>15392.957399999999</v>
      </c>
      <c r="X137" s="44">
        <f t="shared" si="47"/>
        <v>3.0201229957116937</v>
      </c>
      <c r="Y137" s="44">
        <f t="shared" si="48"/>
        <v>1.4089229957116938</v>
      </c>
      <c r="Z137" s="31">
        <v>62721.825299999997</v>
      </c>
      <c r="AA137" s="30">
        <v>20.8764</v>
      </c>
      <c r="AB137" s="30">
        <v>71.608900000000006</v>
      </c>
      <c r="AC137" s="30">
        <v>4.6863999999999999</v>
      </c>
      <c r="AD137" s="30">
        <v>1.3825000000000001</v>
      </c>
      <c r="AE137" s="30">
        <f t="shared" si="51"/>
        <v>-13.194036839750314</v>
      </c>
      <c r="AF137" s="30">
        <v>939.42570000000001</v>
      </c>
      <c r="AG137" s="31">
        <v>63447.218699999998</v>
      </c>
      <c r="AH137" s="59">
        <f>VLOOKUP(C137,macroInfo!$B$5:$D$57,3,0)</f>
        <v>2.2944390776931098</v>
      </c>
      <c r="AI137" s="59">
        <f>VLOOKUP(C137,macroInfo!$B$5:$G$57,6,0)</f>
        <v>-2.5770932284035988</v>
      </c>
      <c r="AJ137" s="59">
        <f>VLOOKUP(C137,macroInfo!$B$5:$F$57,5,0)</f>
        <v>7.0343743579107363</v>
      </c>
      <c r="AK137" s="59">
        <f>VLOOKUP(C137,macroInfo!$B$5:$H$57,7,0)</f>
        <v>2.2983333333333333</v>
      </c>
    </row>
    <row r="138" spans="1:37" x14ac:dyDescent="0.3">
      <c r="A138" s="32" t="s">
        <v>179</v>
      </c>
      <c r="B138" s="32">
        <v>4</v>
      </c>
      <c r="C138" s="32">
        <v>2020</v>
      </c>
      <c r="D138" s="29" t="s">
        <v>190</v>
      </c>
      <c r="E138" s="29" t="s">
        <v>204</v>
      </c>
      <c r="F138" s="33">
        <f t="shared" si="60"/>
        <v>1</v>
      </c>
      <c r="G138" s="33">
        <f t="shared" si="53"/>
        <v>1</v>
      </c>
      <c r="H138" s="33">
        <f t="shared" si="54"/>
        <v>0</v>
      </c>
      <c r="I138" s="33">
        <f t="shared" si="55"/>
        <v>1</v>
      </c>
      <c r="J138" s="30">
        <v>3.7699999999999997E-2</v>
      </c>
      <c r="K138" s="30">
        <v>0.26390000000000002</v>
      </c>
      <c r="L138" s="30">
        <v>1.6574</v>
      </c>
      <c r="M138" s="30">
        <v>1.4830000000000001</v>
      </c>
      <c r="N138" s="31">
        <v>63017.43</v>
      </c>
      <c r="O138" s="50">
        <f t="shared" si="57"/>
        <v>10.461291743578689</v>
      </c>
      <c r="P138" s="31">
        <v>402143.82</v>
      </c>
      <c r="Q138" s="31">
        <f t="shared" si="56"/>
        <v>6.381469698145418</v>
      </c>
      <c r="R138" s="31">
        <v>1620100</v>
      </c>
      <c r="S138" s="31">
        <f t="shared" si="58"/>
        <v>10.59710895819638</v>
      </c>
      <c r="T138" s="31">
        <v>546478.28249999997</v>
      </c>
      <c r="U138" s="31">
        <f t="shared" si="61"/>
        <v>1073621.7175</v>
      </c>
      <c r="V138" s="50">
        <f t="shared" si="59"/>
        <v>12.494475811128455</v>
      </c>
      <c r="W138" s="31">
        <v>13159.602000000001</v>
      </c>
      <c r="X138" s="44">
        <f t="shared" si="47"/>
        <v>2.4080741031094863</v>
      </c>
      <c r="Y138" s="44">
        <f t="shared" si="48"/>
        <v>0.92507410310948623</v>
      </c>
      <c r="Z138" s="31">
        <v>66974.662500000006</v>
      </c>
      <c r="AA138" s="30">
        <v>21.3078</v>
      </c>
      <c r="AB138" s="30">
        <v>69.610399999999998</v>
      </c>
      <c r="AC138" s="30">
        <v>-1.5155000000000001</v>
      </c>
      <c r="AD138" s="30">
        <v>-0.73</v>
      </c>
      <c r="AE138" s="30">
        <f t="shared" si="51"/>
        <v>6.560489824586595</v>
      </c>
      <c r="AF138" s="30">
        <v>953.70280000000002</v>
      </c>
      <c r="AG138" s="31">
        <v>71506.47</v>
      </c>
      <c r="AH138" s="59">
        <f>VLOOKUP(C138,macroInfo!$B$5:$D$57,3,0)</f>
        <v>-2.76780251140578</v>
      </c>
      <c r="AI138" s="59">
        <f>VLOOKUP(C138,macroInfo!$B$5:$G$57,6,0)</f>
        <v>-114.23391508809951</v>
      </c>
      <c r="AJ138" s="59">
        <f>VLOOKUP(C138,macroInfo!$B$5:$F$57,5,0)</f>
        <v>9.0718970685114702</v>
      </c>
      <c r="AK138" s="59">
        <f>VLOOKUP(C138,macroInfo!$B$5:$H$57,7,0)</f>
        <v>0.73333333333333339</v>
      </c>
    </row>
    <row r="139" spans="1:37" x14ac:dyDescent="0.3">
      <c r="A139" s="32" t="s">
        <v>180</v>
      </c>
      <c r="B139" s="32">
        <v>4</v>
      </c>
      <c r="C139" s="32">
        <v>2021</v>
      </c>
      <c r="D139" s="29" t="s">
        <v>190</v>
      </c>
      <c r="E139" s="29" t="s">
        <v>204</v>
      </c>
      <c r="F139" s="33">
        <f t="shared" si="60"/>
        <v>1</v>
      </c>
      <c r="G139" s="33">
        <f t="shared" si="53"/>
        <v>1</v>
      </c>
      <c r="H139" s="33">
        <f t="shared" si="54"/>
        <v>0</v>
      </c>
      <c r="I139" s="33">
        <f t="shared" si="55"/>
        <v>1</v>
      </c>
      <c r="J139" s="30">
        <v>0.17849999999999999</v>
      </c>
      <c r="K139" s="30">
        <v>3.4394</v>
      </c>
      <c r="L139" s="30">
        <v>1.6073999999999999</v>
      </c>
      <c r="M139" s="30">
        <v>1.5104</v>
      </c>
      <c r="N139" s="31">
        <v>63049.974999999999</v>
      </c>
      <c r="O139" s="50">
        <f t="shared" si="57"/>
        <v>5.1631110710933049E-2</v>
      </c>
      <c r="P139" s="31">
        <v>400364.7794</v>
      </c>
      <c r="Q139" s="31">
        <f t="shared" si="56"/>
        <v>6.3499593679458242</v>
      </c>
      <c r="R139" s="31">
        <v>1507500</v>
      </c>
      <c r="S139" s="31">
        <f t="shared" si="58"/>
        <v>-7.2035226115031952</v>
      </c>
      <c r="T139" s="31">
        <v>542200.1814</v>
      </c>
      <c r="U139" s="31">
        <f t="shared" si="61"/>
        <v>965299.8186</v>
      </c>
      <c r="V139" s="50">
        <f t="shared" si="59"/>
        <v>-10.635424874901814</v>
      </c>
      <c r="W139" s="31">
        <v>13193.7613</v>
      </c>
      <c r="X139" s="44">
        <f t="shared" si="47"/>
        <v>2.4333745639724347</v>
      </c>
      <c r="Y139" s="44">
        <f t="shared" si="48"/>
        <v>0.92297456397243471</v>
      </c>
      <c r="Z139" s="31">
        <v>66069.542199999996</v>
      </c>
      <c r="AA139" s="30">
        <v>19.4619</v>
      </c>
      <c r="AB139" s="30">
        <v>69.748099999999994</v>
      </c>
      <c r="AC139" s="30">
        <v>6.5282</v>
      </c>
      <c r="AD139" s="30">
        <v>6.2881999999999998</v>
      </c>
      <c r="AE139" s="30">
        <f t="shared" si="51"/>
        <v>-1.3606519221139601</v>
      </c>
      <c r="AF139" s="30">
        <v>766.30309999999997</v>
      </c>
      <c r="AG139" s="31">
        <v>70709.337199999994</v>
      </c>
      <c r="AH139" s="59">
        <f>VLOOKUP(C139,macroInfo!$B$5:$D$57,3,0)</f>
        <v>5.9454847612217199</v>
      </c>
      <c r="AI139" s="59">
        <f>VLOOKUP(C139,macroInfo!$B$5:$G$57,6,0)</f>
        <v>-151.61959856938344</v>
      </c>
      <c r="AJ139" s="59">
        <f>VLOOKUP(C139,macroInfo!$B$5:$F$57,5,0)</f>
        <v>28.522785754254098</v>
      </c>
      <c r="AK139" s="59">
        <f>VLOOKUP(C139,macroInfo!$B$5:$H$57,7,0)</f>
        <v>0.161</v>
      </c>
    </row>
    <row r="140" spans="1:37" x14ac:dyDescent="0.3">
      <c r="A140" s="32" t="s">
        <v>181</v>
      </c>
      <c r="B140" s="32">
        <v>4</v>
      </c>
      <c r="C140" s="32">
        <v>2022</v>
      </c>
      <c r="D140" s="29" t="s">
        <v>190</v>
      </c>
      <c r="E140" s="29" t="s">
        <v>204</v>
      </c>
      <c r="F140" s="33">
        <f t="shared" si="60"/>
        <v>1</v>
      </c>
      <c r="G140" s="33">
        <f t="shared" si="53"/>
        <v>1</v>
      </c>
      <c r="H140" s="33">
        <f t="shared" si="54"/>
        <v>0</v>
      </c>
      <c r="I140" s="33">
        <f t="shared" si="55"/>
        <v>1</v>
      </c>
      <c r="J140" s="30">
        <v>0.4153</v>
      </c>
      <c r="K140" s="30">
        <v>8.3759999999999994</v>
      </c>
      <c r="L140" s="30">
        <v>1.923</v>
      </c>
      <c r="M140" s="30">
        <v>1.7273000000000001</v>
      </c>
      <c r="N140" s="31">
        <v>60641.397599999997</v>
      </c>
      <c r="O140" s="50">
        <f t="shared" si="57"/>
        <v>-3.8949877338213681</v>
      </c>
      <c r="P140" s="31">
        <v>385598.1422</v>
      </c>
      <c r="Q140" s="31">
        <f t="shared" si="56"/>
        <v>6.3586618623710613</v>
      </c>
      <c r="R140" s="31">
        <v>1431800</v>
      </c>
      <c r="S140" s="31">
        <f t="shared" si="58"/>
        <v>-5.152025563925589</v>
      </c>
      <c r="T140" s="31">
        <v>542197.24659999995</v>
      </c>
      <c r="U140" s="31">
        <f t="shared" si="61"/>
        <v>889602.75340000005</v>
      </c>
      <c r="V140" s="50">
        <f t="shared" si="59"/>
        <v>-8.1663727343249093</v>
      </c>
      <c r="W140" s="31">
        <v>14377.248900000001</v>
      </c>
      <c r="X140" s="44">
        <f t="shared" si="47"/>
        <v>2.6516639452075008</v>
      </c>
      <c r="Y140" s="44">
        <f t="shared" si="48"/>
        <v>0.92436394520750076</v>
      </c>
      <c r="Z140" s="31">
        <v>66364.284899999999</v>
      </c>
      <c r="AA140" s="30">
        <v>18.482299999999999</v>
      </c>
      <c r="AB140" s="30">
        <v>72.028499999999994</v>
      </c>
      <c r="AC140" s="30">
        <v>6.3014000000000001</v>
      </c>
      <c r="AD140" s="30">
        <v>2.9327000000000001</v>
      </c>
      <c r="AE140" s="30">
        <f t="shared" si="51"/>
        <v>0.44511767589623324</v>
      </c>
      <c r="AF140" s="30">
        <v>712.68110000000001</v>
      </c>
      <c r="AG140" s="31">
        <v>70848.980599999995</v>
      </c>
      <c r="AH140" s="59">
        <f>VLOOKUP(C140,macroInfo!$B$5:$D$57,3,0)</f>
        <v>2.1</v>
      </c>
      <c r="AI140" s="59">
        <f>VLOOKUP(C140,macroInfo!$B$5:$G$57,6,0)</f>
        <v>270.39008175553982</v>
      </c>
      <c r="AJ140" s="59">
        <f>VLOOKUP(C140,macroInfo!$B$5:$F$57,5,0)</f>
        <v>-4.8140790190475906</v>
      </c>
      <c r="AK140" s="59">
        <f>VLOOKUP(C140,macroInfo!$B$5:$H$57,7,0)</f>
        <v>2.4049999999999998</v>
      </c>
    </row>
    <row r="141" spans="1:37" x14ac:dyDescent="0.3">
      <c r="A141" s="32"/>
      <c r="B141" s="32"/>
      <c r="C141" s="32"/>
      <c r="D141" s="29"/>
      <c r="E141" s="29"/>
      <c r="F141" s="33"/>
      <c r="G141" s="33">
        <f t="shared" si="53"/>
        <v>0</v>
      </c>
      <c r="H141" s="33">
        <f t="shared" si="54"/>
        <v>0</v>
      </c>
      <c r="I141" s="33">
        <f t="shared" si="55"/>
        <v>0</v>
      </c>
      <c r="J141" s="30"/>
      <c r="K141" s="30"/>
      <c r="L141" s="30"/>
      <c r="M141" s="30"/>
      <c r="N141" s="31"/>
      <c r="O141" s="50"/>
      <c r="P141" s="31"/>
      <c r="Q141" s="31"/>
      <c r="R141" s="31"/>
      <c r="S141" s="31"/>
      <c r="T141" s="31"/>
      <c r="U141" s="31"/>
      <c r="V141" s="50"/>
      <c r="W141" s="31"/>
      <c r="X141" s="44"/>
      <c r="Y141" s="44"/>
      <c r="Z141" s="31"/>
      <c r="AA141" s="30"/>
      <c r="AB141" s="30"/>
      <c r="AC141" s="30"/>
      <c r="AD141" s="30"/>
      <c r="AE141" s="30"/>
      <c r="AF141" s="30"/>
      <c r="AG141" s="31"/>
      <c r="AH141" s="59"/>
      <c r="AI141" s="59"/>
      <c r="AJ141" s="59"/>
      <c r="AK141" s="59"/>
    </row>
    <row r="142" spans="1:37" x14ac:dyDescent="0.3">
      <c r="A142" s="32" t="s">
        <v>150</v>
      </c>
      <c r="B142" s="32">
        <v>5</v>
      </c>
      <c r="C142" s="32">
        <v>1991</v>
      </c>
      <c r="D142" s="29" t="s">
        <v>191</v>
      </c>
      <c r="E142" s="29" t="s">
        <v>205</v>
      </c>
      <c r="F142" s="33">
        <f t="shared" si="60"/>
        <v>0</v>
      </c>
      <c r="G142" s="33">
        <f t="shared" si="53"/>
        <v>0</v>
      </c>
      <c r="H142" s="33">
        <f t="shared" si="54"/>
        <v>0</v>
      </c>
      <c r="I142" s="33">
        <f t="shared" si="55"/>
        <v>0</v>
      </c>
      <c r="J142" s="30">
        <f>AVERAGE(J143:J173)</f>
        <v>0.62116774193548385</v>
      </c>
      <c r="K142" s="30">
        <f t="shared" ref="K142:M142" si="62">AVERAGE(K143:K173)</f>
        <v>14.33031612903226</v>
      </c>
      <c r="L142" s="30">
        <f t="shared" si="62"/>
        <v>2.1972935483870968</v>
      </c>
      <c r="M142" s="30">
        <f t="shared" si="62"/>
        <v>1.4209451612903223</v>
      </c>
      <c r="N142" s="30">
        <f t="shared" ref="N142:N154" si="63">AVERAGE(N143:N160)</f>
        <v>14016.188090122192</v>
      </c>
      <c r="O142" s="50"/>
      <c r="P142" s="30">
        <f t="shared" ref="P142:P154" si="64">AVERAGE(P143:P152)</f>
        <v>110004.58445591731</v>
      </c>
      <c r="Q142" s="31">
        <f t="shared" si="56"/>
        <v>7.8483952804145272</v>
      </c>
      <c r="R142" s="31">
        <v>107769.4999</v>
      </c>
      <c r="S142" s="31"/>
      <c r="T142" s="31">
        <v>76901.874200000006</v>
      </c>
      <c r="U142" s="31">
        <f t="shared" si="61"/>
        <v>30867.62569999999</v>
      </c>
      <c r="V142" s="50"/>
      <c r="W142" s="31">
        <v>2624.0808000000002</v>
      </c>
      <c r="X142" s="44">
        <f t="shared" ref="X142:X173" si="65">+W142/T142*100</f>
        <v>3.4122455756741492</v>
      </c>
      <c r="Y142" s="44">
        <f t="shared" ref="Y142:Y173" si="66">X142-M142</f>
        <v>1.9913004143838269</v>
      </c>
      <c r="Z142" s="31">
        <v>4811.4543000000003</v>
      </c>
      <c r="AA142" s="30">
        <v>17.922000000000001</v>
      </c>
      <c r="AB142" s="30">
        <v>94.822500000000005</v>
      </c>
      <c r="AC142" s="30">
        <f>AVERAGE(AC143:AC173)</f>
        <v>4.2764451612903223</v>
      </c>
      <c r="AD142" s="30">
        <f>AVERAGE(AD143:AD173)</f>
        <v>6.3307225806451601</v>
      </c>
      <c r="AE142" s="30"/>
      <c r="AF142" s="30">
        <f t="shared" ref="AF142:AF163" si="67">AVERAGE(AF143:AF151)</f>
        <v>448.1114986230258</v>
      </c>
      <c r="AG142" s="30">
        <f t="shared" ref="AG142:AG154" si="68">AVERAGE(AG143:AG147)</f>
        <v>15008.760883764166</v>
      </c>
      <c r="AH142" s="59">
        <f>VLOOKUP(C142,macroInfo!$B$5:$D$57,3,0)</f>
        <v>-0.108264790855543</v>
      </c>
      <c r="AI142" s="59">
        <f>VLOOKUP(C142,macroInfo!$B$5:$G$57,6,0)</f>
        <v>-24.829645093076198</v>
      </c>
      <c r="AJ142" s="59">
        <f>VLOOKUP(C142,macroInfo!$B$5:$F$57,5,0)</f>
        <v>13.7019338473162</v>
      </c>
      <c r="AK142" s="59">
        <f>VLOOKUP(C142,macroInfo!$B$5:$H$57,7,0)</f>
        <v>11.522500000000001</v>
      </c>
    </row>
    <row r="143" spans="1:37" x14ac:dyDescent="0.3">
      <c r="A143" s="32" t="s">
        <v>151</v>
      </c>
      <c r="B143" s="32">
        <v>5</v>
      </c>
      <c r="C143" s="32">
        <v>1992</v>
      </c>
      <c r="D143" s="29" t="s">
        <v>191</v>
      </c>
      <c r="E143" s="29" t="s">
        <v>205</v>
      </c>
      <c r="F143" s="33">
        <f t="shared" si="60"/>
        <v>0</v>
      </c>
      <c r="G143" s="33">
        <f t="shared" si="53"/>
        <v>0</v>
      </c>
      <c r="H143" s="33">
        <f t="shared" si="54"/>
        <v>0</v>
      </c>
      <c r="I143" s="33">
        <f t="shared" si="55"/>
        <v>0</v>
      </c>
      <c r="J143" s="30">
        <v>9.4999999999999998E-3</v>
      </c>
      <c r="K143" s="30">
        <v>-2.0413000000000001</v>
      </c>
      <c r="L143" s="30">
        <v>3.0916999999999999</v>
      </c>
      <c r="M143" s="30">
        <v>2.3378999999999999</v>
      </c>
      <c r="N143" s="30">
        <f t="shared" si="63"/>
        <v>14046.682264326289</v>
      </c>
      <c r="O143" s="50">
        <f t="shared" si="57"/>
        <v>0.21732763485179979</v>
      </c>
      <c r="P143" s="30">
        <f t="shared" si="64"/>
        <v>110011.88369479755</v>
      </c>
      <c r="Q143" s="31">
        <f t="shared" si="56"/>
        <v>7.8318767111426482</v>
      </c>
      <c r="R143" s="31">
        <v>106674.1972</v>
      </c>
      <c r="S143" s="31">
        <f t="shared" si="58"/>
        <v>-1.0215382776315673</v>
      </c>
      <c r="T143" s="31">
        <v>77728.739700000006</v>
      </c>
      <c r="U143" s="31">
        <f t="shared" si="61"/>
        <v>28945.45749999999</v>
      </c>
      <c r="V143" s="50">
        <f t="shared" si="59"/>
        <v>-6.4294639451023459</v>
      </c>
      <c r="W143" s="31">
        <v>2977.7374</v>
      </c>
      <c r="X143" s="44">
        <f t="shared" si="65"/>
        <v>3.8309348787756039</v>
      </c>
      <c r="Y143" s="44">
        <f t="shared" si="66"/>
        <v>1.493034878775604</v>
      </c>
      <c r="Z143" s="31">
        <v>4177.8280000000004</v>
      </c>
      <c r="AA143" s="30">
        <v>19.762599999999999</v>
      </c>
      <c r="AB143" s="30">
        <v>93.763599999999997</v>
      </c>
      <c r="AC143" s="30">
        <v>11.5518</v>
      </c>
      <c r="AD143" s="30">
        <v>12.0946</v>
      </c>
      <c r="AE143" s="30">
        <f t="shared" ref="AE143:AE173" si="69">+LN(Z143/Z142)*100</f>
        <v>-14.120789342771852</v>
      </c>
      <c r="AF143" s="30">
        <f t="shared" si="67"/>
        <v>448.08734024919465</v>
      </c>
      <c r="AG143" s="30">
        <f t="shared" si="68"/>
        <v>15012.431505429113</v>
      </c>
      <c r="AH143" s="59">
        <f>VLOOKUP(C143,macroInfo!$B$5:$D$57,3,0)</f>
        <v>3.5224405274050201</v>
      </c>
      <c r="AI143" s="59">
        <f>VLOOKUP(C143,macroInfo!$B$5:$G$57,6,0)</f>
        <v>-18.045738093491135</v>
      </c>
      <c r="AJ143" s="59">
        <f>VLOOKUP(C143,macroInfo!$B$5:$F$57,5,0)</f>
        <v>8.9163555529826741</v>
      </c>
      <c r="AK143" s="59">
        <f>VLOOKUP(C143,macroInfo!$B$5:$H$57,7,0)</f>
        <v>9.6199999999999992</v>
      </c>
    </row>
    <row r="144" spans="1:37" x14ac:dyDescent="0.3">
      <c r="A144" s="32" t="s">
        <v>152</v>
      </c>
      <c r="B144" s="32">
        <v>5</v>
      </c>
      <c r="C144" s="32">
        <v>1993</v>
      </c>
      <c r="D144" s="29" t="s">
        <v>191</v>
      </c>
      <c r="E144" s="29" t="s">
        <v>205</v>
      </c>
      <c r="F144" s="33">
        <f t="shared" si="60"/>
        <v>0</v>
      </c>
      <c r="G144" s="33">
        <f t="shared" si="53"/>
        <v>0</v>
      </c>
      <c r="H144" s="33">
        <f t="shared" si="54"/>
        <v>0</v>
      </c>
      <c r="I144" s="33">
        <f t="shared" si="55"/>
        <v>0</v>
      </c>
      <c r="J144" s="30">
        <v>0.53380000000000005</v>
      </c>
      <c r="K144" s="30">
        <v>10.645099999999999</v>
      </c>
      <c r="L144" s="30">
        <v>2.9813000000000001</v>
      </c>
      <c r="M144" s="30">
        <v>2.3814000000000002</v>
      </c>
      <c r="N144" s="30">
        <f t="shared" si="63"/>
        <v>14164.63637146701</v>
      </c>
      <c r="O144" s="50">
        <f t="shared" si="57"/>
        <v>0.83622319119513921</v>
      </c>
      <c r="P144" s="30">
        <f t="shared" si="64"/>
        <v>110308.00523854322</v>
      </c>
      <c r="Q144" s="31">
        <f t="shared" si="56"/>
        <v>7.7875635029181334</v>
      </c>
      <c r="R144" s="31">
        <v>106987.96090000001</v>
      </c>
      <c r="S144" s="31">
        <f t="shared" si="58"/>
        <v>0.29370097946649326</v>
      </c>
      <c r="T144" s="31">
        <v>75112.440400000007</v>
      </c>
      <c r="U144" s="31">
        <f t="shared" si="61"/>
        <v>31875.520499999999</v>
      </c>
      <c r="V144" s="50">
        <f t="shared" si="59"/>
        <v>9.6425049512315351</v>
      </c>
      <c r="W144" s="31">
        <v>2924.2674999999999</v>
      </c>
      <c r="X144" s="44">
        <f t="shared" si="65"/>
        <v>3.8931866471482661</v>
      </c>
      <c r="Y144" s="44">
        <f t="shared" si="66"/>
        <v>1.5117866471482659</v>
      </c>
      <c r="Z144" s="31">
        <v>4600.5906000000004</v>
      </c>
      <c r="AA144" s="30">
        <v>17.627099999999999</v>
      </c>
      <c r="AB144" s="30">
        <v>91.3626</v>
      </c>
      <c r="AC144" s="30">
        <v>2.9729000000000001</v>
      </c>
      <c r="AD144" s="30">
        <v>3.6320999999999999</v>
      </c>
      <c r="AE144" s="30">
        <f t="shared" si="69"/>
        <v>9.6393192293968806</v>
      </c>
      <c r="AF144" s="30">
        <f t="shared" si="67"/>
        <v>447.98750500285701</v>
      </c>
      <c r="AG144" s="30">
        <f t="shared" si="68"/>
        <v>15024.420255990073</v>
      </c>
      <c r="AH144" s="59">
        <f>VLOOKUP(C144,macroInfo!$B$5:$D$57,3,0)</f>
        <v>2.75178105096643</v>
      </c>
      <c r="AI144" s="59">
        <f>VLOOKUP(C144,macroInfo!$B$5:$G$57,6,0)</f>
        <v>-48.255609531685536</v>
      </c>
      <c r="AJ144" s="59">
        <f>VLOOKUP(C144,macroInfo!$B$5:$F$57,5,0)</f>
        <v>8.3526562161924609</v>
      </c>
      <c r="AK144" s="59">
        <f>VLOOKUP(C144,macroInfo!$B$5:$H$57,7,0)</f>
        <v>5.9375000000000009</v>
      </c>
    </row>
    <row r="145" spans="1:37" x14ac:dyDescent="0.3">
      <c r="A145" s="32" t="s">
        <v>153</v>
      </c>
      <c r="B145" s="32">
        <v>5</v>
      </c>
      <c r="C145" s="32">
        <v>1994</v>
      </c>
      <c r="D145" s="29" t="s">
        <v>191</v>
      </c>
      <c r="E145" s="29" t="s">
        <v>205</v>
      </c>
      <c r="F145" s="33">
        <f t="shared" si="60"/>
        <v>0</v>
      </c>
      <c r="G145" s="33">
        <f t="shared" si="53"/>
        <v>0</v>
      </c>
      <c r="H145" s="33">
        <f t="shared" si="54"/>
        <v>0</v>
      </c>
      <c r="I145" s="33">
        <f t="shared" si="55"/>
        <v>0</v>
      </c>
      <c r="J145" s="30">
        <v>0.6089</v>
      </c>
      <c r="K145" s="30">
        <v>11.684900000000001</v>
      </c>
      <c r="L145" s="30">
        <v>2.9815999999999998</v>
      </c>
      <c r="M145" s="30">
        <v>2.4121000000000001</v>
      </c>
      <c r="N145" s="30">
        <f t="shared" si="63"/>
        <v>14258.328320337168</v>
      </c>
      <c r="O145" s="50">
        <f t="shared" si="57"/>
        <v>0.65927174900634311</v>
      </c>
      <c r="P145" s="30">
        <f t="shared" si="64"/>
        <v>110778.01427685746</v>
      </c>
      <c r="Q145" s="31">
        <f t="shared" si="56"/>
        <v>7.7693549894520793</v>
      </c>
      <c r="R145" s="31">
        <v>111661.245</v>
      </c>
      <c r="S145" s="31">
        <f t="shared" si="58"/>
        <v>4.2753376561099694</v>
      </c>
      <c r="T145" s="31">
        <v>71145.941200000001</v>
      </c>
      <c r="U145" s="31">
        <f t="shared" si="61"/>
        <v>40515.303799999994</v>
      </c>
      <c r="V145" s="50">
        <f t="shared" si="59"/>
        <v>23.984144158490516</v>
      </c>
      <c r="W145" s="31">
        <v>2950.0686000000001</v>
      </c>
      <c r="X145" s="44">
        <f t="shared" si="65"/>
        <v>4.1465030193458174</v>
      </c>
      <c r="Y145" s="44">
        <f t="shared" si="66"/>
        <v>1.7344030193458173</v>
      </c>
      <c r="Z145" s="31">
        <v>4985.9530000000004</v>
      </c>
      <c r="AA145" s="30">
        <v>17.741499999999998</v>
      </c>
      <c r="AB145" s="30">
        <v>89.235600000000005</v>
      </c>
      <c r="AC145" s="30">
        <v>-2.9929000000000001</v>
      </c>
      <c r="AD145" s="30">
        <v>4.1089000000000002</v>
      </c>
      <c r="AE145" s="30">
        <f t="shared" si="69"/>
        <v>8.0439872105095489</v>
      </c>
      <c r="AF145" s="30">
        <f t="shared" si="67"/>
        <v>447.81397079835671</v>
      </c>
      <c r="AG145" s="30">
        <f t="shared" si="68"/>
        <v>15051.393198435462</v>
      </c>
      <c r="AH145" s="59">
        <f>VLOOKUP(C145,macroInfo!$B$5:$D$57,3,0)</f>
        <v>4.0287932599190297</v>
      </c>
      <c r="AI145" s="59">
        <f>VLOOKUP(C145,macroInfo!$B$5:$G$57,6,0)</f>
        <v>-7.5631399186116468</v>
      </c>
      <c r="AJ145" s="59">
        <f>VLOOKUP(C145,macroInfo!$B$5:$F$57,5,0)</f>
        <v>1.5778765561868695</v>
      </c>
      <c r="AK145" s="59">
        <f>VLOOKUP(C145,macroInfo!$B$5:$H$57,7,0)</f>
        <v>5.5049999999999999</v>
      </c>
    </row>
    <row r="146" spans="1:37" x14ac:dyDescent="0.3">
      <c r="A146" s="32" t="s">
        <v>154</v>
      </c>
      <c r="B146" s="32">
        <v>5</v>
      </c>
      <c r="C146" s="32">
        <v>1995</v>
      </c>
      <c r="D146" s="29" t="s">
        <v>191</v>
      </c>
      <c r="E146" s="29" t="s">
        <v>205</v>
      </c>
      <c r="F146" s="33">
        <f t="shared" si="60"/>
        <v>0</v>
      </c>
      <c r="G146" s="33">
        <f t="shared" si="53"/>
        <v>0</v>
      </c>
      <c r="H146" s="33">
        <f t="shared" si="54"/>
        <v>0</v>
      </c>
      <c r="I146" s="33">
        <f t="shared" si="55"/>
        <v>0</v>
      </c>
      <c r="J146" s="30">
        <v>0.61460000000000004</v>
      </c>
      <c r="K146" s="30">
        <v>12.851900000000001</v>
      </c>
      <c r="L146" s="30">
        <v>2.7132000000000001</v>
      </c>
      <c r="M146" s="30">
        <v>2.0537000000000001</v>
      </c>
      <c r="N146" s="30">
        <f t="shared" si="63"/>
        <v>14350.580661372056</v>
      </c>
      <c r="O146" s="50">
        <f t="shared" si="57"/>
        <v>0.6449226067602587</v>
      </c>
      <c r="P146" s="30">
        <f t="shared" si="64"/>
        <v>109646.51307896133</v>
      </c>
      <c r="Q146" s="31">
        <f t="shared" si="56"/>
        <v>7.6405628222487589</v>
      </c>
      <c r="R146" s="31">
        <v>133485.25469999999</v>
      </c>
      <c r="S146" s="31">
        <f t="shared" si="58"/>
        <v>17.852133031522158</v>
      </c>
      <c r="T146" s="31">
        <v>73754.840599999996</v>
      </c>
      <c r="U146" s="31">
        <f t="shared" si="61"/>
        <v>59730.414099999995</v>
      </c>
      <c r="V146" s="50">
        <f t="shared" si="59"/>
        <v>38.816156524280281</v>
      </c>
      <c r="W146" s="31">
        <v>2989.4958999999999</v>
      </c>
      <c r="X146" s="44">
        <f t="shared" si="65"/>
        <v>4.0532877241415939</v>
      </c>
      <c r="Y146" s="44">
        <f t="shared" si="66"/>
        <v>1.9995877241415938</v>
      </c>
      <c r="Z146" s="31">
        <v>5454.2745999999997</v>
      </c>
      <c r="AA146" s="30">
        <v>20.5367</v>
      </c>
      <c r="AB146" s="30">
        <v>83.604200000000006</v>
      </c>
      <c r="AC146" s="30">
        <v>2.9159000000000002</v>
      </c>
      <c r="AD146" s="30">
        <v>12.1425</v>
      </c>
      <c r="AE146" s="30">
        <f t="shared" si="69"/>
        <v>8.9775072861095691</v>
      </c>
      <c r="AF146" s="30">
        <f t="shared" si="67"/>
        <v>447.51025894028339</v>
      </c>
      <c r="AG146" s="30">
        <f t="shared" si="68"/>
        <v>14999.011594621552</v>
      </c>
      <c r="AH146" s="59">
        <f>VLOOKUP(C146,macroInfo!$B$5:$D$57,3,0)</f>
        <v>2.6842172720778601</v>
      </c>
      <c r="AI146" s="59">
        <f>VLOOKUP(C146,macroInfo!$B$5:$G$57,6,0)</f>
        <v>19.383539885629382</v>
      </c>
      <c r="AJ146" s="59">
        <f>VLOOKUP(C146,macroInfo!$B$5:$F$57,5,0)</f>
        <v>17.155553980273243</v>
      </c>
      <c r="AK146" s="59">
        <f>VLOOKUP(C146,macroInfo!$B$5:$H$57,7,0)</f>
        <v>6.6825000000000001</v>
      </c>
    </row>
    <row r="147" spans="1:37" x14ac:dyDescent="0.3">
      <c r="A147" s="32" t="s">
        <v>155</v>
      </c>
      <c r="B147" s="32">
        <v>5</v>
      </c>
      <c r="C147" s="32">
        <v>1996</v>
      </c>
      <c r="D147" s="29" t="s">
        <v>191</v>
      </c>
      <c r="E147" s="29" t="s">
        <v>205</v>
      </c>
      <c r="F147" s="33">
        <f t="shared" si="60"/>
        <v>0</v>
      </c>
      <c r="G147" s="33">
        <f t="shared" si="53"/>
        <v>0</v>
      </c>
      <c r="H147" s="33">
        <f t="shared" si="54"/>
        <v>0</v>
      </c>
      <c r="I147" s="33">
        <f t="shared" si="55"/>
        <v>0</v>
      </c>
      <c r="J147" s="30">
        <v>0.72219999999999995</v>
      </c>
      <c r="K147" s="30">
        <v>16.726700000000001</v>
      </c>
      <c r="L147" s="30">
        <v>2.6787000000000001</v>
      </c>
      <c r="M147" s="30">
        <v>2.1002000000000001</v>
      </c>
      <c r="N147" s="30">
        <f t="shared" si="63"/>
        <v>14411.781094984053</v>
      </c>
      <c r="O147" s="50">
        <f t="shared" si="57"/>
        <v>0.42555980967513052</v>
      </c>
      <c r="P147" s="30">
        <f t="shared" si="64"/>
        <v>108978.59963541939</v>
      </c>
      <c r="Q147" s="31">
        <f t="shared" si="56"/>
        <v>7.5617717835964662</v>
      </c>
      <c r="R147" s="31">
        <v>148549.14550000001</v>
      </c>
      <c r="S147" s="31">
        <f t="shared" si="58"/>
        <v>10.692482956543582</v>
      </c>
      <c r="T147" s="31">
        <v>76651.989000000001</v>
      </c>
      <c r="U147" s="31">
        <f t="shared" si="61"/>
        <v>71897.156500000012</v>
      </c>
      <c r="V147" s="50">
        <f t="shared" si="59"/>
        <v>18.539537637690941</v>
      </c>
      <c r="W147" s="31">
        <v>3405.7278999999999</v>
      </c>
      <c r="X147" s="44">
        <f t="shared" si="65"/>
        <v>4.4431044052881656</v>
      </c>
      <c r="Y147" s="44">
        <f t="shared" si="66"/>
        <v>2.3429044052881656</v>
      </c>
      <c r="Z147" s="31">
        <v>5724.3077999999996</v>
      </c>
      <c r="AA147" s="30">
        <v>22.595199999999998</v>
      </c>
      <c r="AB147" s="30">
        <v>73.560199999999995</v>
      </c>
      <c r="AC147" s="30">
        <v>3.7035999999999998</v>
      </c>
      <c r="AD147" s="30">
        <v>-1.5916999999999999</v>
      </c>
      <c r="AE147" s="30">
        <f t="shared" si="69"/>
        <v>4.8322002309232284</v>
      </c>
      <c r="AF147" s="30">
        <f t="shared" si="67"/>
        <v>447.32143974584119</v>
      </c>
      <c r="AG147" s="30">
        <f t="shared" si="68"/>
        <v>14956.547864344626</v>
      </c>
      <c r="AH147" s="59">
        <f>VLOOKUP(C147,macroInfo!$B$5:$D$57,3,0)</f>
        <v>3.77256549921414</v>
      </c>
      <c r="AI147" s="59">
        <f>VLOOKUP(C147,macroInfo!$B$5:$G$57,6,0)</f>
        <v>-10.357468965421845</v>
      </c>
      <c r="AJ147" s="59">
        <f>VLOOKUP(C147,macroInfo!$B$5:$F$57,5,0)</f>
        <v>21.026191089149609</v>
      </c>
      <c r="AK147" s="59">
        <f>VLOOKUP(C147,macroInfo!$B$5:$H$57,7,0)</f>
        <v>6.0249999999999995</v>
      </c>
    </row>
    <row r="148" spans="1:37" x14ac:dyDescent="0.3">
      <c r="A148" s="32" t="s">
        <v>156</v>
      </c>
      <c r="B148" s="32">
        <v>5</v>
      </c>
      <c r="C148" s="32">
        <v>1997</v>
      </c>
      <c r="D148" s="29" t="s">
        <v>191</v>
      </c>
      <c r="E148" s="29" t="s">
        <v>205</v>
      </c>
      <c r="F148" s="33">
        <f t="shared" si="60"/>
        <v>0</v>
      </c>
      <c r="G148" s="33">
        <f t="shared" si="53"/>
        <v>0</v>
      </c>
      <c r="H148" s="33">
        <f t="shared" si="54"/>
        <v>0</v>
      </c>
      <c r="I148" s="33">
        <f t="shared" si="55"/>
        <v>0</v>
      </c>
      <c r="J148" s="30">
        <v>0.70979999999999999</v>
      </c>
      <c r="K148" s="30">
        <v>17.720600000000001</v>
      </c>
      <c r="L148" s="30">
        <v>2.2995000000000001</v>
      </c>
      <c r="M148" s="30">
        <v>1.4103000000000001</v>
      </c>
      <c r="N148" s="30">
        <f t="shared" si="63"/>
        <v>14485.284784721734</v>
      </c>
      <c r="O148" s="50">
        <f t="shared" si="57"/>
        <v>0.50872880014611188</v>
      </c>
      <c r="P148" s="30">
        <f t="shared" si="64"/>
        <v>111263.85501401762</v>
      </c>
      <c r="Q148" s="31">
        <f t="shared" si="56"/>
        <v>7.6811644829635997</v>
      </c>
      <c r="R148" s="31">
        <v>168870.36120000001</v>
      </c>
      <c r="S148" s="31">
        <f t="shared" si="58"/>
        <v>12.821547744507974</v>
      </c>
      <c r="T148" s="31">
        <v>77663.379000000001</v>
      </c>
      <c r="U148" s="31">
        <f t="shared" si="61"/>
        <v>91206.982200000013</v>
      </c>
      <c r="V148" s="50">
        <f t="shared" si="59"/>
        <v>23.789473739865656</v>
      </c>
      <c r="W148" s="31">
        <v>3290.3231000000001</v>
      </c>
      <c r="X148" s="44">
        <f t="shared" si="65"/>
        <v>4.2366468499909073</v>
      </c>
      <c r="Y148" s="44">
        <f t="shared" si="66"/>
        <v>2.826346849990907</v>
      </c>
      <c r="Z148" s="31">
        <v>6193.8550999999998</v>
      </c>
      <c r="AA148" s="30">
        <v>22.943100000000001</v>
      </c>
      <c r="AB148" s="30">
        <v>73.990499999999997</v>
      </c>
      <c r="AC148" s="30">
        <v>6.5673000000000004</v>
      </c>
      <c r="AD148" s="30">
        <v>9.0070999999999994</v>
      </c>
      <c r="AE148" s="30">
        <f t="shared" si="69"/>
        <v>7.8836053837297486</v>
      </c>
      <c r="AF148" s="30">
        <f t="shared" si="67"/>
        <v>447.69764780088462</v>
      </c>
      <c r="AG148" s="30">
        <f t="shared" si="68"/>
        <v>15030.784613753855</v>
      </c>
      <c r="AH148" s="59">
        <f>VLOOKUP(C148,macroInfo!$B$5:$D$57,3,0)</f>
        <v>4.4471749452452496</v>
      </c>
      <c r="AI148" s="59">
        <f>VLOOKUP(C148,macroInfo!$B$5:$G$57,6,0)</f>
        <v>12.504109498900432</v>
      </c>
      <c r="AJ148" s="59">
        <f>VLOOKUP(C148,macroInfo!$B$5:$F$57,5,0)</f>
        <v>26.072427860891199</v>
      </c>
      <c r="AK148" s="59">
        <f>VLOOKUP(C148,macroInfo!$B$5:$H$57,7,0)</f>
        <v>6.8274999999999997</v>
      </c>
    </row>
    <row r="149" spans="1:37" x14ac:dyDescent="0.3">
      <c r="A149" s="32" t="s">
        <v>157</v>
      </c>
      <c r="B149" s="32">
        <v>5</v>
      </c>
      <c r="C149" s="32">
        <v>1998</v>
      </c>
      <c r="D149" s="29" t="s">
        <v>191</v>
      </c>
      <c r="E149" s="29" t="s">
        <v>205</v>
      </c>
      <c r="F149" s="33">
        <f t="shared" si="60"/>
        <v>0</v>
      </c>
      <c r="G149" s="33">
        <f t="shared" si="53"/>
        <v>0</v>
      </c>
      <c r="H149" s="33">
        <f t="shared" si="54"/>
        <v>0</v>
      </c>
      <c r="I149" s="33">
        <f t="shared" si="55"/>
        <v>0</v>
      </c>
      <c r="J149" s="30">
        <v>0.40660000000000002</v>
      </c>
      <c r="K149" s="30">
        <v>10.500400000000001</v>
      </c>
      <c r="L149" s="30">
        <v>2.1006</v>
      </c>
      <c r="M149" s="30">
        <v>-0.46829999999999999</v>
      </c>
      <c r="N149" s="30">
        <f t="shared" si="63"/>
        <v>14610.080159210063</v>
      </c>
      <c r="O149" s="50">
        <f t="shared" si="57"/>
        <v>0.85784206541656161</v>
      </c>
      <c r="P149" s="30">
        <f t="shared" si="64"/>
        <v>110082.02886728875</v>
      </c>
      <c r="Q149" s="31">
        <f t="shared" si="56"/>
        <v>7.5346628949119099</v>
      </c>
      <c r="R149" s="31">
        <v>182651.86919999999</v>
      </c>
      <c r="S149" s="31">
        <f t="shared" si="58"/>
        <v>7.8450659904191449</v>
      </c>
      <c r="T149" s="31">
        <v>99861.111099999995</v>
      </c>
      <c r="U149" s="31">
        <f t="shared" si="61"/>
        <v>82790.758099999992</v>
      </c>
      <c r="V149" s="50">
        <f t="shared" si="59"/>
        <v>-9.68150153485076</v>
      </c>
      <c r="W149" s="31">
        <v>2966.4987999999998</v>
      </c>
      <c r="X149" s="44">
        <f t="shared" si="65"/>
        <v>2.970624667924409</v>
      </c>
      <c r="Y149" s="44">
        <f t="shared" si="66"/>
        <v>3.4389246679244092</v>
      </c>
      <c r="Z149" s="31">
        <v>5954.6989000000003</v>
      </c>
      <c r="AA149" s="30">
        <v>25.272099999999998</v>
      </c>
      <c r="AB149" s="30">
        <v>74.971400000000003</v>
      </c>
      <c r="AC149" s="30">
        <v>4.6138000000000003</v>
      </c>
      <c r="AD149" s="30">
        <v>15.102399999999999</v>
      </c>
      <c r="AE149" s="30">
        <f t="shared" si="69"/>
        <v>-3.9377048694202528</v>
      </c>
      <c r="AF149" s="30">
        <f t="shared" si="67"/>
        <v>448.68621584746086</v>
      </c>
      <c r="AG149" s="30">
        <f t="shared" si="68"/>
        <v>15084.364008794879</v>
      </c>
      <c r="AH149" s="59">
        <f>VLOOKUP(C149,macroInfo!$B$5:$D$57,3,0)</f>
        <v>4.4813944315531602</v>
      </c>
      <c r="AI149" s="59">
        <f>VLOOKUP(C149,macroInfo!$B$5:$G$57,6,0)</f>
        <v>7.1698837229222008</v>
      </c>
      <c r="AJ149" s="59">
        <f>VLOOKUP(C149,macroInfo!$B$5:$F$57,5,0)</f>
        <v>21.675289447831517</v>
      </c>
      <c r="AK149" s="59">
        <f>VLOOKUP(C149,macroInfo!$B$5:$H$57,7,0)</f>
        <v>7.335</v>
      </c>
    </row>
    <row r="150" spans="1:37" x14ac:dyDescent="0.3">
      <c r="A150" s="32" t="s">
        <v>158</v>
      </c>
      <c r="B150" s="32">
        <v>5</v>
      </c>
      <c r="C150" s="32">
        <v>1999</v>
      </c>
      <c r="D150" s="29" t="s">
        <v>191</v>
      </c>
      <c r="E150" s="29" t="s">
        <v>205</v>
      </c>
      <c r="F150" s="33">
        <f t="shared" si="60"/>
        <v>0</v>
      </c>
      <c r="G150" s="33">
        <f t="shared" si="53"/>
        <v>0</v>
      </c>
      <c r="H150" s="33">
        <f t="shared" si="54"/>
        <v>0</v>
      </c>
      <c r="I150" s="33">
        <f t="shared" si="55"/>
        <v>0</v>
      </c>
      <c r="J150" s="30">
        <v>0.38700000000000001</v>
      </c>
      <c r="K150" s="30">
        <v>10.0219</v>
      </c>
      <c r="L150" s="30">
        <v>2.1012</v>
      </c>
      <c r="M150" s="30">
        <v>-0.31569999999999998</v>
      </c>
      <c r="N150" s="30">
        <f t="shared" si="63"/>
        <v>14869.437887672691</v>
      </c>
      <c r="O150" s="50">
        <f t="shared" si="57"/>
        <v>1.7596245640594661</v>
      </c>
      <c r="P150" s="30">
        <f t="shared" si="64"/>
        <v>109937.18226117159</v>
      </c>
      <c r="Q150" s="31">
        <f t="shared" si="56"/>
        <v>7.3934995452863443</v>
      </c>
      <c r="R150" s="31">
        <v>170073.37450000001</v>
      </c>
      <c r="S150" s="31">
        <f t="shared" si="58"/>
        <v>-7.1352028332070816</v>
      </c>
      <c r="T150" s="31">
        <v>93822.949900000007</v>
      </c>
      <c r="U150" s="31">
        <f t="shared" si="61"/>
        <v>76250.424599999998</v>
      </c>
      <c r="V150" s="50">
        <f t="shared" si="59"/>
        <v>-8.229345401519085</v>
      </c>
      <c r="W150" s="31">
        <v>2943.8024</v>
      </c>
      <c r="X150" s="44">
        <f t="shared" si="65"/>
        <v>3.1376144143171949</v>
      </c>
      <c r="Y150" s="44">
        <f t="shared" si="66"/>
        <v>3.453314414317195</v>
      </c>
      <c r="Z150" s="31">
        <v>6199.4700999999995</v>
      </c>
      <c r="AA150" s="30">
        <v>22.638000000000002</v>
      </c>
      <c r="AB150" s="30">
        <v>82.585599999999999</v>
      </c>
      <c r="AC150" s="30">
        <v>-10.2479</v>
      </c>
      <c r="AD150" s="30">
        <v>0.1038</v>
      </c>
      <c r="AE150" s="30">
        <f t="shared" si="69"/>
        <v>4.0283181680077211</v>
      </c>
      <c r="AF150" s="30">
        <f t="shared" si="67"/>
        <v>449.15430180671308</v>
      </c>
      <c r="AG150" s="30">
        <f t="shared" si="68"/>
        <v>15186.2579106624</v>
      </c>
      <c r="AH150" s="59">
        <f>VLOOKUP(C150,macroInfo!$B$5:$D$57,3,0)</f>
        <v>4.7944990446750797</v>
      </c>
      <c r="AI150" s="59">
        <f>VLOOKUP(C150,macroInfo!$B$5:$G$57,6,0)</f>
        <v>-29.70418029197921</v>
      </c>
      <c r="AJ150" s="59">
        <f>VLOOKUP(C150,macroInfo!$B$5:$F$57,5,0)</f>
        <v>20.14088090429766</v>
      </c>
      <c r="AK150" s="59">
        <f>VLOOKUP(C150,macroInfo!$B$5:$H$57,7,0)</f>
        <v>5.4500000000000011</v>
      </c>
    </row>
    <row r="151" spans="1:37" x14ac:dyDescent="0.3">
      <c r="A151" s="32" t="s">
        <v>159</v>
      </c>
      <c r="B151" s="32">
        <v>5</v>
      </c>
      <c r="C151" s="32">
        <v>2000</v>
      </c>
      <c r="D151" s="29" t="s">
        <v>191</v>
      </c>
      <c r="E151" s="29" t="s">
        <v>205</v>
      </c>
      <c r="F151" s="33">
        <f t="shared" si="60"/>
        <v>0</v>
      </c>
      <c r="G151" s="33">
        <f t="shared" si="53"/>
        <v>0</v>
      </c>
      <c r="H151" s="33">
        <f t="shared" si="54"/>
        <v>0</v>
      </c>
      <c r="I151" s="33">
        <f t="shared" si="55"/>
        <v>0</v>
      </c>
      <c r="J151" s="30">
        <v>0.79530000000000001</v>
      </c>
      <c r="K151" s="30">
        <v>20.754100000000001</v>
      </c>
      <c r="L151" s="30">
        <v>2.0306000000000002</v>
      </c>
      <c r="M151" s="30">
        <v>-0.77939999999999998</v>
      </c>
      <c r="N151" s="30">
        <f t="shared" si="63"/>
        <v>15203.146962005711</v>
      </c>
      <c r="O151" s="50">
        <f t="shared" si="57"/>
        <v>2.2194485410033447</v>
      </c>
      <c r="P151" s="30">
        <f t="shared" si="64"/>
        <v>109472.75671015601</v>
      </c>
      <c r="Q151" s="31">
        <f t="shared" si="56"/>
        <v>7.2006642429847014</v>
      </c>
      <c r="R151" s="31">
        <v>175565.32</v>
      </c>
      <c r="S151" s="31">
        <f t="shared" si="58"/>
        <v>3.1781208753898498</v>
      </c>
      <c r="T151" s="31">
        <v>96988.457500000004</v>
      </c>
      <c r="U151" s="31">
        <f t="shared" si="61"/>
        <v>78576.862500000003</v>
      </c>
      <c r="V151" s="50">
        <f t="shared" si="59"/>
        <v>3.0054301874125806</v>
      </c>
      <c r="W151" s="31">
        <v>2903.1988000000001</v>
      </c>
      <c r="X151" s="44">
        <f t="shared" si="65"/>
        <v>2.9933446461915327</v>
      </c>
      <c r="Y151" s="44">
        <f t="shared" si="66"/>
        <v>3.7727446461915326</v>
      </c>
      <c r="Z151" s="31">
        <v>6225.7344999999996</v>
      </c>
      <c r="AA151" s="30">
        <v>23.546700000000001</v>
      </c>
      <c r="AB151" s="30">
        <v>84.635900000000007</v>
      </c>
      <c r="AC151" s="30">
        <v>7.0891999999999999</v>
      </c>
      <c r="AD151" s="30">
        <v>12.241199999999999</v>
      </c>
      <c r="AE151" s="30">
        <f t="shared" si="69"/>
        <v>0.42276067016032876</v>
      </c>
      <c r="AF151" s="30">
        <f t="shared" si="67"/>
        <v>448.74480741564025</v>
      </c>
      <c r="AG151" s="30">
        <f t="shared" si="68"/>
        <v>14737.103575552002</v>
      </c>
      <c r="AH151" s="59">
        <f>VLOOKUP(C151,macroInfo!$B$5:$D$57,3,0)</f>
        <v>4.0771594794161796</v>
      </c>
      <c r="AI151" s="59">
        <f>VLOOKUP(C151,macroInfo!$B$5:$G$57,6,0)</f>
        <v>11.349249888751523</v>
      </c>
      <c r="AJ151" s="59">
        <f>VLOOKUP(C151,macroInfo!$B$5:$F$57,5,0)</f>
        <v>6.4848096186651185</v>
      </c>
      <c r="AK151" s="59">
        <f>VLOOKUP(C151,macroInfo!$B$5:$H$57,7,0)</f>
        <v>6.1050000000000004</v>
      </c>
    </row>
    <row r="152" spans="1:37" x14ac:dyDescent="0.3">
      <c r="A152" s="32" t="s">
        <v>160</v>
      </c>
      <c r="B152" s="32">
        <v>5</v>
      </c>
      <c r="C152" s="32">
        <v>2001</v>
      </c>
      <c r="D152" s="29" t="s">
        <v>191</v>
      </c>
      <c r="E152" s="29" t="s">
        <v>205</v>
      </c>
      <c r="F152" s="33">
        <f t="shared" si="60"/>
        <v>1</v>
      </c>
      <c r="G152" s="33">
        <f t="shared" si="53"/>
        <v>0</v>
      </c>
      <c r="H152" s="33">
        <f t="shared" si="54"/>
        <v>0</v>
      </c>
      <c r="I152" s="33">
        <f t="shared" si="55"/>
        <v>0</v>
      </c>
      <c r="J152" s="30">
        <v>0.60740000000000005</v>
      </c>
      <c r="K152" s="30">
        <v>16.392600000000002</v>
      </c>
      <c r="L152" s="30">
        <v>2.0013999999999998</v>
      </c>
      <c r="M152" s="30">
        <v>-0.2273</v>
      </c>
      <c r="N152" s="30">
        <f t="shared" si="63"/>
        <v>15636.636432426458</v>
      </c>
      <c r="O152" s="50">
        <f t="shared" si="57"/>
        <v>2.8114206725635844</v>
      </c>
      <c r="P152" s="30">
        <f t="shared" si="64"/>
        <v>109567.00578196</v>
      </c>
      <c r="Q152" s="31">
        <f t="shared" si="56"/>
        <v>7.0070699830780452</v>
      </c>
      <c r="R152" s="31">
        <v>181097.39199999999</v>
      </c>
      <c r="S152" s="31">
        <f t="shared" si="58"/>
        <v>3.1023796510975461</v>
      </c>
      <c r="T152" s="31">
        <v>99492.251499999998</v>
      </c>
      <c r="U152" s="31">
        <f t="shared" si="61"/>
        <v>81605.140499999994</v>
      </c>
      <c r="V152" s="50">
        <f t="shared" si="59"/>
        <v>3.7814970438672804</v>
      </c>
      <c r="W152" s="31">
        <v>2954.8616999999999</v>
      </c>
      <c r="X152" s="44">
        <f t="shared" si="65"/>
        <v>2.9699415335876682</v>
      </c>
      <c r="Y152" s="44">
        <f t="shared" si="66"/>
        <v>3.1972415335876683</v>
      </c>
      <c r="Z152" s="31">
        <v>6048.2550000000001</v>
      </c>
      <c r="AA152" s="30">
        <v>24.157499999999999</v>
      </c>
      <c r="AB152" s="30">
        <v>84.147099999999995</v>
      </c>
      <c r="AC152" s="30">
        <v>6.7930000000000001</v>
      </c>
      <c r="AD152" s="30">
        <v>8.1944999999999997</v>
      </c>
      <c r="AE152" s="30">
        <f t="shared" si="69"/>
        <v>-2.8921626671314997</v>
      </c>
      <c r="AF152" s="30">
        <f t="shared" si="67"/>
        <v>447.86991488471477</v>
      </c>
      <c r="AG152" s="30">
        <f t="shared" si="68"/>
        <v>14744.229212959999</v>
      </c>
      <c r="AH152" s="59">
        <f>VLOOKUP(C152,macroInfo!$B$5:$D$57,3,0)</f>
        <v>0.95433872870837899</v>
      </c>
      <c r="AI152" s="59">
        <f>VLOOKUP(C152,macroInfo!$B$5:$G$57,6,0)</f>
        <v>-20.568826745413055</v>
      </c>
      <c r="AJ152" s="59">
        <f>VLOOKUP(C152,macroInfo!$B$5:$F$57,5,0)</f>
        <v>-18.009005298066089</v>
      </c>
      <c r="AK152" s="59">
        <f>VLOOKUP(C152,macroInfo!$B$5:$H$57,7,0)</f>
        <v>4.9700000000000006</v>
      </c>
    </row>
    <row r="153" spans="1:37" x14ac:dyDescent="0.3">
      <c r="A153" s="32" t="s">
        <v>161</v>
      </c>
      <c r="B153" s="32">
        <v>5</v>
      </c>
      <c r="C153" s="32">
        <v>2002</v>
      </c>
      <c r="D153" s="29" t="s">
        <v>191</v>
      </c>
      <c r="E153" s="29" t="s">
        <v>205</v>
      </c>
      <c r="F153" s="33">
        <f t="shared" si="60"/>
        <v>0</v>
      </c>
      <c r="G153" s="33">
        <f t="shared" si="53"/>
        <v>0</v>
      </c>
      <c r="H153" s="33">
        <f t="shared" si="54"/>
        <v>0</v>
      </c>
      <c r="I153" s="33">
        <f t="shared" si="55"/>
        <v>0</v>
      </c>
      <c r="J153" s="30">
        <v>0.2329</v>
      </c>
      <c r="K153" s="30">
        <v>5.1787999999999998</v>
      </c>
      <c r="L153" s="30">
        <v>2.3062999999999998</v>
      </c>
      <c r="M153" s="30">
        <v>0.90349999999999997</v>
      </c>
      <c r="N153" s="30">
        <f t="shared" si="63"/>
        <v>16185.76978861454</v>
      </c>
      <c r="O153" s="50">
        <f t="shared" si="57"/>
        <v>3.4515797978915068</v>
      </c>
      <c r="P153" s="30">
        <f t="shared" si="64"/>
        <v>110084.87608360001</v>
      </c>
      <c r="Q153" s="31">
        <f t="shared" si="56"/>
        <v>6.8013370708532115</v>
      </c>
      <c r="R153" s="31">
        <v>175098.02669999999</v>
      </c>
      <c r="S153" s="31">
        <f t="shared" si="58"/>
        <v>-3.3688994234131284</v>
      </c>
      <c r="T153" s="31">
        <v>99549.59</v>
      </c>
      <c r="U153" s="31">
        <f t="shared" si="61"/>
        <v>75548.436699999991</v>
      </c>
      <c r="V153" s="50">
        <f t="shared" si="59"/>
        <v>-7.7118260061528439</v>
      </c>
      <c r="W153" s="31">
        <v>3502.1390000000001</v>
      </c>
      <c r="X153" s="44">
        <f t="shared" si="65"/>
        <v>3.5179843533258151</v>
      </c>
      <c r="Y153" s="44">
        <f t="shared" si="66"/>
        <v>2.6144843533258149</v>
      </c>
      <c r="Z153" s="31">
        <v>5923.2444999999998</v>
      </c>
      <c r="AA153" s="30">
        <v>22.159500000000001</v>
      </c>
      <c r="AB153" s="30">
        <v>90.07</v>
      </c>
      <c r="AC153" s="30">
        <v>-1.619</v>
      </c>
      <c r="AD153" s="30">
        <v>1.1720999999999999</v>
      </c>
      <c r="AE153" s="30">
        <f t="shared" si="69"/>
        <v>-2.0885444487100724</v>
      </c>
      <c r="AF153" s="30">
        <f t="shared" si="67"/>
        <v>447.08898778581806</v>
      </c>
      <c r="AG153" s="30">
        <f t="shared" si="68"/>
        <v>15401.9683608</v>
      </c>
      <c r="AH153" s="59">
        <f>VLOOKUP(C153,macroInfo!$B$5:$D$57,3,0)</f>
        <v>1.6959429227495699</v>
      </c>
      <c r="AI153" s="59">
        <f>VLOOKUP(C153,macroInfo!$B$5:$G$57,6,0)</f>
        <v>-21.837626089029953</v>
      </c>
      <c r="AJ153" s="59">
        <f>VLOOKUP(C153,macroInfo!$B$5:$F$57,5,0)</f>
        <v>-18.18527651548176</v>
      </c>
      <c r="AK153" s="59">
        <f>VLOOKUP(C153,macroInfo!$B$5:$H$57,7,0)</f>
        <v>3.9949999999999997</v>
      </c>
    </row>
    <row r="154" spans="1:37" x14ac:dyDescent="0.3">
      <c r="A154" s="32" t="s">
        <v>162</v>
      </c>
      <c r="B154" s="32">
        <v>5</v>
      </c>
      <c r="C154" s="32">
        <v>2003</v>
      </c>
      <c r="D154" s="29" t="s">
        <v>191</v>
      </c>
      <c r="E154" s="29" t="s">
        <v>205</v>
      </c>
      <c r="F154" s="33">
        <f t="shared" si="60"/>
        <v>0</v>
      </c>
      <c r="G154" s="33">
        <f t="shared" si="53"/>
        <v>0</v>
      </c>
      <c r="H154" s="33">
        <f t="shared" si="54"/>
        <v>0</v>
      </c>
      <c r="I154" s="33">
        <f t="shared" si="55"/>
        <v>0</v>
      </c>
      <c r="J154" s="30">
        <v>0.74960000000000004</v>
      </c>
      <c r="K154" s="30">
        <v>19.0684</v>
      </c>
      <c r="L154" s="30">
        <v>2.4176000000000002</v>
      </c>
      <c r="M154" s="30">
        <v>1.0178</v>
      </c>
      <c r="N154" s="30">
        <f t="shared" si="63"/>
        <v>16961.916583950617</v>
      </c>
      <c r="O154" s="50">
        <f t="shared" si="57"/>
        <v>4.6838182006564075</v>
      </c>
      <c r="P154" s="30">
        <f t="shared" si="64"/>
        <v>113269.220676</v>
      </c>
      <c r="Q154" s="31">
        <f t="shared" si="56"/>
        <v>6.6778550711171079</v>
      </c>
      <c r="R154" s="31">
        <v>210214.65410000001</v>
      </c>
      <c r="S154" s="31">
        <f t="shared" si="58"/>
        <v>18.278320137811956</v>
      </c>
      <c r="T154" s="31">
        <v>103068.8714</v>
      </c>
      <c r="U154" s="31">
        <f t="shared" si="61"/>
        <v>107145.78270000001</v>
      </c>
      <c r="V154" s="50">
        <f t="shared" si="59"/>
        <v>34.941636605438553</v>
      </c>
      <c r="W154" s="31">
        <v>3945.5823999999998</v>
      </c>
      <c r="X154" s="44">
        <f t="shared" si="65"/>
        <v>3.8281028465787585</v>
      </c>
      <c r="Y154" s="44">
        <f t="shared" si="66"/>
        <v>2.8103028465787583</v>
      </c>
      <c r="Z154" s="31">
        <v>7904.2779</v>
      </c>
      <c r="AA154" s="30">
        <v>20.115200000000002</v>
      </c>
      <c r="AB154" s="30">
        <v>84.636899999999997</v>
      </c>
      <c r="AC154" s="30">
        <v>-12.5443</v>
      </c>
      <c r="AD154" s="30">
        <v>-4.3228</v>
      </c>
      <c r="AE154" s="30">
        <f t="shared" si="69"/>
        <v>28.851976304072224</v>
      </c>
      <c r="AF154" s="30">
        <f t="shared" si="67"/>
        <v>446.25216295785356</v>
      </c>
      <c r="AG154" s="30">
        <f t="shared" si="68"/>
        <v>15352.260983999999</v>
      </c>
      <c r="AH154" s="59">
        <f>VLOOKUP(C154,macroInfo!$B$5:$D$57,3,0)</f>
        <v>2.7962091006717</v>
      </c>
      <c r="AI154" s="59">
        <f>VLOOKUP(C154,macroInfo!$B$5:$G$57,6,0)</f>
        <v>-8.6215243879623085</v>
      </c>
      <c r="AJ154" s="59">
        <f>VLOOKUP(C154,macroInfo!$B$5:$F$57,5,0)</f>
        <v>-2.1118228990670262</v>
      </c>
      <c r="AK154" s="59">
        <f>VLOOKUP(C154,macroInfo!$B$5:$H$57,7,0)</f>
        <v>3.665</v>
      </c>
    </row>
    <row r="155" spans="1:37" x14ac:dyDescent="0.3">
      <c r="A155" s="32" t="s">
        <v>163</v>
      </c>
      <c r="B155" s="32">
        <v>5</v>
      </c>
      <c r="C155" s="32">
        <v>2004</v>
      </c>
      <c r="D155" s="29" t="s">
        <v>191</v>
      </c>
      <c r="E155" s="29" t="s">
        <v>205</v>
      </c>
      <c r="F155" s="33">
        <f t="shared" si="60"/>
        <v>0</v>
      </c>
      <c r="G155" s="33">
        <f t="shared" si="53"/>
        <v>0</v>
      </c>
      <c r="H155" s="33">
        <f t="shared" si="54"/>
        <v>0</v>
      </c>
      <c r="I155" s="33">
        <f t="shared" si="55"/>
        <v>0</v>
      </c>
      <c r="J155" s="30">
        <v>0.79110000000000003</v>
      </c>
      <c r="K155" s="30">
        <v>19.127700000000001</v>
      </c>
      <c r="L155" s="30">
        <v>2.3479999999999999</v>
      </c>
      <c r="M155" s="30">
        <v>1.1697</v>
      </c>
      <c r="N155" s="30">
        <f>AVERAGE(N156:N173)</f>
        <v>17687.839611111107</v>
      </c>
      <c r="O155" s="50">
        <f t="shared" si="57"/>
        <v>4.1906745739107389</v>
      </c>
      <c r="P155" s="30">
        <f>AVERAGE(P156:P165)</f>
        <v>115478.10466</v>
      </c>
      <c r="Q155" s="31">
        <f t="shared" si="56"/>
        <v>6.5286720820025543</v>
      </c>
      <c r="R155" s="31">
        <v>228682.52669999999</v>
      </c>
      <c r="S155" s="31">
        <f t="shared" si="58"/>
        <v>8.4205524352752157</v>
      </c>
      <c r="T155" s="31">
        <v>114297.78509999999</v>
      </c>
      <c r="U155" s="31">
        <f t="shared" si="61"/>
        <v>114384.74159999999</v>
      </c>
      <c r="V155" s="50">
        <f t="shared" si="59"/>
        <v>6.5377330125471023</v>
      </c>
      <c r="W155" s="31">
        <v>4071.9204</v>
      </c>
      <c r="X155" s="44">
        <f t="shared" si="65"/>
        <v>3.5625540743746229</v>
      </c>
      <c r="Y155" s="44">
        <f t="shared" si="66"/>
        <v>2.3928540743746227</v>
      </c>
      <c r="Z155" s="31">
        <v>8529.1221999999998</v>
      </c>
      <c r="AA155" s="30">
        <v>21.081800000000001</v>
      </c>
      <c r="AB155" s="30">
        <v>85.278499999999994</v>
      </c>
      <c r="AC155" s="30">
        <v>2.5337000000000001</v>
      </c>
      <c r="AD155" s="30">
        <v>1.3007</v>
      </c>
      <c r="AE155" s="30">
        <f t="shared" si="69"/>
        <v>7.6082329582117314</v>
      </c>
      <c r="AF155" s="30">
        <f t="shared" si="67"/>
        <v>444.77685221762374</v>
      </c>
      <c r="AG155" s="30">
        <f>AVERAGE(AG156:AG160)</f>
        <v>15695.727419999999</v>
      </c>
      <c r="AH155" s="59">
        <f>VLOOKUP(C155,macroInfo!$B$5:$D$57,3,0)</f>
        <v>3.8525526006435098</v>
      </c>
      <c r="AI155" s="59">
        <f>VLOOKUP(C155,macroInfo!$B$5:$G$57,6,0)</f>
        <v>22.068486956749851</v>
      </c>
      <c r="AJ155" s="59">
        <f>VLOOKUP(C155,macroInfo!$B$5:$F$57,5,0)</f>
        <v>15.83158490016541</v>
      </c>
      <c r="AK155" s="59">
        <f>VLOOKUP(C155,macroInfo!$B$5:$H$57,7,0)</f>
        <v>4.57</v>
      </c>
    </row>
    <row r="156" spans="1:37" x14ac:dyDescent="0.3">
      <c r="A156" s="32" t="s">
        <v>164</v>
      </c>
      <c r="B156" s="32">
        <v>5</v>
      </c>
      <c r="C156" s="32">
        <v>2005</v>
      </c>
      <c r="D156" s="29" t="s">
        <v>191</v>
      </c>
      <c r="E156" s="29" t="s">
        <v>205</v>
      </c>
      <c r="F156" s="33">
        <f t="shared" si="60"/>
        <v>0</v>
      </c>
      <c r="G156" s="33">
        <f t="shared" si="53"/>
        <v>0</v>
      </c>
      <c r="H156" s="33">
        <f t="shared" si="54"/>
        <v>0</v>
      </c>
      <c r="I156" s="33">
        <f t="shared" si="55"/>
        <v>0</v>
      </c>
      <c r="J156" s="30">
        <v>-1.14E-2</v>
      </c>
      <c r="K156" s="30">
        <v>-1.6749000000000001</v>
      </c>
      <c r="L156" s="30">
        <v>2.1551999999999998</v>
      </c>
      <c r="M156" s="30">
        <v>1.1489</v>
      </c>
      <c r="N156" s="31">
        <v>8360.2536999999993</v>
      </c>
      <c r="O156" s="50">
        <f t="shared" si="57"/>
        <v>-74.938860232121172</v>
      </c>
      <c r="P156" s="31">
        <v>98331.501099999994</v>
      </c>
      <c r="Q156" s="31">
        <f t="shared" si="56"/>
        <v>11.761784346329108</v>
      </c>
      <c r="R156" s="31">
        <v>237099.3658</v>
      </c>
      <c r="S156" s="31">
        <f t="shared" si="58"/>
        <v>3.6144622848107142</v>
      </c>
      <c r="T156" s="31">
        <v>121284.56660000001</v>
      </c>
      <c r="U156" s="31">
        <f t="shared" si="61"/>
        <v>115814.79919999999</v>
      </c>
      <c r="V156" s="50">
        <f t="shared" si="59"/>
        <v>1.2424664200057733</v>
      </c>
      <c r="W156" s="31">
        <v>4057.5742</v>
      </c>
      <c r="X156" s="44">
        <f t="shared" si="65"/>
        <v>3.3454991956082889</v>
      </c>
      <c r="Y156" s="44">
        <f t="shared" si="66"/>
        <v>2.1965991956082886</v>
      </c>
      <c r="Z156" s="31">
        <v>7061.3108000000002</v>
      </c>
      <c r="AA156" s="30">
        <v>24.428899999999999</v>
      </c>
      <c r="AB156" s="30">
        <v>84.664699999999996</v>
      </c>
      <c r="AC156" s="30">
        <v>2.9355000000000002</v>
      </c>
      <c r="AD156" s="30">
        <v>1.1317999999999999</v>
      </c>
      <c r="AE156" s="30">
        <f t="shared" si="69"/>
        <v>-18.885574882877869</v>
      </c>
      <c r="AF156" s="30">
        <f t="shared" si="67"/>
        <v>445.62206699586136</v>
      </c>
      <c r="AG156" s="31">
        <v>12491.331899999999</v>
      </c>
      <c r="AH156" s="59">
        <f>VLOOKUP(C156,macroInfo!$B$5:$D$57,3,0)</f>
        <v>3.4832203202525802</v>
      </c>
      <c r="AI156" s="59">
        <f>VLOOKUP(C156,macroInfo!$B$5:$G$57,6,0)</f>
        <v>2.7517247399369804</v>
      </c>
      <c r="AJ156" s="59">
        <f>VLOOKUP(C156,macroInfo!$B$5:$F$57,5,0)</f>
        <v>6.3055343402032529</v>
      </c>
      <c r="AK156" s="59">
        <f>VLOOKUP(C156,macroInfo!$B$5:$H$57,7,0)</f>
        <v>4.6974999999999998</v>
      </c>
    </row>
    <row r="157" spans="1:37" x14ac:dyDescent="0.3">
      <c r="A157" s="32" t="s">
        <v>165</v>
      </c>
      <c r="B157" s="32">
        <v>5</v>
      </c>
      <c r="C157" s="32">
        <v>2006</v>
      </c>
      <c r="D157" s="29" t="s">
        <v>191</v>
      </c>
      <c r="E157" s="29" t="s">
        <v>205</v>
      </c>
      <c r="F157" s="33">
        <f t="shared" si="60"/>
        <v>0</v>
      </c>
      <c r="G157" s="33">
        <f t="shared" si="53"/>
        <v>0</v>
      </c>
      <c r="H157" s="33">
        <f t="shared" si="54"/>
        <v>0</v>
      </c>
      <c r="I157" s="33">
        <f t="shared" si="55"/>
        <v>0</v>
      </c>
      <c r="J157" s="30">
        <v>0.90559999999999996</v>
      </c>
      <c r="K157" s="30">
        <v>27.488900000000001</v>
      </c>
      <c r="L157" s="30">
        <v>1.8387</v>
      </c>
      <c r="M157" s="30">
        <v>1.0972999999999999</v>
      </c>
      <c r="N157" s="31">
        <v>10637.2549</v>
      </c>
      <c r="O157" s="50">
        <f t="shared" si="57"/>
        <v>24.087367897985228</v>
      </c>
      <c r="P157" s="31">
        <v>102299.46520000001</v>
      </c>
      <c r="Q157" s="31">
        <f t="shared" si="56"/>
        <v>9.6170925827865616</v>
      </c>
      <c r="R157" s="31">
        <v>270930.48129999998</v>
      </c>
      <c r="S157" s="31">
        <f t="shared" si="58"/>
        <v>13.338294315583536</v>
      </c>
      <c r="T157" s="31">
        <v>131075.75760000001</v>
      </c>
      <c r="U157" s="31">
        <f t="shared" si="61"/>
        <v>139854.72369999997</v>
      </c>
      <c r="V157" s="50">
        <f t="shared" si="59"/>
        <v>18.861183935357577</v>
      </c>
      <c r="W157" s="31">
        <v>3896.11</v>
      </c>
      <c r="X157" s="44">
        <f t="shared" si="65"/>
        <v>2.9724108190086858</v>
      </c>
      <c r="Y157" s="44">
        <f t="shared" si="66"/>
        <v>1.8751108190086858</v>
      </c>
      <c r="Z157" s="31">
        <v>8860.0712999999996</v>
      </c>
      <c r="AA157" s="30">
        <v>24.646000000000001</v>
      </c>
      <c r="AB157" s="30">
        <v>80.096900000000005</v>
      </c>
      <c r="AC157" s="30">
        <v>2.5436000000000001</v>
      </c>
      <c r="AD157" s="30">
        <v>5.27</v>
      </c>
      <c r="AE157" s="30">
        <f t="shared" si="69"/>
        <v>22.692411199488934</v>
      </c>
      <c r="AF157" s="30">
        <f t="shared" si="67"/>
        <v>451.08352029627525</v>
      </c>
      <c r="AG157" s="31">
        <v>14779.857400000001</v>
      </c>
      <c r="AH157" s="59">
        <f>VLOOKUP(C157,macroInfo!$B$5:$D$57,3,0)</f>
        <v>2.7828106258432701</v>
      </c>
      <c r="AI157" s="59">
        <f>VLOOKUP(C157,macroInfo!$B$5:$G$57,6,0)</f>
        <v>2.1064496594234416</v>
      </c>
      <c r="AJ157" s="59">
        <f>VLOOKUP(C157,macroInfo!$B$5:$F$57,5,0)</f>
        <v>8.7574297123439706</v>
      </c>
      <c r="AK157" s="59">
        <f>VLOOKUP(C157,macroInfo!$B$5:$H$57,7,0)</f>
        <v>4.7974999999999994</v>
      </c>
    </row>
    <row r="158" spans="1:37" x14ac:dyDescent="0.3">
      <c r="A158" s="32" t="s">
        <v>166</v>
      </c>
      <c r="B158" s="32">
        <v>5</v>
      </c>
      <c r="C158" s="32">
        <v>2007</v>
      </c>
      <c r="D158" s="29" t="s">
        <v>191</v>
      </c>
      <c r="E158" s="29" t="s">
        <v>205</v>
      </c>
      <c r="F158" s="33">
        <f t="shared" si="60"/>
        <v>1</v>
      </c>
      <c r="G158" s="33">
        <f t="shared" si="53"/>
        <v>1</v>
      </c>
      <c r="H158" s="33">
        <f t="shared" si="54"/>
        <v>1</v>
      </c>
      <c r="I158" s="33">
        <f t="shared" si="55"/>
        <v>0</v>
      </c>
      <c r="J158" s="30">
        <v>1.0620000000000001</v>
      </c>
      <c r="K158" s="30">
        <v>30.2561</v>
      </c>
      <c r="L158" s="30">
        <v>1.8048</v>
      </c>
      <c r="M158" s="30">
        <v>1.1957</v>
      </c>
      <c r="N158" s="31">
        <v>13029.1548</v>
      </c>
      <c r="O158" s="50">
        <f t="shared" si="57"/>
        <v>20.282707083237558</v>
      </c>
      <c r="P158" s="31">
        <v>134116.4088</v>
      </c>
      <c r="Q158" s="31">
        <f t="shared" si="56"/>
        <v>10.293561697493992</v>
      </c>
      <c r="R158" s="31">
        <v>360149.45799999998</v>
      </c>
      <c r="S158" s="31">
        <f t="shared" si="58"/>
        <v>28.465684500287054</v>
      </c>
      <c r="T158" s="31">
        <v>172715.5036</v>
      </c>
      <c r="U158" s="31">
        <f t="shared" si="61"/>
        <v>187433.95439999999</v>
      </c>
      <c r="V158" s="50">
        <f t="shared" si="59"/>
        <v>29.282234417689008</v>
      </c>
      <c r="W158" s="31">
        <v>4156.4575000000004</v>
      </c>
      <c r="X158" s="44">
        <f t="shared" si="65"/>
        <v>2.4065341057199685</v>
      </c>
      <c r="Y158" s="44">
        <f t="shared" si="66"/>
        <v>1.2108341057199685</v>
      </c>
      <c r="Z158" s="31">
        <v>11744.026900000001</v>
      </c>
      <c r="AA158" s="30">
        <v>25.0974</v>
      </c>
      <c r="AB158" s="30">
        <v>82.775800000000004</v>
      </c>
      <c r="AC158" s="30">
        <v>11.579800000000001</v>
      </c>
      <c r="AD158" s="30">
        <v>14.1854</v>
      </c>
      <c r="AE158" s="30">
        <f t="shared" si="69"/>
        <v>28.178995041219913</v>
      </c>
      <c r="AF158" s="30">
        <f t="shared" si="67"/>
        <v>457.5833282666477</v>
      </c>
      <c r="AG158" s="31">
        <v>18690.664100000002</v>
      </c>
      <c r="AH158" s="59">
        <f>VLOOKUP(C158,macroInfo!$B$5:$D$57,3,0)</f>
        <v>2.01050755163328</v>
      </c>
      <c r="AI158" s="59">
        <f>VLOOKUP(C158,macroInfo!$B$5:$G$57,6,0)</f>
        <v>21.613625390754567</v>
      </c>
      <c r="AJ158" s="59">
        <f>VLOOKUP(C158,macroInfo!$B$5:$F$57,5,0)</f>
        <v>11.440467914050702</v>
      </c>
      <c r="AK158" s="59">
        <f>VLOOKUP(C158,macroInfo!$B$5:$H$57,7,0)</f>
        <v>5.9550000000000001</v>
      </c>
    </row>
    <row r="159" spans="1:37" x14ac:dyDescent="0.3">
      <c r="A159" s="32" t="s">
        <v>167</v>
      </c>
      <c r="B159" s="32">
        <v>5</v>
      </c>
      <c r="C159" s="32">
        <v>2008</v>
      </c>
      <c r="D159" s="29" t="s">
        <v>191</v>
      </c>
      <c r="E159" s="29" t="s">
        <v>205</v>
      </c>
      <c r="F159" s="33">
        <f t="shared" si="60"/>
        <v>1</v>
      </c>
      <c r="G159" s="33">
        <f t="shared" si="53"/>
        <v>1</v>
      </c>
      <c r="H159" s="33">
        <f t="shared" si="54"/>
        <v>1</v>
      </c>
      <c r="I159" s="33">
        <f t="shared" si="55"/>
        <v>0</v>
      </c>
      <c r="J159" s="30">
        <v>-0.65759999999999996</v>
      </c>
      <c r="K159" s="30">
        <v>-19.491900000000001</v>
      </c>
      <c r="L159" s="30">
        <v>2.0655000000000001</v>
      </c>
      <c r="M159" s="30">
        <v>1.9537</v>
      </c>
      <c r="N159" s="31">
        <v>10301.5913</v>
      </c>
      <c r="O159" s="50">
        <f t="shared" si="57"/>
        <v>-23.489114489025731</v>
      </c>
      <c r="P159" s="31">
        <v>98263.767399999997</v>
      </c>
      <c r="Q159" s="31">
        <f t="shared" si="56"/>
        <v>9.5386979097103186</v>
      </c>
      <c r="R159" s="31">
        <v>265212.03029999998</v>
      </c>
      <c r="S159" s="31">
        <f t="shared" si="58"/>
        <v>-30.598948600073349</v>
      </c>
      <c r="T159" s="31">
        <v>144064.81709999999</v>
      </c>
      <c r="U159" s="31">
        <f t="shared" si="61"/>
        <v>121147.2132</v>
      </c>
      <c r="V159" s="50">
        <f t="shared" si="59"/>
        <v>-43.642009604927367</v>
      </c>
      <c r="W159" s="31">
        <v>5082.9534000000003</v>
      </c>
      <c r="X159" s="44">
        <f t="shared" si="65"/>
        <v>3.5282406227411931</v>
      </c>
      <c r="Y159" s="44">
        <f t="shared" si="66"/>
        <v>1.5745406227411931</v>
      </c>
      <c r="Z159" s="31">
        <v>9331.0005999999994</v>
      </c>
      <c r="AA159" s="30">
        <v>22.712199999999999</v>
      </c>
      <c r="AB159" s="30">
        <v>81.692499999999995</v>
      </c>
      <c r="AC159" s="30">
        <v>5.3773</v>
      </c>
      <c r="AD159" s="30">
        <v>0.55249999999999999</v>
      </c>
      <c r="AE159" s="30">
        <f t="shared" si="69"/>
        <v>-23.000250784719924</v>
      </c>
      <c r="AF159" s="30">
        <f t="shared" si="67"/>
        <v>453.36707543998295</v>
      </c>
      <c r="AG159" s="31">
        <v>15103.724099999999</v>
      </c>
      <c r="AH159" s="59">
        <f>VLOOKUP(C159,macroInfo!$B$5:$D$57,3,0)</f>
        <v>0.122188442974647</v>
      </c>
      <c r="AI159" s="59">
        <f>VLOOKUP(C159,macroInfo!$B$5:$G$57,6,0)</f>
        <v>-8.1302947285824168</v>
      </c>
      <c r="AJ159" s="59">
        <f>VLOOKUP(C159,macroInfo!$B$5:$F$57,5,0)</f>
        <v>-19.582815844469096</v>
      </c>
      <c r="AK159" s="59">
        <f>VLOOKUP(C159,macroInfo!$B$5:$H$57,7,0)</f>
        <v>5.49</v>
      </c>
    </row>
    <row r="160" spans="1:37" x14ac:dyDescent="0.3">
      <c r="A160" s="32" t="s">
        <v>168</v>
      </c>
      <c r="B160" s="32">
        <v>5</v>
      </c>
      <c r="C160" s="32">
        <v>2009</v>
      </c>
      <c r="D160" s="29" t="s">
        <v>191</v>
      </c>
      <c r="E160" s="29" t="s">
        <v>205</v>
      </c>
      <c r="F160" s="33">
        <f t="shared" si="60"/>
        <v>1</v>
      </c>
      <c r="G160" s="33">
        <f t="shared" si="53"/>
        <v>1</v>
      </c>
      <c r="H160" s="33">
        <f t="shared" si="54"/>
        <v>1</v>
      </c>
      <c r="I160" s="33">
        <f t="shared" si="55"/>
        <v>0</v>
      </c>
      <c r="J160" s="30">
        <v>0.3589</v>
      </c>
      <c r="K160" s="30">
        <v>9.0685000000000002</v>
      </c>
      <c r="L160" s="30">
        <v>1.9978</v>
      </c>
      <c r="M160" s="30">
        <v>1.8729</v>
      </c>
      <c r="N160" s="31">
        <v>13091.01</v>
      </c>
      <c r="O160" s="50">
        <f t="shared" si="57"/>
        <v>23.962735663317915</v>
      </c>
      <c r="P160" s="31">
        <v>108488.7162</v>
      </c>
      <c r="Q160" s="31">
        <f t="shared" si="56"/>
        <v>8.2872686064711587</v>
      </c>
      <c r="R160" s="31">
        <v>310714.02149999997</v>
      </c>
      <c r="S160" s="31">
        <f t="shared" si="58"/>
        <v>15.834332371727788</v>
      </c>
      <c r="T160" s="31">
        <v>156466.88860000001</v>
      </c>
      <c r="U160" s="31">
        <f t="shared" si="61"/>
        <v>154247.13289999997</v>
      </c>
      <c r="V160" s="50">
        <f t="shared" si="59"/>
        <v>24.154963114558157</v>
      </c>
      <c r="W160" s="31">
        <v>4633.2476999999999</v>
      </c>
      <c r="X160" s="44">
        <f t="shared" si="65"/>
        <v>2.9611681688415703</v>
      </c>
      <c r="Y160" s="44">
        <f t="shared" si="66"/>
        <v>1.0882681688415703</v>
      </c>
      <c r="Z160" s="31">
        <v>10283.943799999999</v>
      </c>
      <c r="AA160" s="30">
        <v>23.250299999999999</v>
      </c>
      <c r="AB160" s="30">
        <v>81.955100000000002</v>
      </c>
      <c r="AC160" s="30">
        <v>-2.1680000000000001</v>
      </c>
      <c r="AD160" s="30">
        <v>-4.2218999999999998</v>
      </c>
      <c r="AE160" s="30">
        <f t="shared" si="69"/>
        <v>9.7241570035349465</v>
      </c>
      <c r="AF160" s="30">
        <f t="shared" si="67"/>
        <v>445.05935789598465</v>
      </c>
      <c r="AG160" s="31">
        <v>17413.059600000001</v>
      </c>
      <c r="AH160" s="59">
        <f>VLOOKUP(C160,macroInfo!$B$5:$D$57,3,0)</f>
        <v>-2.5998883510855801</v>
      </c>
      <c r="AI160" s="59">
        <f>VLOOKUP(C160,macroInfo!$B$5:$G$57,6,0)</f>
        <v>-152.2692205218506</v>
      </c>
      <c r="AJ160" s="59">
        <f>VLOOKUP(C160,macroInfo!$B$5:$F$57,5,0)</f>
        <v>-24.778154144577758</v>
      </c>
      <c r="AK160" s="59">
        <f>VLOOKUP(C160,macroInfo!$B$5:$H$57,7,0)</f>
        <v>1.1975</v>
      </c>
    </row>
    <row r="161" spans="1:37" x14ac:dyDescent="0.3">
      <c r="A161" s="32" t="s">
        <v>169</v>
      </c>
      <c r="B161" s="32">
        <v>5</v>
      </c>
      <c r="C161" s="32">
        <v>2010</v>
      </c>
      <c r="D161" s="29" t="s">
        <v>191</v>
      </c>
      <c r="E161" s="29" t="s">
        <v>205</v>
      </c>
      <c r="F161" s="33">
        <f t="shared" si="60"/>
        <v>1</v>
      </c>
      <c r="G161" s="33">
        <f t="shared" si="53"/>
        <v>1</v>
      </c>
      <c r="H161" s="33">
        <f t="shared" si="54"/>
        <v>1</v>
      </c>
      <c r="I161" s="33">
        <f t="shared" si="55"/>
        <v>0</v>
      </c>
      <c r="J161" s="30">
        <v>0.71279999999999999</v>
      </c>
      <c r="K161" s="30">
        <v>19.222799999999999</v>
      </c>
      <c r="L161" s="30">
        <v>2.1278000000000001</v>
      </c>
      <c r="M161" s="30">
        <v>1.9456</v>
      </c>
      <c r="N161" s="31">
        <v>14595.5774</v>
      </c>
      <c r="O161" s="50">
        <f t="shared" si="57"/>
        <v>10.879282993595071</v>
      </c>
      <c r="P161" s="31">
        <v>104828.5012</v>
      </c>
      <c r="Q161" s="31">
        <f t="shared" si="56"/>
        <v>7.1822099480627601</v>
      </c>
      <c r="R161" s="31">
        <v>345985.25799999997</v>
      </c>
      <c r="S161" s="31">
        <f t="shared" si="58"/>
        <v>10.752322309132483</v>
      </c>
      <c r="T161" s="31">
        <v>175540.0491</v>
      </c>
      <c r="U161" s="31">
        <f t="shared" si="61"/>
        <v>170445.20889999997</v>
      </c>
      <c r="V161" s="50">
        <f t="shared" si="59"/>
        <v>9.9857814398066882</v>
      </c>
      <c r="W161" s="31">
        <v>5978.7995000000001</v>
      </c>
      <c r="X161" s="44">
        <f t="shared" si="65"/>
        <v>3.4059461249176555</v>
      </c>
      <c r="Y161" s="44">
        <f t="shared" si="66"/>
        <v>1.4603461249176555</v>
      </c>
      <c r="Z161" s="31">
        <v>12416.7076</v>
      </c>
      <c r="AA161" s="30">
        <v>22.060400000000001</v>
      </c>
      <c r="AB161" s="30">
        <v>85.253900000000002</v>
      </c>
      <c r="AC161" s="30">
        <v>5.5800999999999998</v>
      </c>
      <c r="AD161" s="30">
        <v>10.556800000000001</v>
      </c>
      <c r="AE161" s="30">
        <f t="shared" si="69"/>
        <v>18.845912820729808</v>
      </c>
      <c r="AF161" s="30">
        <f t="shared" si="67"/>
        <v>439.99588210638615</v>
      </c>
      <c r="AG161" s="31">
        <v>18639.803400000001</v>
      </c>
      <c r="AH161" s="59">
        <f>VLOOKUP(C161,macroInfo!$B$5:$D$57,3,0)</f>
        <v>2.7088566941968102</v>
      </c>
      <c r="AI161" s="59">
        <f>VLOOKUP(C161,macroInfo!$B$5:$G$57,6,0)</f>
        <v>-55.129973169376534</v>
      </c>
      <c r="AJ161" s="59">
        <f>VLOOKUP(C161,macroInfo!$B$5:$F$57,5,0)</f>
        <v>17.567573527575036</v>
      </c>
      <c r="AK161" s="59">
        <f>VLOOKUP(C161,macroInfo!$B$5:$H$57,7,0)</f>
        <v>0.69</v>
      </c>
    </row>
    <row r="162" spans="1:37" x14ac:dyDescent="0.3">
      <c r="A162" s="32" t="s">
        <v>170</v>
      </c>
      <c r="B162" s="32">
        <v>5</v>
      </c>
      <c r="C162" s="32">
        <v>2011</v>
      </c>
      <c r="D162" s="29" t="s">
        <v>191</v>
      </c>
      <c r="E162" s="29" t="s">
        <v>205</v>
      </c>
      <c r="F162" s="33">
        <f t="shared" si="60"/>
        <v>1</v>
      </c>
      <c r="G162" s="33">
        <f t="shared" si="53"/>
        <v>1</v>
      </c>
      <c r="H162" s="33">
        <f t="shared" si="54"/>
        <v>1</v>
      </c>
      <c r="I162" s="33">
        <f t="shared" si="55"/>
        <v>0</v>
      </c>
      <c r="J162" s="30">
        <v>0.87260000000000004</v>
      </c>
      <c r="K162" s="30">
        <v>21.324100000000001</v>
      </c>
      <c r="L162" s="30">
        <v>2.1196000000000002</v>
      </c>
      <c r="M162" s="30">
        <v>1.843</v>
      </c>
      <c r="N162" s="31">
        <v>16287.810299999999</v>
      </c>
      <c r="O162" s="50">
        <f t="shared" si="57"/>
        <v>10.969842867208298</v>
      </c>
      <c r="P162" s="31">
        <v>110509.49649999999</v>
      </c>
      <c r="Q162" s="31">
        <f t="shared" si="56"/>
        <v>6.7847976164113355</v>
      </c>
      <c r="R162" s="31">
        <v>355440.65919999999</v>
      </c>
      <c r="S162" s="31">
        <f t="shared" si="58"/>
        <v>2.6962146015072515</v>
      </c>
      <c r="T162" s="31">
        <v>187584.1624</v>
      </c>
      <c r="U162" s="31">
        <f t="shared" si="61"/>
        <v>167856.49679999999</v>
      </c>
      <c r="V162" s="50">
        <f t="shared" si="59"/>
        <v>-1.5304460988156658</v>
      </c>
      <c r="W162" s="31">
        <v>6437.1514999999999</v>
      </c>
      <c r="X162" s="44">
        <f t="shared" si="65"/>
        <v>3.4316071344411108</v>
      </c>
      <c r="Y162" s="44">
        <f t="shared" si="66"/>
        <v>1.5886071344411108</v>
      </c>
      <c r="Z162" s="31">
        <v>14655.8135</v>
      </c>
      <c r="AA162" s="30">
        <v>20.206800000000001</v>
      </c>
      <c r="AB162" s="30">
        <v>90.468199999999996</v>
      </c>
      <c r="AC162" s="30">
        <v>4.5087000000000002</v>
      </c>
      <c r="AD162" s="30">
        <v>3.5424000000000002</v>
      </c>
      <c r="AE162" s="30">
        <f t="shared" si="69"/>
        <v>16.579412989073326</v>
      </c>
      <c r="AF162" s="30">
        <f t="shared" si="67"/>
        <v>440.06064389574755</v>
      </c>
      <c r="AG162" s="31">
        <v>20386.895799999998</v>
      </c>
      <c r="AH162" s="59">
        <f>VLOOKUP(C162,macroInfo!$B$5:$D$57,3,0)</f>
        <v>1.54989495017045</v>
      </c>
      <c r="AI162" s="59">
        <f>VLOOKUP(C162,macroInfo!$B$5:$G$57,6,0)</f>
        <v>25.171692375826577</v>
      </c>
      <c r="AJ162" s="59">
        <f>VLOOKUP(C162,macroInfo!$B$5:$F$57,5,0)</f>
        <v>12.462970276676295</v>
      </c>
      <c r="AK162" s="59">
        <f>VLOOKUP(C162,macroInfo!$B$5:$H$57,7,0)</f>
        <v>0.88749999999999996</v>
      </c>
    </row>
    <row r="163" spans="1:37" x14ac:dyDescent="0.3">
      <c r="A163" s="32" t="s">
        <v>171</v>
      </c>
      <c r="B163" s="32">
        <v>5</v>
      </c>
      <c r="C163" s="32">
        <v>2012</v>
      </c>
      <c r="D163" s="29" t="s">
        <v>191</v>
      </c>
      <c r="E163" s="29" t="s">
        <v>205</v>
      </c>
      <c r="F163" s="33">
        <f t="shared" si="60"/>
        <v>1</v>
      </c>
      <c r="G163" s="33">
        <f t="shared" si="53"/>
        <v>1</v>
      </c>
      <c r="H163" s="33">
        <f t="shared" si="54"/>
        <v>1</v>
      </c>
      <c r="I163" s="33">
        <f t="shared" si="55"/>
        <v>0</v>
      </c>
      <c r="J163" s="30">
        <v>0.85719999999999996</v>
      </c>
      <c r="K163" s="30">
        <v>22.3995</v>
      </c>
      <c r="L163" s="30">
        <v>2.3130999999999999</v>
      </c>
      <c r="M163" s="30">
        <v>2.0082</v>
      </c>
      <c r="N163" s="31">
        <v>15944.7834</v>
      </c>
      <c r="O163" s="50">
        <f t="shared" si="57"/>
        <v>-2.1285277515205596</v>
      </c>
      <c r="P163" s="31">
        <v>115263.5791</v>
      </c>
      <c r="Q163" s="31">
        <f t="shared" si="56"/>
        <v>7.2289209711058229</v>
      </c>
      <c r="R163" s="31">
        <v>393503.05089999997</v>
      </c>
      <c r="S163" s="31">
        <f t="shared" si="58"/>
        <v>10.173050783887492</v>
      </c>
      <c r="T163" s="31">
        <v>244229.26879999999</v>
      </c>
      <c r="U163" s="31">
        <f t="shared" si="61"/>
        <v>149273.78209999998</v>
      </c>
      <c r="V163" s="50">
        <f t="shared" si="59"/>
        <v>-11.732734503207784</v>
      </c>
      <c r="W163" s="31">
        <v>7461.5753000000004</v>
      </c>
      <c r="X163" s="44">
        <f t="shared" si="65"/>
        <v>3.0551519630148443</v>
      </c>
      <c r="Y163" s="44">
        <f t="shared" si="66"/>
        <v>1.0469519630148443</v>
      </c>
      <c r="Z163" s="31">
        <v>15164.5494</v>
      </c>
      <c r="AA163" s="30">
        <v>23.088699999999999</v>
      </c>
      <c r="AB163" s="30">
        <v>91.985900000000001</v>
      </c>
      <c r="AC163" s="30">
        <v>1.4114</v>
      </c>
      <c r="AD163" s="30">
        <v>3.8462000000000001</v>
      </c>
      <c r="AE163" s="30">
        <f t="shared" si="69"/>
        <v>3.4123344856754634</v>
      </c>
      <c r="AF163" s="30">
        <f t="shared" si="67"/>
        <v>438.72073950617283</v>
      </c>
      <c r="AG163" s="31">
        <v>19929.978999999999</v>
      </c>
      <c r="AH163" s="59">
        <f>VLOOKUP(C163,macroInfo!$B$5:$D$57,3,0)</f>
        <v>2.2806876031918502</v>
      </c>
      <c r="AI163" s="59">
        <f>VLOOKUP(C163,macroInfo!$B$5:$G$57,6,0)</f>
        <v>-5.7987257650349395</v>
      </c>
      <c r="AJ163" s="59">
        <f>VLOOKUP(C163,macroInfo!$B$5:$F$57,5,0)</f>
        <v>7.9335793820117502</v>
      </c>
      <c r="AK163" s="59">
        <f>VLOOKUP(C163,macroInfo!$B$5:$H$57,7,0)</f>
        <v>0.83749999999999991</v>
      </c>
    </row>
    <row r="164" spans="1:37" x14ac:dyDescent="0.3">
      <c r="A164" s="32" t="s">
        <v>172</v>
      </c>
      <c r="B164" s="32">
        <v>5</v>
      </c>
      <c r="C164" s="32">
        <v>2013</v>
      </c>
      <c r="D164" s="29" t="s">
        <v>191</v>
      </c>
      <c r="E164" s="29" t="s">
        <v>205</v>
      </c>
      <c r="F164" s="33">
        <f t="shared" si="60"/>
        <v>0</v>
      </c>
      <c r="G164" s="33">
        <f t="shared" si="53"/>
        <v>0</v>
      </c>
      <c r="H164" s="33">
        <f t="shared" si="54"/>
        <v>0</v>
      </c>
      <c r="I164" s="33">
        <f t="shared" si="55"/>
        <v>0</v>
      </c>
      <c r="J164" s="30">
        <v>0.85960000000000003</v>
      </c>
      <c r="K164" s="30">
        <v>20.8415</v>
      </c>
      <c r="L164" s="30">
        <v>2.2534999999999998</v>
      </c>
      <c r="M164" s="30">
        <v>1.9398</v>
      </c>
      <c r="N164" s="31">
        <v>16011.122799999999</v>
      </c>
      <c r="O164" s="50">
        <f t="shared" si="57"/>
        <v>0.41519395434856354</v>
      </c>
      <c r="P164" s="31">
        <v>145112.6666</v>
      </c>
      <c r="Q164" s="31">
        <f t="shared" si="56"/>
        <v>9.0632411238517268</v>
      </c>
      <c r="R164" s="31">
        <v>382001.15059999999</v>
      </c>
      <c r="S164" s="31">
        <f t="shared" si="58"/>
        <v>-2.9665200423630358</v>
      </c>
      <c r="T164" s="31">
        <v>238135.967</v>
      </c>
      <c r="U164" s="31">
        <f t="shared" si="61"/>
        <v>143865.18359999999</v>
      </c>
      <c r="V164" s="50">
        <f t="shared" si="59"/>
        <v>-3.6905447588753546</v>
      </c>
      <c r="W164" s="31">
        <v>7313.4781999999996</v>
      </c>
      <c r="X164" s="44">
        <f t="shared" si="65"/>
        <v>3.0711354912632749</v>
      </c>
      <c r="Y164" s="44">
        <f t="shared" si="66"/>
        <v>1.1313354912632749</v>
      </c>
      <c r="Z164" s="31">
        <v>15865.375400000001</v>
      </c>
      <c r="AA164" s="30">
        <v>21.6175</v>
      </c>
      <c r="AB164" s="30">
        <v>92.867500000000007</v>
      </c>
      <c r="AC164" s="30">
        <v>1.7185999999999999</v>
      </c>
      <c r="AD164" s="30">
        <v>4.3895999999999997</v>
      </c>
      <c r="AE164" s="30">
        <f t="shared" si="69"/>
        <v>4.5178659360792075</v>
      </c>
      <c r="AF164" s="30">
        <f>AVERAGE(AF165:AF173)</f>
        <v>431.49905555555551</v>
      </c>
      <c r="AG164" s="31">
        <v>17096.557700000001</v>
      </c>
      <c r="AH164" s="59">
        <f>VLOOKUP(C164,macroInfo!$B$5:$D$57,3,0)</f>
        <v>1.84187539518688</v>
      </c>
      <c r="AI164" s="59">
        <f>VLOOKUP(C164,macroInfo!$B$5:$G$57,6,0)</f>
        <v>-52.586350113053101</v>
      </c>
      <c r="AJ164" s="59">
        <f>VLOOKUP(C164,macroInfo!$B$5:$F$57,5,0)</f>
        <v>17.537853396638734</v>
      </c>
      <c r="AK164" s="59">
        <f>VLOOKUP(C164,macroInfo!$B$5:$H$57,7,0)</f>
        <v>0.495</v>
      </c>
    </row>
    <row r="165" spans="1:37" x14ac:dyDescent="0.3">
      <c r="A165" s="32" t="s">
        <v>173</v>
      </c>
      <c r="B165" s="32">
        <v>5</v>
      </c>
      <c r="C165" s="32">
        <v>2014</v>
      </c>
      <c r="D165" s="29" t="s">
        <v>191</v>
      </c>
      <c r="E165" s="29" t="s">
        <v>205</v>
      </c>
      <c r="F165" s="33">
        <f t="shared" si="60"/>
        <v>0</v>
      </c>
      <c r="G165" s="33">
        <f t="shared" si="53"/>
        <v>0</v>
      </c>
      <c r="H165" s="33">
        <f t="shared" si="54"/>
        <v>0</v>
      </c>
      <c r="I165" s="33">
        <f t="shared" si="55"/>
        <v>0</v>
      </c>
      <c r="J165" s="30">
        <v>0.79169999999999996</v>
      </c>
      <c r="K165" s="30">
        <v>18.581099999999999</v>
      </c>
      <c r="L165" s="30">
        <v>2.1855000000000002</v>
      </c>
      <c r="M165" s="30">
        <v>1.8684000000000001</v>
      </c>
      <c r="N165" s="31">
        <v>15513.3889</v>
      </c>
      <c r="O165" s="50">
        <f t="shared" si="57"/>
        <v>-3.1580204652884483</v>
      </c>
      <c r="P165" s="31">
        <v>137566.94450000001</v>
      </c>
      <c r="Q165" s="31">
        <f>+P165/N165</f>
        <v>8.8676268858315037</v>
      </c>
      <c r="R165" s="31">
        <v>367887.0367</v>
      </c>
      <c r="S165" s="31">
        <f t="shared" si="58"/>
        <v>-3.7647695087672859</v>
      </c>
      <c r="T165" s="31">
        <v>231147.36660000001</v>
      </c>
      <c r="U165" s="31">
        <f t="shared" si="61"/>
        <v>136739.67009999999</v>
      </c>
      <c r="V165" s="50">
        <f t="shared" si="59"/>
        <v>-5.0797736168775431</v>
      </c>
      <c r="W165" s="31">
        <v>6844.9852000000001</v>
      </c>
      <c r="X165" s="44">
        <f t="shared" si="65"/>
        <v>2.9613078879869876</v>
      </c>
      <c r="Y165" s="44">
        <f t="shared" si="66"/>
        <v>1.0929078879869876</v>
      </c>
      <c r="Z165" s="31">
        <v>15594.963599999999</v>
      </c>
      <c r="AA165" s="30">
        <v>22.089300000000001</v>
      </c>
      <c r="AB165" s="30">
        <v>92.118799999999993</v>
      </c>
      <c r="AC165" s="30">
        <v>4.9645999999999999</v>
      </c>
      <c r="AD165" s="30">
        <v>3.2456</v>
      </c>
      <c r="AE165" s="30">
        <f t="shared" si="69"/>
        <v>-1.719107092899393</v>
      </c>
      <c r="AF165" s="30">
        <v>453.22899999999998</v>
      </c>
      <c r="AG165" s="31">
        <v>20642.844499999999</v>
      </c>
      <c r="AH165" s="59">
        <f>VLOOKUP(C165,macroInfo!$B$5:$D$57,3,0)</f>
        <v>2.2877759325535898</v>
      </c>
      <c r="AI165" s="59">
        <f>VLOOKUP(C165,macroInfo!$B$5:$G$57,6,0)</f>
        <v>8.2370997433127773</v>
      </c>
      <c r="AJ165" s="59">
        <f>VLOOKUP(C165,macroInfo!$B$5:$F$57,5,0)</f>
        <v>16.279600580719226</v>
      </c>
      <c r="AK165" s="59">
        <f>VLOOKUP(C165,macroInfo!$B$5:$H$57,7,0)</f>
        <v>0.53750000000000009</v>
      </c>
    </row>
    <row r="166" spans="1:37" x14ac:dyDescent="0.3">
      <c r="A166" s="32" t="s">
        <v>174</v>
      </c>
      <c r="B166" s="32">
        <v>5</v>
      </c>
      <c r="C166" s="32">
        <v>2015</v>
      </c>
      <c r="D166" s="29" t="s">
        <v>191</v>
      </c>
      <c r="E166" s="29" t="s">
        <v>205</v>
      </c>
      <c r="F166" s="33">
        <f t="shared" si="60"/>
        <v>0</v>
      </c>
      <c r="G166" s="33">
        <f t="shared" si="53"/>
        <v>0</v>
      </c>
      <c r="H166" s="33">
        <f t="shared" si="54"/>
        <v>0</v>
      </c>
      <c r="I166" s="33">
        <f t="shared" si="55"/>
        <v>0</v>
      </c>
      <c r="J166" s="30">
        <v>0.81440000000000001</v>
      </c>
      <c r="K166" s="30">
        <v>18.6097</v>
      </c>
      <c r="L166" s="30">
        <v>2.1680000000000001</v>
      </c>
      <c r="M166" s="30">
        <v>1.8765000000000001</v>
      </c>
      <c r="N166" s="31">
        <v>15808.351199999999</v>
      </c>
      <c r="O166" s="50">
        <f t="shared" si="57"/>
        <v>1.883490629323388</v>
      </c>
      <c r="P166" s="31">
        <v>125318.90489999999</v>
      </c>
      <c r="Q166" s="31">
        <f t="shared" si="56"/>
        <v>7.9273861843352771</v>
      </c>
      <c r="R166" s="31">
        <v>354320.12849999999</v>
      </c>
      <c r="S166" s="31">
        <f t="shared" si="58"/>
        <v>-3.7575103274857864</v>
      </c>
      <c r="T166" s="31">
        <v>216316.15169999999</v>
      </c>
      <c r="U166" s="31">
        <f t="shared" si="61"/>
        <v>138003.9768</v>
      </c>
      <c r="V166" s="50">
        <f t="shared" si="59"/>
        <v>0.92036022584274391</v>
      </c>
      <c r="W166" s="31">
        <v>6373.8734000000004</v>
      </c>
      <c r="X166" s="44">
        <f t="shared" si="65"/>
        <v>2.9465545452378721</v>
      </c>
      <c r="Y166" s="44">
        <f t="shared" si="66"/>
        <v>1.070054545237872</v>
      </c>
      <c r="Z166" s="31">
        <v>15570.510899999999</v>
      </c>
      <c r="AA166" s="30">
        <v>21.496300000000002</v>
      </c>
      <c r="AB166" s="30">
        <v>94.195499999999996</v>
      </c>
      <c r="AC166" s="30">
        <v>8.5032999999999994</v>
      </c>
      <c r="AD166" s="30">
        <v>12.6813</v>
      </c>
      <c r="AE166" s="30">
        <f t="shared" si="69"/>
        <v>-0.15692175659178587</v>
      </c>
      <c r="AF166" s="30">
        <v>500.23660000000001</v>
      </c>
      <c r="AG166" s="31">
        <v>18765.677599999999</v>
      </c>
      <c r="AH166" s="59">
        <f>VLOOKUP(C166,macroInfo!$B$5:$D$57,3,0)</f>
        <v>2.7063695817639899</v>
      </c>
      <c r="AI166" s="59">
        <f>VLOOKUP(C166,macroInfo!$B$5:$G$57,6,0)</f>
        <v>2.7524673390089935</v>
      </c>
      <c r="AJ166" s="59">
        <f>VLOOKUP(C166,macroInfo!$B$5:$F$57,5,0)</f>
        <v>5.3819675500990032</v>
      </c>
      <c r="AK166" s="59">
        <f>VLOOKUP(C166,macroInfo!$B$5:$H$57,7,0)</f>
        <v>0.55249999999999999</v>
      </c>
    </row>
    <row r="167" spans="1:37" x14ac:dyDescent="0.3">
      <c r="A167" s="32" t="s">
        <v>175</v>
      </c>
      <c r="B167" s="32">
        <v>5</v>
      </c>
      <c r="C167" s="32">
        <v>2016</v>
      </c>
      <c r="D167" s="29" t="s">
        <v>191</v>
      </c>
      <c r="E167" s="29" t="s">
        <v>205</v>
      </c>
      <c r="F167" s="33">
        <f t="shared" si="60"/>
        <v>0</v>
      </c>
      <c r="G167" s="33">
        <f t="shared" si="53"/>
        <v>0</v>
      </c>
      <c r="H167" s="33">
        <f t="shared" si="54"/>
        <v>0</v>
      </c>
      <c r="I167" s="33">
        <f t="shared" si="55"/>
        <v>0</v>
      </c>
      <c r="J167" s="30">
        <v>0.88629999999999998</v>
      </c>
      <c r="K167" s="30">
        <v>19.784300000000002</v>
      </c>
      <c r="L167" s="30">
        <v>2.0855000000000001</v>
      </c>
      <c r="M167" s="30">
        <v>1.8109999999999999</v>
      </c>
      <c r="N167" s="31">
        <v>16856.3969</v>
      </c>
      <c r="O167" s="50">
        <f t="shared" si="57"/>
        <v>6.4191865378383781</v>
      </c>
      <c r="P167" s="31">
        <v>126520.7012</v>
      </c>
      <c r="Q167" s="31">
        <f t="shared" si="56"/>
        <v>7.5057974696834524</v>
      </c>
      <c r="R167" s="31">
        <v>374007.45990000002</v>
      </c>
      <c r="S167" s="31">
        <f t="shared" si="58"/>
        <v>5.4074921190899454</v>
      </c>
      <c r="T167" s="31">
        <v>230591.57029999999</v>
      </c>
      <c r="U167" s="31">
        <f t="shared" si="61"/>
        <v>143415.88960000002</v>
      </c>
      <c r="V167" s="50">
        <f t="shared" si="59"/>
        <v>3.8466226030358306</v>
      </c>
      <c r="W167" s="31">
        <v>6310.6466</v>
      </c>
      <c r="X167" s="44">
        <f t="shared" si="65"/>
        <v>2.7367204238168115</v>
      </c>
      <c r="Y167" s="44">
        <f t="shared" si="66"/>
        <v>0.92572042381681152</v>
      </c>
      <c r="Z167" s="31">
        <v>16763.894100000001</v>
      </c>
      <c r="AA167" s="30">
        <v>21.1784</v>
      </c>
      <c r="AB167" s="30">
        <v>93.9679</v>
      </c>
      <c r="AC167" s="30">
        <v>9.2813999999999997</v>
      </c>
      <c r="AD167" s="30">
        <v>7.9066000000000001</v>
      </c>
      <c r="AE167" s="30">
        <f t="shared" si="69"/>
        <v>7.3848614525095018</v>
      </c>
      <c r="AF167" s="30">
        <v>516.08159999999998</v>
      </c>
      <c r="AG167" s="31">
        <v>19357.702300000001</v>
      </c>
      <c r="AH167" s="59">
        <f>VLOOKUP(C167,macroInfo!$B$5:$D$57,3,0)</f>
        <v>1.66747207596187</v>
      </c>
      <c r="AI167" s="59">
        <f>VLOOKUP(C167,macroInfo!$B$5:$G$57,6,0)</f>
        <v>-11.495897277976438</v>
      </c>
      <c r="AJ167" s="59">
        <f>VLOOKUP(C167,macroInfo!$B$5:$F$57,5,0)</f>
        <v>2.592809398073177</v>
      </c>
      <c r="AK167" s="59">
        <f>VLOOKUP(C167,macroInfo!$B$5:$H$57,7,0)</f>
        <v>0.49249999999999994</v>
      </c>
    </row>
    <row r="168" spans="1:37" x14ac:dyDescent="0.3">
      <c r="A168" s="32" t="s">
        <v>176</v>
      </c>
      <c r="B168" s="32">
        <v>5</v>
      </c>
      <c r="C168" s="32">
        <v>2017</v>
      </c>
      <c r="D168" s="29" t="s">
        <v>191</v>
      </c>
      <c r="E168" s="29" t="s">
        <v>205</v>
      </c>
      <c r="F168" s="33">
        <f t="shared" si="60"/>
        <v>0</v>
      </c>
      <c r="G168" s="33">
        <f t="shared" si="53"/>
        <v>0</v>
      </c>
      <c r="H168" s="33">
        <f t="shared" si="54"/>
        <v>0</v>
      </c>
      <c r="I168" s="33">
        <f t="shared" si="55"/>
        <v>0</v>
      </c>
      <c r="J168" s="30">
        <v>0.88109999999999999</v>
      </c>
      <c r="K168" s="30">
        <v>17.973299999999998</v>
      </c>
      <c r="L168" s="30">
        <v>1.9553</v>
      </c>
      <c r="M168" s="30">
        <v>1.7004999999999999</v>
      </c>
      <c r="N168" s="31">
        <v>19537.877</v>
      </c>
      <c r="O168" s="50">
        <f t="shared" si="57"/>
        <v>14.762476905033207</v>
      </c>
      <c r="P168" s="31">
        <v>157649.84099999999</v>
      </c>
      <c r="Q168" s="31">
        <f t="shared" si="56"/>
        <v>8.0689340505112188</v>
      </c>
      <c r="R168" s="31">
        <v>438291.07539999997</v>
      </c>
      <c r="S168" s="31">
        <f t="shared" si="58"/>
        <v>15.860750189255315</v>
      </c>
      <c r="T168" s="31">
        <v>277856.86589999998</v>
      </c>
      <c r="U168" s="31">
        <f t="shared" si="61"/>
        <v>160434.2095</v>
      </c>
      <c r="V168" s="50">
        <f t="shared" si="59"/>
        <v>11.213522071316625</v>
      </c>
      <c r="W168" s="31">
        <v>6865.3019999999997</v>
      </c>
      <c r="X168" s="44">
        <f t="shared" si="65"/>
        <v>2.4708052391517312</v>
      </c>
      <c r="Y168" s="44">
        <f t="shared" si="66"/>
        <v>0.77030523915173132</v>
      </c>
      <c r="Z168" s="31">
        <v>22670.388500000001</v>
      </c>
      <c r="AA168" s="30">
        <v>18.096</v>
      </c>
      <c r="AB168" s="30">
        <v>90.736099999999993</v>
      </c>
      <c r="AC168" s="30">
        <v>15.930999999999999</v>
      </c>
      <c r="AD168" s="30">
        <v>11.135899999999999</v>
      </c>
      <c r="AE168" s="30">
        <f t="shared" si="69"/>
        <v>30.183218862352245</v>
      </c>
      <c r="AF168" s="30">
        <v>415.42079999999999</v>
      </c>
      <c r="AG168" s="31">
        <v>22171.047500000001</v>
      </c>
      <c r="AH168" s="59">
        <f>VLOOKUP(C168,macroInfo!$B$5:$D$57,3,0)</f>
        <v>2.24192121597748</v>
      </c>
      <c r="AI168" s="59">
        <f>VLOOKUP(C168,macroInfo!$B$5:$G$57,6,0)</f>
        <v>96.096317192574773</v>
      </c>
      <c r="AJ168" s="59">
        <f>VLOOKUP(C168,macroInfo!$B$5:$F$57,5,0)</f>
        <v>15.75644385807878</v>
      </c>
      <c r="AK168" s="59">
        <f>VLOOKUP(C168,macroInfo!$B$5:$H$57,7,0)</f>
        <v>1.2874999999999999</v>
      </c>
    </row>
    <row r="169" spans="1:37" x14ac:dyDescent="0.3">
      <c r="A169" s="32" t="s">
        <v>177</v>
      </c>
      <c r="B169" s="32">
        <v>5</v>
      </c>
      <c r="C169" s="32">
        <v>2018</v>
      </c>
      <c r="D169" s="29" t="s">
        <v>191</v>
      </c>
      <c r="E169" s="29" t="s">
        <v>205</v>
      </c>
      <c r="F169" s="33">
        <f t="shared" si="60"/>
        <v>0</v>
      </c>
      <c r="G169" s="33">
        <f t="shared" si="53"/>
        <v>0</v>
      </c>
      <c r="H169" s="33">
        <f t="shared" si="54"/>
        <v>0</v>
      </c>
      <c r="I169" s="33">
        <f t="shared" si="55"/>
        <v>0</v>
      </c>
      <c r="J169" s="30">
        <v>0.90629999999999999</v>
      </c>
      <c r="K169" s="30">
        <v>16.721800000000002</v>
      </c>
      <c r="L169" s="30">
        <v>1.9798</v>
      </c>
      <c r="M169" s="30">
        <v>1.6389</v>
      </c>
      <c r="N169" s="31">
        <v>21209.9103</v>
      </c>
      <c r="O169" s="50">
        <f t="shared" si="57"/>
        <v>8.2113547643815608</v>
      </c>
      <c r="P169" s="31">
        <v>164509.8039</v>
      </c>
      <c r="Q169" s="31">
        <f t="shared" si="56"/>
        <v>7.7562706099704721</v>
      </c>
      <c r="R169" s="31">
        <v>453791.60969999997</v>
      </c>
      <c r="S169" s="31">
        <f t="shared" si="58"/>
        <v>3.4754837828041798</v>
      </c>
      <c r="T169" s="31">
        <v>283504.33199999999</v>
      </c>
      <c r="U169" s="31">
        <f t="shared" si="61"/>
        <v>170287.27769999998</v>
      </c>
      <c r="V169" s="50">
        <f t="shared" si="59"/>
        <v>5.96029307751758</v>
      </c>
      <c r="W169" s="31">
        <v>7822.88</v>
      </c>
      <c r="X169" s="44">
        <f t="shared" si="65"/>
        <v>2.7593511340066579</v>
      </c>
      <c r="Y169" s="44">
        <f t="shared" si="66"/>
        <v>1.1204511340066579</v>
      </c>
      <c r="Z169" s="31">
        <v>24846.481199999998</v>
      </c>
      <c r="AA169" s="30">
        <v>17.003599999999999</v>
      </c>
      <c r="AB169" s="30">
        <v>90.445300000000003</v>
      </c>
      <c r="AC169" s="30">
        <v>4.0974000000000004</v>
      </c>
      <c r="AD169" s="30">
        <v>4.8461999999999996</v>
      </c>
      <c r="AE169" s="30">
        <f t="shared" si="69"/>
        <v>9.1656539348219574</v>
      </c>
      <c r="AF169" s="30">
        <v>370.28989999999999</v>
      </c>
      <c r="AG169" s="31">
        <v>24494.603999999999</v>
      </c>
      <c r="AH169" s="59">
        <f>VLOOKUP(C169,macroInfo!$B$5:$D$57,3,0)</f>
        <v>2.9453848312678002</v>
      </c>
      <c r="AI169" s="59">
        <f>VLOOKUP(C169,macroInfo!$B$5:$G$57,6,0)</f>
        <v>60.525280130543749</v>
      </c>
      <c r="AJ169" s="59">
        <f>VLOOKUP(C169,macroInfo!$B$5:$F$57,5,0)</f>
        <v>10.50993465569568</v>
      </c>
      <c r="AK169" s="59">
        <f>VLOOKUP(C169,macroInfo!$B$5:$H$57,7,0)</f>
        <v>2.3583333333333329</v>
      </c>
    </row>
    <row r="170" spans="1:37" x14ac:dyDescent="0.3">
      <c r="A170" s="32" t="s">
        <v>178</v>
      </c>
      <c r="B170" s="32">
        <v>5</v>
      </c>
      <c r="C170" s="32">
        <v>2019</v>
      </c>
      <c r="D170" s="29" t="s">
        <v>191</v>
      </c>
      <c r="E170" s="29" t="s">
        <v>205</v>
      </c>
      <c r="F170" s="33">
        <f t="shared" si="60"/>
        <v>0</v>
      </c>
      <c r="G170" s="33">
        <f t="shared" si="53"/>
        <v>0</v>
      </c>
      <c r="H170" s="33">
        <f t="shared" si="54"/>
        <v>0</v>
      </c>
      <c r="I170" s="33">
        <f t="shared" si="55"/>
        <v>0</v>
      </c>
      <c r="J170" s="30">
        <v>0.81620000000000004</v>
      </c>
      <c r="K170" s="30">
        <v>14.605499999999999</v>
      </c>
      <c r="L170" s="30">
        <v>1.8801000000000001</v>
      </c>
      <c r="M170" s="30">
        <v>1.5319</v>
      </c>
      <c r="N170" s="31">
        <v>23439.446899999999</v>
      </c>
      <c r="O170" s="50">
        <f t="shared" si="57"/>
        <v>9.9951828583580919</v>
      </c>
      <c r="P170" s="31">
        <v>181603.60630000001</v>
      </c>
      <c r="Q170" s="31">
        <f t="shared" si="56"/>
        <v>7.7477769451974581</v>
      </c>
      <c r="R170" s="31">
        <v>495064.57990000001</v>
      </c>
      <c r="S170" s="31">
        <f t="shared" si="58"/>
        <v>8.7050135310501684</v>
      </c>
      <c r="T170" s="31">
        <v>296957.90909999999</v>
      </c>
      <c r="U170" s="31">
        <f t="shared" si="61"/>
        <v>198106.67080000002</v>
      </c>
      <c r="V170" s="50">
        <f t="shared" si="59"/>
        <v>15.13187473876255</v>
      </c>
      <c r="W170" s="31">
        <v>7940.1639999999998</v>
      </c>
      <c r="X170" s="44">
        <f t="shared" si="65"/>
        <v>2.6738348286679798</v>
      </c>
      <c r="Y170" s="44">
        <f t="shared" si="66"/>
        <v>1.1419348286679798</v>
      </c>
      <c r="Z170" s="31">
        <v>27024.0085</v>
      </c>
      <c r="AA170" s="30">
        <v>16.889700000000001</v>
      </c>
      <c r="AB170" s="30">
        <v>87.071399999999997</v>
      </c>
      <c r="AC170" s="30">
        <v>4.7773000000000003</v>
      </c>
      <c r="AD170" s="30">
        <v>5.3571</v>
      </c>
      <c r="AE170" s="30">
        <f t="shared" si="69"/>
        <v>8.4009533694097396</v>
      </c>
      <c r="AF170" s="30">
        <v>394.4246</v>
      </c>
      <c r="AG170" s="31">
        <v>27240.541000000001</v>
      </c>
      <c r="AH170" s="59">
        <f>VLOOKUP(C170,macroInfo!$B$5:$D$57,3,0)</f>
        <v>2.2944390776931098</v>
      </c>
      <c r="AI170" s="59">
        <f>VLOOKUP(C170,macroInfo!$B$5:$G$57,6,0)</f>
        <v>-2.5770932284035988</v>
      </c>
      <c r="AJ170" s="59">
        <f>VLOOKUP(C170,macroInfo!$B$5:$F$57,5,0)</f>
        <v>7.0343743579107363</v>
      </c>
      <c r="AK170" s="59">
        <f>VLOOKUP(C170,macroInfo!$B$5:$H$57,7,0)</f>
        <v>2.2983333333333333</v>
      </c>
    </row>
    <row r="171" spans="1:37" x14ac:dyDescent="0.3">
      <c r="A171" s="32" t="s">
        <v>179</v>
      </c>
      <c r="B171" s="32">
        <v>5</v>
      </c>
      <c r="C171" s="32">
        <v>2020</v>
      </c>
      <c r="D171" s="29" t="s">
        <v>191</v>
      </c>
      <c r="E171" s="29" t="s">
        <v>205</v>
      </c>
      <c r="F171" s="33">
        <f t="shared" si="60"/>
        <v>1</v>
      </c>
      <c r="G171" s="33">
        <f t="shared" si="53"/>
        <v>1</v>
      </c>
      <c r="H171" s="33">
        <f t="shared" si="54"/>
        <v>0</v>
      </c>
      <c r="I171" s="33">
        <f t="shared" si="55"/>
        <v>0</v>
      </c>
      <c r="J171" s="30">
        <v>0.53339999999999999</v>
      </c>
      <c r="K171" s="30">
        <v>10.029</v>
      </c>
      <c r="L171" s="30">
        <v>1.7842</v>
      </c>
      <c r="M171" s="30">
        <v>1.6163000000000001</v>
      </c>
      <c r="N171" s="31">
        <v>26070.1702</v>
      </c>
      <c r="O171" s="50">
        <f t="shared" si="57"/>
        <v>10.637138848697784</v>
      </c>
      <c r="P171" s="31">
        <v>190768.30239999999</v>
      </c>
      <c r="Q171" s="31">
        <f t="shared" si="56"/>
        <v>7.317493554376564</v>
      </c>
      <c r="R171" s="31">
        <v>576918.05980000005</v>
      </c>
      <c r="S171" s="31">
        <f t="shared" si="58"/>
        <v>15.30120271749958</v>
      </c>
      <c r="T171" s="31">
        <v>307610.76539999997</v>
      </c>
      <c r="U171" s="31">
        <f t="shared" si="61"/>
        <v>269307.29440000007</v>
      </c>
      <c r="V171" s="50">
        <f t="shared" si="59"/>
        <v>30.704745893170731</v>
      </c>
      <c r="W171" s="31">
        <v>8213.8714999999993</v>
      </c>
      <c r="X171" s="44">
        <f t="shared" si="65"/>
        <v>2.6702158779518448</v>
      </c>
      <c r="Y171" s="44">
        <f t="shared" si="66"/>
        <v>1.0539158779518447</v>
      </c>
      <c r="Z171" s="31">
        <v>28172.2768</v>
      </c>
      <c r="AA171" s="30">
        <v>18.6174</v>
      </c>
      <c r="AB171" s="30">
        <v>85.945999999999998</v>
      </c>
      <c r="AC171" s="30">
        <v>4.9804000000000004</v>
      </c>
      <c r="AD171" s="30">
        <v>17.505800000000001</v>
      </c>
      <c r="AE171" s="30">
        <f t="shared" si="69"/>
        <v>4.16127275927846</v>
      </c>
      <c r="AF171" s="30">
        <v>440.64350000000002</v>
      </c>
      <c r="AG171" s="31">
        <v>30713.6967</v>
      </c>
      <c r="AH171" s="59">
        <f>VLOOKUP(C171,macroInfo!$B$5:$D$57,3,0)</f>
        <v>-2.76780251140578</v>
      </c>
      <c r="AI171" s="59">
        <f>VLOOKUP(C171,macroInfo!$B$5:$G$57,6,0)</f>
        <v>-114.23391508809951</v>
      </c>
      <c r="AJ171" s="59">
        <f>VLOOKUP(C171,macroInfo!$B$5:$F$57,5,0)</f>
        <v>9.0718970685114702</v>
      </c>
      <c r="AK171" s="59">
        <f>VLOOKUP(C171,macroInfo!$B$5:$H$57,7,0)</f>
        <v>0.73333333333333339</v>
      </c>
    </row>
    <row r="172" spans="1:37" x14ac:dyDescent="0.3">
      <c r="A172" s="32" t="s">
        <v>180</v>
      </c>
      <c r="B172" s="32">
        <v>5</v>
      </c>
      <c r="C172" s="32">
        <v>2021</v>
      </c>
      <c r="D172" s="29" t="s">
        <v>191</v>
      </c>
      <c r="E172" s="29" t="s">
        <v>205</v>
      </c>
      <c r="F172" s="33">
        <f t="shared" si="60"/>
        <v>1</v>
      </c>
      <c r="G172" s="33">
        <f t="shared" si="53"/>
        <v>1</v>
      </c>
      <c r="H172" s="33">
        <f t="shared" si="54"/>
        <v>0</v>
      </c>
      <c r="I172" s="33">
        <f t="shared" si="55"/>
        <v>0</v>
      </c>
      <c r="J172" s="30">
        <v>0.8</v>
      </c>
      <c r="K172" s="30">
        <v>15.8957</v>
      </c>
      <c r="L172" s="30">
        <v>1.6716</v>
      </c>
      <c r="M172" s="30">
        <v>1.5934999999999999</v>
      </c>
      <c r="N172" s="31">
        <v>30932.5589</v>
      </c>
      <c r="O172" s="50">
        <f t="shared" si="57"/>
        <v>17.101755874929786</v>
      </c>
      <c r="P172" s="31">
        <v>220082.28460000001</v>
      </c>
      <c r="Q172" s="31">
        <f t="shared" si="56"/>
        <v>7.1149071537046362</v>
      </c>
      <c r="R172" s="31">
        <v>675768.79639999999</v>
      </c>
      <c r="S172" s="31">
        <f t="shared" si="58"/>
        <v>15.815075470360771</v>
      </c>
      <c r="T172" s="31">
        <v>366868.34460000001</v>
      </c>
      <c r="U172" s="31">
        <f t="shared" si="61"/>
        <v>308900.45179999998</v>
      </c>
      <c r="V172" s="50">
        <f t="shared" si="59"/>
        <v>13.716597656139569</v>
      </c>
      <c r="W172" s="31">
        <v>9113.9550999999992</v>
      </c>
      <c r="X172" s="44">
        <f t="shared" si="65"/>
        <v>2.4842577001122921</v>
      </c>
      <c r="Y172" s="44">
        <f t="shared" si="66"/>
        <v>0.89075770011229216</v>
      </c>
      <c r="Z172" s="31">
        <v>33335.753499999999</v>
      </c>
      <c r="AA172" s="30">
        <v>18.277999999999999</v>
      </c>
      <c r="AB172" s="30">
        <v>86.108500000000006</v>
      </c>
      <c r="AC172" s="30">
        <v>10.8325</v>
      </c>
      <c r="AD172" s="30">
        <v>8.8338000000000001</v>
      </c>
      <c r="AE172" s="30">
        <f t="shared" si="69"/>
        <v>16.829209749095874</v>
      </c>
      <c r="AF172" s="30">
        <v>426.66160000000002</v>
      </c>
      <c r="AG172" s="31">
        <v>35658.276899999997</v>
      </c>
      <c r="AH172" s="59">
        <f>VLOOKUP(C172,macroInfo!$B$5:$D$57,3,0)</f>
        <v>5.9454847612217199</v>
      </c>
      <c r="AI172" s="59">
        <f>VLOOKUP(C172,macroInfo!$B$5:$G$57,6,0)</f>
        <v>-151.61959856938344</v>
      </c>
      <c r="AJ172" s="59">
        <f>VLOOKUP(C172,macroInfo!$B$5:$F$57,5,0)</f>
        <v>28.522785754254098</v>
      </c>
      <c r="AK172" s="59">
        <f>VLOOKUP(C172,macroInfo!$B$5:$H$57,7,0)</f>
        <v>0.161</v>
      </c>
    </row>
    <row r="173" spans="1:37" x14ac:dyDescent="0.3">
      <c r="A173" s="32" t="s">
        <v>181</v>
      </c>
      <c r="B173" s="32">
        <v>5</v>
      </c>
      <c r="C173" s="32">
        <v>2022</v>
      </c>
      <c r="D173" s="29" t="s">
        <v>191</v>
      </c>
      <c r="E173" s="29" t="s">
        <v>205</v>
      </c>
      <c r="F173" s="33">
        <f t="shared" si="60"/>
        <v>1</v>
      </c>
      <c r="G173" s="33">
        <f t="shared" si="53"/>
        <v>1</v>
      </c>
      <c r="H173" s="33">
        <f t="shared" si="54"/>
        <v>0</v>
      </c>
      <c r="I173" s="33">
        <f t="shared" si="55"/>
        <v>0</v>
      </c>
      <c r="J173" s="30">
        <v>0.69840000000000002</v>
      </c>
      <c r="K173" s="30">
        <v>13.973000000000001</v>
      </c>
      <c r="L173" s="30">
        <v>1.6783999999999999</v>
      </c>
      <c r="M173" s="30">
        <v>1.4113</v>
      </c>
      <c r="N173" s="31">
        <v>30754.454099999999</v>
      </c>
      <c r="O173" s="50">
        <f t="shared" si="57"/>
        <v>-0.57744827068625559</v>
      </c>
      <c r="P173" s="31">
        <v>231420.19209999999</v>
      </c>
      <c r="Q173" s="31">
        <f t="shared" si="56"/>
        <v>7.5247699519400673</v>
      </c>
      <c r="R173" s="31">
        <v>691837.37809999997</v>
      </c>
      <c r="S173" s="31">
        <f t="shared" si="58"/>
        <v>2.3499924872540046</v>
      </c>
      <c r="T173" s="31">
        <v>381374.00099999999</v>
      </c>
      <c r="U173" s="31">
        <f t="shared" si="61"/>
        <v>310463.37709999998</v>
      </c>
      <c r="V173" s="50">
        <f t="shared" si="59"/>
        <v>0.50468837362303298</v>
      </c>
      <c r="W173" s="31">
        <v>9822.8341999999993</v>
      </c>
      <c r="X173" s="44">
        <f t="shared" si="65"/>
        <v>2.5756433774309642</v>
      </c>
      <c r="Y173" s="44">
        <f t="shared" si="66"/>
        <v>1.1643433774309642</v>
      </c>
      <c r="Z173" s="31">
        <v>33182.784699999997</v>
      </c>
      <c r="AA173" s="30">
        <v>18.728899999999999</v>
      </c>
      <c r="AB173" s="30">
        <v>87.599599999999995</v>
      </c>
      <c r="AC173" s="30">
        <v>14.377800000000001</v>
      </c>
      <c r="AD173" s="30">
        <v>12.3019</v>
      </c>
      <c r="AE173" s="30">
        <f t="shared" si="69"/>
        <v>-0.45992913792501749</v>
      </c>
      <c r="AF173" s="30">
        <v>366.50389999999999</v>
      </c>
      <c r="AG173" s="31">
        <v>35386.025399999999</v>
      </c>
      <c r="AH173" s="59">
        <f>VLOOKUP(C173,macroInfo!$B$5:$D$57,3,0)</f>
        <v>2.1</v>
      </c>
      <c r="AI173" s="59">
        <f>VLOOKUP(C173,macroInfo!$B$5:$G$57,6,0)</f>
        <v>270.39008175553982</v>
      </c>
      <c r="AJ173" s="59">
        <f>VLOOKUP(C173,macroInfo!$B$5:$F$57,5,0)</f>
        <v>-4.8140790190475906</v>
      </c>
      <c r="AK173" s="59">
        <f>VLOOKUP(C173,macroInfo!$B$5:$H$57,7,0)</f>
        <v>2.4049999999999998</v>
      </c>
    </row>
    <row r="174" spans="1:37" x14ac:dyDescent="0.3">
      <c r="A174" s="32"/>
      <c r="B174" s="32"/>
      <c r="C174" s="32"/>
      <c r="D174" s="29"/>
      <c r="E174" s="29"/>
      <c r="F174" s="33"/>
      <c r="G174" s="33">
        <f t="shared" si="53"/>
        <v>0</v>
      </c>
      <c r="H174" s="33">
        <f t="shared" si="54"/>
        <v>0</v>
      </c>
      <c r="I174" s="33">
        <f t="shared" si="55"/>
        <v>0</v>
      </c>
      <c r="J174" s="30"/>
      <c r="K174" s="30"/>
      <c r="L174" s="30"/>
      <c r="M174" s="30"/>
      <c r="N174" s="31"/>
      <c r="O174" s="50"/>
      <c r="P174" s="31"/>
      <c r="Q174" s="31"/>
      <c r="R174" s="31"/>
      <c r="S174" s="31"/>
      <c r="T174" s="31"/>
      <c r="U174" s="31"/>
      <c r="V174" s="50"/>
      <c r="W174" s="31"/>
      <c r="X174" s="44"/>
      <c r="Y174" s="44"/>
      <c r="Z174" s="31"/>
      <c r="AA174" s="30"/>
      <c r="AB174" s="30"/>
      <c r="AC174" s="30"/>
      <c r="AD174" s="30"/>
      <c r="AE174" s="30"/>
      <c r="AF174" s="30"/>
      <c r="AG174" s="31"/>
      <c r="AH174" s="59"/>
      <c r="AI174" s="59"/>
      <c r="AJ174" s="59"/>
      <c r="AK174" s="59"/>
    </row>
    <row r="175" spans="1:37" x14ac:dyDescent="0.3">
      <c r="A175" s="32" t="s">
        <v>154</v>
      </c>
      <c r="B175" s="32">
        <v>6</v>
      </c>
      <c r="C175" s="32">
        <v>1995</v>
      </c>
      <c r="D175" s="29" t="s">
        <v>192</v>
      </c>
      <c r="E175" s="29" t="s">
        <v>78</v>
      </c>
      <c r="F175" s="33">
        <f t="shared" si="60"/>
        <v>0</v>
      </c>
      <c r="G175" s="33">
        <f t="shared" si="53"/>
        <v>0</v>
      </c>
      <c r="H175" s="33">
        <f t="shared" si="54"/>
        <v>0</v>
      </c>
      <c r="I175" s="33">
        <f t="shared" si="55"/>
        <v>1</v>
      </c>
      <c r="J175" s="30">
        <f>AVERAGE(J176:J202)</f>
        <v>0.62007407407407411</v>
      </c>
      <c r="K175" s="30">
        <f t="shared" ref="K175:M175" si="70">AVERAGE(K176:K202)</f>
        <v>15.280485185185187</v>
      </c>
      <c r="L175" s="30">
        <f t="shared" si="70"/>
        <v>2.0930037037037033</v>
      </c>
      <c r="M175" s="30">
        <f t="shared" si="70"/>
        <v>-1.9354931057823863E-2</v>
      </c>
      <c r="N175" s="31">
        <f t="shared" ref="N175:N182" si="71">AVERAGE(N176:N180)</f>
        <v>22677.672675269841</v>
      </c>
      <c r="O175" s="50"/>
      <c r="P175" s="31">
        <f t="shared" ref="P175:P182" si="72">AVERAGE(P176:P180)</f>
        <v>264883.31211765349</v>
      </c>
      <c r="Q175" s="31">
        <f t="shared" si="56"/>
        <v>11.680356970956309</v>
      </c>
      <c r="R175" s="31">
        <v>229413.6312</v>
      </c>
      <c r="S175" s="31"/>
      <c r="T175" s="31">
        <v>127826.504</v>
      </c>
      <c r="U175" s="31">
        <f t="shared" si="61"/>
        <v>101587.1272</v>
      </c>
      <c r="V175" s="50"/>
      <c r="W175" s="31">
        <v>6366.9621999999999</v>
      </c>
      <c r="X175" s="44">
        <f t="shared" ref="X175:X202" si="73">+W175/T175*100</f>
        <v>4.9809405723870848</v>
      </c>
      <c r="Y175" s="44">
        <f t="shared" ref="Y175:Y202" si="74">X175-M175</f>
        <v>5.0002955034449084</v>
      </c>
      <c r="Z175" s="31">
        <v>6522.2664000000004</v>
      </c>
      <c r="AA175" s="30">
        <v>30.562999999999999</v>
      </c>
      <c r="AB175" s="30">
        <v>70.2012</v>
      </c>
      <c r="AC175" s="30">
        <f>AVERAGE(AC176:AC179)</f>
        <v>6.1700249999999999</v>
      </c>
      <c r="AD175" s="30">
        <f t="shared" ref="AD175" si="75">AVERAGE(AD176:AD179)</f>
        <v>4.7802250000000006</v>
      </c>
      <c r="AE175" s="30"/>
      <c r="AF175" s="30">
        <f t="shared" ref="AF175:AF187" si="76">AVERAGE(AF176:AF189)</f>
        <v>499.39094123457301</v>
      </c>
      <c r="AG175" s="30">
        <f t="shared" ref="AG175:AG180" si="77">AVERAGE(AG176:AG181)</f>
        <v>25098.301910350219</v>
      </c>
      <c r="AH175" s="59">
        <f>VLOOKUP(C175,macroInfo!$B$5:$D$57,3,0)</f>
        <v>2.6842172720778601</v>
      </c>
      <c r="AI175" s="59">
        <f>VLOOKUP(C175,macroInfo!$B$5:$G$57,6,0)</f>
        <v>19.383539885629382</v>
      </c>
      <c r="AJ175" s="59">
        <f>VLOOKUP(C175,macroInfo!$B$5:$F$57,5,0)</f>
        <v>17.155553980273243</v>
      </c>
      <c r="AK175" s="59">
        <f>VLOOKUP(C175,macroInfo!$B$5:$H$57,7,0)</f>
        <v>6.6825000000000001</v>
      </c>
    </row>
    <row r="176" spans="1:37" x14ac:dyDescent="0.3">
      <c r="A176" s="32" t="s">
        <v>155</v>
      </c>
      <c r="B176" s="32">
        <v>6</v>
      </c>
      <c r="C176" s="32">
        <v>1996</v>
      </c>
      <c r="D176" s="29" t="s">
        <v>192</v>
      </c>
      <c r="E176" s="29" t="s">
        <v>78</v>
      </c>
      <c r="F176" s="33">
        <f t="shared" si="60"/>
        <v>0</v>
      </c>
      <c r="G176" s="33">
        <f t="shared" si="53"/>
        <v>0</v>
      </c>
      <c r="H176" s="33">
        <f t="shared" si="54"/>
        <v>0</v>
      </c>
      <c r="I176" s="33">
        <f t="shared" si="55"/>
        <v>1</v>
      </c>
      <c r="J176" s="30">
        <v>1.0663</v>
      </c>
      <c r="K176" s="30">
        <v>33.933</v>
      </c>
      <c r="L176" s="30">
        <v>3.3155000000000001</v>
      </c>
      <c r="M176" s="30">
        <v>-2.2866</v>
      </c>
      <c r="N176" s="31">
        <f t="shared" si="71"/>
        <v>22680.917601924866</v>
      </c>
      <c r="O176" s="50">
        <f t="shared" si="57"/>
        <v>1.4307881443106289E-2</v>
      </c>
      <c r="P176" s="31">
        <f t="shared" si="72"/>
        <v>265483.93760737788</v>
      </c>
      <c r="Q176" s="31">
        <f t="shared" si="56"/>
        <v>11.705167412840783</v>
      </c>
      <c r="R176" s="31">
        <v>252778.6151</v>
      </c>
      <c r="S176" s="31">
        <f t="shared" si="58"/>
        <v>9.6987442498437026</v>
      </c>
      <c r="T176" s="31">
        <v>152159.1171</v>
      </c>
      <c r="U176" s="31">
        <f t="shared" si="61"/>
        <v>100619.49799999999</v>
      </c>
      <c r="V176" s="50">
        <f t="shared" si="59"/>
        <v>-0.95707703468100125</v>
      </c>
      <c r="W176" s="31">
        <v>6091.9629999999997</v>
      </c>
      <c r="X176" s="44">
        <f t="shared" si="73"/>
        <v>4.0036792511068002</v>
      </c>
      <c r="Y176" s="44">
        <f t="shared" si="74"/>
        <v>6.2902792511068002</v>
      </c>
      <c r="Z176" s="31">
        <v>8703.4321999999993</v>
      </c>
      <c r="AA176" s="30">
        <v>28.850200000000001</v>
      </c>
      <c r="AB176" s="30">
        <v>73.322400000000002</v>
      </c>
      <c r="AC176" s="30">
        <v>7.5366999999999997</v>
      </c>
      <c r="AD176" s="30">
        <v>5.9706999999999999</v>
      </c>
      <c r="AE176" s="30">
        <f t="shared" ref="AE176:AE202" si="78">+LN(Z176/Z175)*100</f>
        <v>28.849553071164969</v>
      </c>
      <c r="AF176" s="30">
        <f t="shared" si="76"/>
        <v>501.62235181893482</v>
      </c>
      <c r="AG176" s="30">
        <f t="shared" si="77"/>
        <v>24208.116994585904</v>
      </c>
      <c r="AH176" s="59">
        <f>VLOOKUP(C176,macroInfo!$B$5:$D$57,3,0)</f>
        <v>3.77256549921414</v>
      </c>
      <c r="AI176" s="59">
        <f>VLOOKUP(C176,macroInfo!$B$5:$G$57,6,0)</f>
        <v>-10.357468965421845</v>
      </c>
      <c r="AJ176" s="59">
        <f>VLOOKUP(C176,macroInfo!$B$5:$F$57,5,0)</f>
        <v>21.026191089149609</v>
      </c>
      <c r="AK176" s="59">
        <f>VLOOKUP(C176,macroInfo!$B$5:$H$57,7,0)</f>
        <v>6.0249999999999995</v>
      </c>
    </row>
    <row r="177" spans="1:37" x14ac:dyDescent="0.3">
      <c r="A177" s="32" t="s">
        <v>156</v>
      </c>
      <c r="B177" s="32">
        <v>6</v>
      </c>
      <c r="C177" s="32">
        <v>1997</v>
      </c>
      <c r="D177" s="29" t="s">
        <v>192</v>
      </c>
      <c r="E177" s="29" t="s">
        <v>78</v>
      </c>
      <c r="F177" s="33">
        <f t="shared" si="60"/>
        <v>0</v>
      </c>
      <c r="G177" s="33">
        <f t="shared" si="53"/>
        <v>0</v>
      </c>
      <c r="H177" s="33">
        <f t="shared" si="54"/>
        <v>0</v>
      </c>
      <c r="I177" s="33">
        <f t="shared" si="55"/>
        <v>1</v>
      </c>
      <c r="J177" s="30">
        <v>1.5287999999999999</v>
      </c>
      <c r="K177" s="30">
        <v>41.225299999999997</v>
      </c>
      <c r="L177" s="30">
        <v>3.4134000000000002</v>
      </c>
      <c r="M177" s="30">
        <v>-2.2757999999999998</v>
      </c>
      <c r="N177" s="31">
        <f t="shared" si="71"/>
        <v>22821.551934270723</v>
      </c>
      <c r="O177" s="50">
        <f t="shared" si="57"/>
        <v>0.61814130784837151</v>
      </c>
      <c r="P177" s="31">
        <f t="shared" si="72"/>
        <v>266380.17981948162</v>
      </c>
      <c r="Q177" s="31">
        <f t="shared" si="56"/>
        <v>11.672307851223001</v>
      </c>
      <c r="R177" s="31">
        <v>260558.68799999999</v>
      </c>
      <c r="S177" s="31">
        <f t="shared" si="58"/>
        <v>3.0314059119873131</v>
      </c>
      <c r="T177" s="31">
        <v>148970.96</v>
      </c>
      <c r="U177" s="31">
        <f t="shared" si="61"/>
        <v>111587.728</v>
      </c>
      <c r="V177" s="50">
        <f t="shared" si="59"/>
        <v>10.346502376005597</v>
      </c>
      <c r="W177" s="31">
        <v>6854.4405999999999</v>
      </c>
      <c r="X177" s="44">
        <f t="shared" si="73"/>
        <v>4.6011924740231258</v>
      </c>
      <c r="Y177" s="44">
        <f t="shared" si="74"/>
        <v>6.8769924740231261</v>
      </c>
      <c r="Z177" s="31">
        <v>10306.592000000001</v>
      </c>
      <c r="AA177" s="30">
        <v>25.120100000000001</v>
      </c>
      <c r="AB177" s="30">
        <v>72.2483</v>
      </c>
      <c r="AC177" s="30">
        <v>1.9029</v>
      </c>
      <c r="AD177" s="30">
        <v>4.6066000000000003</v>
      </c>
      <c r="AE177" s="30">
        <f t="shared" si="78"/>
        <v>16.906623691219725</v>
      </c>
      <c r="AF177" s="30">
        <f t="shared" si="76"/>
        <v>502.93912836433907</v>
      </c>
      <c r="AG177" s="30">
        <f t="shared" si="77"/>
        <v>24128.08370964506</v>
      </c>
      <c r="AH177" s="59">
        <f>VLOOKUP(C177,macroInfo!$B$5:$D$57,3,0)</f>
        <v>4.4471749452452496</v>
      </c>
      <c r="AI177" s="59">
        <f>VLOOKUP(C177,macroInfo!$B$5:$G$57,6,0)</f>
        <v>12.504109498900432</v>
      </c>
      <c r="AJ177" s="59">
        <f>VLOOKUP(C177,macroInfo!$B$5:$F$57,5,0)</f>
        <v>26.072427860891199</v>
      </c>
      <c r="AK177" s="59">
        <f>VLOOKUP(C177,macroInfo!$B$5:$H$57,7,0)</f>
        <v>6.8274999999999997</v>
      </c>
    </row>
    <row r="178" spans="1:37" x14ac:dyDescent="0.3">
      <c r="A178" s="32" t="s">
        <v>157</v>
      </c>
      <c r="B178" s="32">
        <v>6</v>
      </c>
      <c r="C178" s="32">
        <v>1998</v>
      </c>
      <c r="D178" s="29" t="s">
        <v>192</v>
      </c>
      <c r="E178" s="29" t="s">
        <v>78</v>
      </c>
      <c r="F178" s="33">
        <f t="shared" si="60"/>
        <v>0</v>
      </c>
      <c r="G178" s="33">
        <f t="shared" si="53"/>
        <v>0</v>
      </c>
      <c r="H178" s="33">
        <f t="shared" si="54"/>
        <v>0</v>
      </c>
      <c r="I178" s="33">
        <f t="shared" si="55"/>
        <v>1</v>
      </c>
      <c r="J178" s="30">
        <v>1.3002</v>
      </c>
      <c r="K178" s="30">
        <v>30.883500000000002</v>
      </c>
      <c r="L178" s="30">
        <v>3.4348999999999998</v>
      </c>
      <c r="M178" s="30">
        <v>-2.9617</v>
      </c>
      <c r="N178" s="31">
        <f t="shared" si="71"/>
        <v>22839.9828752256</v>
      </c>
      <c r="O178" s="50">
        <f t="shared" si="57"/>
        <v>8.072852580511157E-2</v>
      </c>
      <c r="P178" s="31">
        <f t="shared" si="72"/>
        <v>266506.00274956797</v>
      </c>
      <c r="Q178" s="31">
        <f t="shared" si="56"/>
        <v>11.668397660606196</v>
      </c>
      <c r="R178" s="31">
        <v>278791.02149999997</v>
      </c>
      <c r="S178" s="31">
        <f t="shared" si="58"/>
        <v>6.7634348632118657</v>
      </c>
      <c r="T178" s="31">
        <v>162058.4725</v>
      </c>
      <c r="U178" s="31">
        <f t="shared" si="61"/>
        <v>116732.54899999997</v>
      </c>
      <c r="V178" s="50">
        <f t="shared" si="59"/>
        <v>4.5074332400361516</v>
      </c>
      <c r="W178" s="31">
        <v>7381.8438999999998</v>
      </c>
      <c r="X178" s="44">
        <f t="shared" si="73"/>
        <v>4.5550496596220844</v>
      </c>
      <c r="Y178" s="44">
        <f t="shared" si="74"/>
        <v>7.516749659622084</v>
      </c>
      <c r="Z178" s="31">
        <v>12404.762500000001</v>
      </c>
      <c r="AA178" s="30">
        <v>22.3489</v>
      </c>
      <c r="AB178" s="30">
        <v>73.133399999999995</v>
      </c>
      <c r="AC178" s="30">
        <v>8.0313999999999997</v>
      </c>
      <c r="AD178" s="30">
        <v>5.07</v>
      </c>
      <c r="AE178" s="30">
        <f t="shared" si="78"/>
        <v>18.529678093171288</v>
      </c>
      <c r="AF178" s="30">
        <f t="shared" si="76"/>
        <v>505.50241314004978</v>
      </c>
      <c r="AG178" s="30">
        <f t="shared" si="77"/>
        <v>24313.845093981479</v>
      </c>
      <c r="AH178" s="59">
        <f>VLOOKUP(C178,macroInfo!$B$5:$D$57,3,0)</f>
        <v>4.4813944315531602</v>
      </c>
      <c r="AI178" s="59">
        <f>VLOOKUP(C178,macroInfo!$B$5:$G$57,6,0)</f>
        <v>7.1698837229222008</v>
      </c>
      <c r="AJ178" s="59">
        <f>VLOOKUP(C178,macroInfo!$B$5:$F$57,5,0)</f>
        <v>21.675289447831517</v>
      </c>
      <c r="AK178" s="59">
        <f>VLOOKUP(C178,macroInfo!$B$5:$H$57,7,0)</f>
        <v>7.335</v>
      </c>
    </row>
    <row r="179" spans="1:37" x14ac:dyDescent="0.3">
      <c r="A179" s="32" t="s">
        <v>158</v>
      </c>
      <c r="B179" s="32">
        <v>6</v>
      </c>
      <c r="C179" s="32">
        <v>1999</v>
      </c>
      <c r="D179" s="29" t="s">
        <v>192</v>
      </c>
      <c r="E179" s="29" t="s">
        <v>78</v>
      </c>
      <c r="F179" s="33">
        <f t="shared" si="60"/>
        <v>0</v>
      </c>
      <c r="G179" s="33">
        <f t="shared" si="53"/>
        <v>0</v>
      </c>
      <c r="H179" s="33">
        <f t="shared" si="54"/>
        <v>0</v>
      </c>
      <c r="I179" s="33">
        <f t="shared" si="55"/>
        <v>1</v>
      </c>
      <c r="J179" s="30">
        <v>1.4613</v>
      </c>
      <c r="K179" s="30">
        <v>31.098500000000001</v>
      </c>
      <c r="L179" s="30">
        <v>3.5581999999999998</v>
      </c>
      <c r="M179" s="30">
        <v>-1.7424999999999999</v>
      </c>
      <c r="N179" s="31">
        <f t="shared" si="71"/>
        <v>22777.111562688002</v>
      </c>
      <c r="O179" s="50">
        <f t="shared" si="57"/>
        <v>-0.2756482109232008</v>
      </c>
      <c r="P179" s="31">
        <f t="shared" si="72"/>
        <v>264291.17452464002</v>
      </c>
      <c r="Q179" s="31">
        <f t="shared" si="56"/>
        <v>11.603366554940392</v>
      </c>
      <c r="R179" s="31">
        <v>284563.05599999998</v>
      </c>
      <c r="S179" s="31">
        <f t="shared" si="58"/>
        <v>2.0492392690803616</v>
      </c>
      <c r="T179" s="31">
        <v>169187.12</v>
      </c>
      <c r="U179" s="31">
        <f t="shared" si="61"/>
        <v>115375.93599999999</v>
      </c>
      <c r="V179" s="50">
        <f t="shared" si="59"/>
        <v>-1.1689606677199755</v>
      </c>
      <c r="W179" s="31">
        <v>7771.6028999999999</v>
      </c>
      <c r="X179" s="44">
        <f t="shared" si="73"/>
        <v>4.5934955923358709</v>
      </c>
      <c r="Y179" s="44">
        <f t="shared" si="74"/>
        <v>6.3359955923358706</v>
      </c>
      <c r="Z179" s="31">
        <v>14047.888000000001</v>
      </c>
      <c r="AA179" s="30">
        <v>20.18</v>
      </c>
      <c r="AB179" s="30">
        <v>71.811599999999999</v>
      </c>
      <c r="AC179" s="30">
        <v>7.2091000000000003</v>
      </c>
      <c r="AD179" s="30">
        <v>3.4735999999999998</v>
      </c>
      <c r="AE179" s="30">
        <f t="shared" si="78"/>
        <v>12.439159274118845</v>
      </c>
      <c r="AF179" s="30">
        <f t="shared" si="76"/>
        <v>509.05125226404647</v>
      </c>
      <c r="AG179" s="30">
        <f t="shared" si="77"/>
        <v>24711.196580555556</v>
      </c>
      <c r="AH179" s="59">
        <f>VLOOKUP(C179,macroInfo!$B$5:$D$57,3,0)</f>
        <v>4.7944990446750797</v>
      </c>
      <c r="AI179" s="59">
        <f>VLOOKUP(C179,macroInfo!$B$5:$G$57,6,0)</f>
        <v>-29.70418029197921</v>
      </c>
      <c r="AJ179" s="59">
        <f>VLOOKUP(C179,macroInfo!$B$5:$F$57,5,0)</f>
        <v>20.14088090429766</v>
      </c>
      <c r="AK179" s="59">
        <f>VLOOKUP(C179,macroInfo!$B$5:$H$57,7,0)</f>
        <v>5.4500000000000011</v>
      </c>
    </row>
    <row r="180" spans="1:37" x14ac:dyDescent="0.3">
      <c r="A180" s="32" t="s">
        <v>159</v>
      </c>
      <c r="B180" s="32">
        <v>6</v>
      </c>
      <c r="C180" s="32">
        <v>2000</v>
      </c>
      <c r="D180" s="29" t="s">
        <v>192</v>
      </c>
      <c r="E180" s="29" t="s">
        <v>78</v>
      </c>
      <c r="F180" s="33">
        <f t="shared" si="60"/>
        <v>0</v>
      </c>
      <c r="G180" s="33">
        <f t="shared" si="53"/>
        <v>0</v>
      </c>
      <c r="H180" s="33">
        <f t="shared" si="54"/>
        <v>0</v>
      </c>
      <c r="I180" s="33">
        <f t="shared" si="55"/>
        <v>1</v>
      </c>
      <c r="J180" s="30">
        <v>1.3829</v>
      </c>
      <c r="K180" s="30">
        <v>29.741199999999999</v>
      </c>
      <c r="L180" s="30">
        <v>3.2151000000000001</v>
      </c>
      <c r="M180" s="30">
        <v>-2.2763</v>
      </c>
      <c r="N180" s="31">
        <f t="shared" si="71"/>
        <v>22268.799402240002</v>
      </c>
      <c r="O180" s="50">
        <f t="shared" si="57"/>
        <v>-2.2569584081631668</v>
      </c>
      <c r="P180" s="31">
        <f t="shared" si="72"/>
        <v>261755.26588719999</v>
      </c>
      <c r="Q180" s="31">
        <f t="shared" si="56"/>
        <v>11.754350163164622</v>
      </c>
      <c r="R180" s="31">
        <v>325599.71340000001</v>
      </c>
      <c r="S180" s="31">
        <f t="shared" si="58"/>
        <v>13.471388693721082</v>
      </c>
      <c r="T180" s="31">
        <v>174123.59640000001</v>
      </c>
      <c r="U180" s="31">
        <f t="shared" si="61"/>
        <v>151476.117</v>
      </c>
      <c r="V180" s="50">
        <f t="shared" si="59"/>
        <v>27.22321634918498</v>
      </c>
      <c r="W180" s="31">
        <v>6951.4647999999997</v>
      </c>
      <c r="X180" s="44">
        <f t="shared" si="73"/>
        <v>3.9922589147716452</v>
      </c>
      <c r="Y180" s="44">
        <f t="shared" si="74"/>
        <v>6.2685589147716456</v>
      </c>
      <c r="Z180" s="31">
        <v>14544.1569</v>
      </c>
      <c r="AA180" s="30">
        <v>21.1859</v>
      </c>
      <c r="AB180" s="30">
        <v>70.504300000000001</v>
      </c>
      <c r="AC180" s="30">
        <v>11.8561</v>
      </c>
      <c r="AD180" s="30">
        <v>8.4943000000000008</v>
      </c>
      <c r="AE180" s="30">
        <f t="shared" si="78"/>
        <v>3.4717261134897779</v>
      </c>
      <c r="AF180" s="30">
        <f t="shared" si="76"/>
        <v>507.7848154464433</v>
      </c>
      <c r="AG180" s="30">
        <f t="shared" si="77"/>
        <v>25782.504283333332</v>
      </c>
      <c r="AH180" s="59">
        <f>VLOOKUP(C180,macroInfo!$B$5:$D$57,3,0)</f>
        <v>4.0771594794161796</v>
      </c>
      <c r="AI180" s="59">
        <f>VLOOKUP(C180,macroInfo!$B$5:$G$57,6,0)</f>
        <v>11.349249888751523</v>
      </c>
      <c r="AJ180" s="59">
        <f>VLOOKUP(C180,macroInfo!$B$5:$F$57,5,0)</f>
        <v>6.4848096186651185</v>
      </c>
      <c r="AK180" s="59">
        <f>VLOOKUP(C180,macroInfo!$B$5:$H$57,7,0)</f>
        <v>6.1050000000000004</v>
      </c>
    </row>
    <row r="181" spans="1:37" x14ac:dyDescent="0.3">
      <c r="A181" s="32" t="s">
        <v>160</v>
      </c>
      <c r="B181" s="32">
        <v>6</v>
      </c>
      <c r="C181" s="32">
        <v>2001</v>
      </c>
      <c r="D181" s="29" t="s">
        <v>192</v>
      </c>
      <c r="E181" s="29" t="s">
        <v>78</v>
      </c>
      <c r="F181" s="33">
        <f t="shared" si="60"/>
        <v>1</v>
      </c>
      <c r="G181" s="33">
        <f t="shared" si="53"/>
        <v>0</v>
      </c>
      <c r="H181" s="33">
        <f t="shared" si="54"/>
        <v>0</v>
      </c>
      <c r="I181" s="33">
        <f t="shared" si="55"/>
        <v>1</v>
      </c>
      <c r="J181" s="30">
        <v>1.0972999999999999</v>
      </c>
      <c r="K181" s="30">
        <v>24.056999999999999</v>
      </c>
      <c r="L181" s="30">
        <v>3.0807000000000002</v>
      </c>
      <c r="M181" s="30">
        <v>-0.98270000000000002</v>
      </c>
      <c r="N181" s="31">
        <f t="shared" si="71"/>
        <v>22697.142235200001</v>
      </c>
      <c r="O181" s="50">
        <f t="shared" si="57"/>
        <v>1.9052455014279843</v>
      </c>
      <c r="P181" s="31">
        <f t="shared" si="72"/>
        <v>268487.06505600002</v>
      </c>
      <c r="Q181" s="31">
        <f t="shared" si="56"/>
        <v>11.829113210543978</v>
      </c>
      <c r="R181" s="31">
        <v>343975.01380000002</v>
      </c>
      <c r="S181" s="31">
        <f t="shared" si="58"/>
        <v>5.4900266526206529</v>
      </c>
      <c r="T181" s="31">
        <v>180903.93419999999</v>
      </c>
      <c r="U181" s="31">
        <f t="shared" si="61"/>
        <v>163071.07960000003</v>
      </c>
      <c r="V181" s="50">
        <f t="shared" si="59"/>
        <v>7.3758207962993056</v>
      </c>
      <c r="W181" s="31">
        <v>7120.9947000000002</v>
      </c>
      <c r="X181" s="44">
        <f t="shared" si="73"/>
        <v>3.9363404292398192</v>
      </c>
      <c r="Y181" s="44">
        <f t="shared" si="74"/>
        <v>4.9190404292398195</v>
      </c>
      <c r="Z181" s="31">
        <v>15647.191999999999</v>
      </c>
      <c r="AA181" s="30">
        <v>20.119</v>
      </c>
      <c r="AB181" s="30">
        <v>65.030900000000003</v>
      </c>
      <c r="AC181" s="30">
        <v>7.3792</v>
      </c>
      <c r="AD181" s="30">
        <v>6.9880000000000004</v>
      </c>
      <c r="AE181" s="30">
        <f t="shared" si="78"/>
        <v>7.3102150636728851</v>
      </c>
      <c r="AF181" s="30">
        <f t="shared" si="76"/>
        <v>502.74404775001386</v>
      </c>
      <c r="AG181" s="30">
        <f>AVERAGE(AG182:AG187)</f>
        <v>27446.064800000004</v>
      </c>
      <c r="AH181" s="59">
        <f>VLOOKUP(C181,macroInfo!$B$5:$D$57,3,0)</f>
        <v>0.95433872870837899</v>
      </c>
      <c r="AI181" s="59">
        <f>VLOOKUP(C181,macroInfo!$B$5:$G$57,6,0)</f>
        <v>-20.568826745413055</v>
      </c>
      <c r="AJ181" s="59">
        <f>VLOOKUP(C181,macroInfo!$B$5:$F$57,5,0)</f>
        <v>-18.009005298066089</v>
      </c>
      <c r="AK181" s="59">
        <f>VLOOKUP(C181,macroInfo!$B$5:$H$57,7,0)</f>
        <v>4.9700000000000006</v>
      </c>
    </row>
    <row r="182" spans="1:37" x14ac:dyDescent="0.3">
      <c r="A182" s="32" t="s">
        <v>161</v>
      </c>
      <c r="B182" s="32">
        <v>6</v>
      </c>
      <c r="C182" s="32">
        <v>2002</v>
      </c>
      <c r="D182" s="29" t="s">
        <v>192</v>
      </c>
      <c r="E182" s="29" t="s">
        <v>78</v>
      </c>
      <c r="F182" s="33">
        <f t="shared" si="60"/>
        <v>0</v>
      </c>
      <c r="G182" s="33">
        <f t="shared" si="53"/>
        <v>0</v>
      </c>
      <c r="H182" s="33">
        <f t="shared" si="54"/>
        <v>0</v>
      </c>
      <c r="I182" s="33">
        <f t="shared" si="55"/>
        <v>1</v>
      </c>
      <c r="J182" s="30">
        <v>0.72909999999999997</v>
      </c>
      <c r="K182" s="30">
        <v>19.434699999999999</v>
      </c>
      <c r="L182" s="30">
        <v>2.9199000000000002</v>
      </c>
      <c r="M182" s="30">
        <v>-3.2099999999999997E-2</v>
      </c>
      <c r="N182" s="31">
        <f t="shared" si="71"/>
        <v>23524.723596</v>
      </c>
      <c r="O182" s="50">
        <f t="shared" si="57"/>
        <v>3.5812912189675257</v>
      </c>
      <c r="P182" s="31">
        <f t="shared" si="72"/>
        <v>270861.39087999996</v>
      </c>
      <c r="Q182" s="31">
        <f t="shared" si="56"/>
        <v>11.513903225033241</v>
      </c>
      <c r="R182" s="31">
        <v>407066.75900000002</v>
      </c>
      <c r="S182" s="31">
        <f t="shared" si="58"/>
        <v>16.840817858558598</v>
      </c>
      <c r="T182" s="31">
        <v>219414.52</v>
      </c>
      <c r="U182" s="31">
        <f t="shared" si="61"/>
        <v>187652.23900000003</v>
      </c>
      <c r="V182" s="50">
        <f t="shared" si="59"/>
        <v>14.040428037674202</v>
      </c>
      <c r="W182" s="31">
        <v>7772.9561000000003</v>
      </c>
      <c r="X182" s="44">
        <f t="shared" si="73"/>
        <v>3.5425896608847949</v>
      </c>
      <c r="Y182" s="44">
        <f t="shared" si="74"/>
        <v>3.5746896608847947</v>
      </c>
      <c r="Z182" s="31">
        <v>12838.906000000001</v>
      </c>
      <c r="AA182" s="30">
        <v>29.0426</v>
      </c>
      <c r="AB182" s="30">
        <v>63.849600000000002</v>
      </c>
      <c r="AC182" s="30">
        <v>9.5167999999999999</v>
      </c>
      <c r="AD182" s="30">
        <v>6.6150000000000002</v>
      </c>
      <c r="AE182" s="30">
        <f t="shared" si="78"/>
        <v>-19.781138382779293</v>
      </c>
      <c r="AF182" s="30">
        <f t="shared" si="76"/>
        <v>497.59310456667953</v>
      </c>
      <c r="AG182" s="31">
        <v>18867.0075</v>
      </c>
      <c r="AH182" s="59">
        <f>VLOOKUP(C182,macroInfo!$B$5:$D$57,3,0)</f>
        <v>1.6959429227495699</v>
      </c>
      <c r="AI182" s="59">
        <f>VLOOKUP(C182,macroInfo!$B$5:$G$57,6,0)</f>
        <v>-21.837626089029953</v>
      </c>
      <c r="AJ182" s="59">
        <f>VLOOKUP(C182,macroInfo!$B$5:$F$57,5,0)</f>
        <v>-18.18527651548176</v>
      </c>
      <c r="AK182" s="59">
        <f>VLOOKUP(C182,macroInfo!$B$5:$H$57,7,0)</f>
        <v>3.9949999999999997</v>
      </c>
    </row>
    <row r="183" spans="1:37" x14ac:dyDescent="0.3">
      <c r="A183" s="32" t="s">
        <v>162</v>
      </c>
      <c r="B183" s="32">
        <v>6</v>
      </c>
      <c r="C183" s="32">
        <v>2003</v>
      </c>
      <c r="D183" s="29" t="s">
        <v>192</v>
      </c>
      <c r="E183" s="29" t="s">
        <v>78</v>
      </c>
      <c r="F183" s="33">
        <f t="shared" si="60"/>
        <v>0</v>
      </c>
      <c r="G183" s="33">
        <f t="shared" si="53"/>
        <v>0</v>
      </c>
      <c r="H183" s="33">
        <f t="shared" si="54"/>
        <v>0</v>
      </c>
      <c r="I183" s="33">
        <f t="shared" si="55"/>
        <v>1</v>
      </c>
      <c r="J183" s="30">
        <v>1.2898000000000001</v>
      </c>
      <c r="K183" s="30">
        <v>37.046700000000001</v>
      </c>
      <c r="L183" s="30">
        <v>2.5788000000000002</v>
      </c>
      <c r="M183" s="30">
        <v>0.25</v>
      </c>
      <c r="N183" s="31">
        <f>AVERAGE(N184:N188)</f>
        <v>22932.137580000002</v>
      </c>
      <c r="O183" s="50">
        <f t="shared" si="57"/>
        <v>-2.5512621524558146</v>
      </c>
      <c r="P183" s="31">
        <f>AVERAGE(P184:P188)</f>
        <v>267135.11739999999</v>
      </c>
      <c r="Q183" s="31">
        <f t="shared" si="56"/>
        <v>11.648940988082105</v>
      </c>
      <c r="R183" s="31">
        <v>449438.20079999999</v>
      </c>
      <c r="S183" s="31">
        <f t="shared" si="58"/>
        <v>9.9021161125273434</v>
      </c>
      <c r="T183" s="31">
        <v>244247.33040000001</v>
      </c>
      <c r="U183" s="31">
        <f t="shared" si="61"/>
        <v>205190.87039999999</v>
      </c>
      <c r="V183" s="50">
        <f t="shared" si="59"/>
        <v>8.9350163781030449</v>
      </c>
      <c r="W183" s="31">
        <v>7758.4930000000004</v>
      </c>
      <c r="X183" s="44">
        <f t="shared" si="73"/>
        <v>3.1764903990123612</v>
      </c>
      <c r="Y183" s="44">
        <f t="shared" si="74"/>
        <v>2.9264903990123612</v>
      </c>
      <c r="Z183" s="31">
        <v>17163.441599999998</v>
      </c>
      <c r="AA183" s="30">
        <v>24.346599999999999</v>
      </c>
      <c r="AB183" s="30">
        <v>65.881299999999996</v>
      </c>
      <c r="AC183" s="30">
        <v>0.48349999999999999</v>
      </c>
      <c r="AD183" s="30">
        <v>0.13930000000000001</v>
      </c>
      <c r="AE183" s="30">
        <f t="shared" si="78"/>
        <v>29.030154125135489</v>
      </c>
      <c r="AF183" s="30">
        <f t="shared" si="76"/>
        <v>492.38935759556762</v>
      </c>
      <c r="AG183" s="31">
        <v>23647.883999999998</v>
      </c>
      <c r="AH183" s="59">
        <f>VLOOKUP(C183,macroInfo!$B$5:$D$57,3,0)</f>
        <v>2.7962091006717</v>
      </c>
      <c r="AI183" s="59">
        <f>VLOOKUP(C183,macroInfo!$B$5:$G$57,6,0)</f>
        <v>-8.6215243879623085</v>
      </c>
      <c r="AJ183" s="59">
        <f>VLOOKUP(C183,macroInfo!$B$5:$F$57,5,0)</f>
        <v>-2.1118228990670262</v>
      </c>
      <c r="AK183" s="59">
        <f>VLOOKUP(C183,macroInfo!$B$5:$H$57,7,0)</f>
        <v>3.665</v>
      </c>
    </row>
    <row r="184" spans="1:37" x14ac:dyDescent="0.3">
      <c r="A184" s="32" t="s">
        <v>163</v>
      </c>
      <c r="B184" s="32">
        <v>6</v>
      </c>
      <c r="C184" s="32">
        <v>2004</v>
      </c>
      <c r="D184" s="29" t="s">
        <v>192</v>
      </c>
      <c r="E184" s="29" t="s">
        <v>78</v>
      </c>
      <c r="F184" s="33">
        <f t="shared" si="60"/>
        <v>0</v>
      </c>
      <c r="G184" s="33">
        <f t="shared" si="53"/>
        <v>0</v>
      </c>
      <c r="H184" s="33">
        <f t="shared" si="54"/>
        <v>0</v>
      </c>
      <c r="I184" s="33">
        <f t="shared" si="55"/>
        <v>1</v>
      </c>
      <c r="J184" s="30">
        <v>0.91039999999999999</v>
      </c>
      <c r="K184" s="30">
        <v>24.7028</v>
      </c>
      <c r="L184" s="30">
        <v>2.5415999999999999</v>
      </c>
      <c r="M184" s="30">
        <v>-0.34179999999999999</v>
      </c>
      <c r="N184" s="31">
        <v>22462.755000000001</v>
      </c>
      <c r="O184" s="50">
        <f t="shared" si="57"/>
        <v>-2.0680710205856023</v>
      </c>
      <c r="P184" s="31">
        <v>253217.03339999999</v>
      </c>
      <c r="Q184" s="31">
        <f t="shared" si="56"/>
        <v>11.27275053304904</v>
      </c>
      <c r="R184" s="31">
        <v>536123.21939999994</v>
      </c>
      <c r="S184" s="31">
        <f t="shared" si="58"/>
        <v>17.636566144721328</v>
      </c>
      <c r="T184" s="31">
        <v>298717.28340000001</v>
      </c>
      <c r="U184" s="31">
        <f t="shared" si="61"/>
        <v>237405.93599999993</v>
      </c>
      <c r="V184" s="50">
        <f t="shared" si="59"/>
        <v>14.583086499648692</v>
      </c>
      <c r="W184" s="31">
        <v>9017.7882000000009</v>
      </c>
      <c r="X184" s="44">
        <f t="shared" si="73"/>
        <v>3.01883710823811</v>
      </c>
      <c r="Y184" s="44">
        <f t="shared" si="74"/>
        <v>3.3606371082381101</v>
      </c>
      <c r="Z184" s="31">
        <v>19113.936600000001</v>
      </c>
      <c r="AA184" s="30">
        <v>26.467700000000001</v>
      </c>
      <c r="AB184" s="30">
        <v>61.254899999999999</v>
      </c>
      <c r="AC184" s="30">
        <v>13.849</v>
      </c>
      <c r="AD184" s="30">
        <v>4.7778</v>
      </c>
      <c r="AE184" s="30">
        <f t="shared" si="78"/>
        <v>10.763610050700466</v>
      </c>
      <c r="AF184" s="30">
        <f t="shared" si="76"/>
        <v>483.91514708919647</v>
      </c>
      <c r="AG184" s="31">
        <v>25428.413400000001</v>
      </c>
      <c r="AH184" s="59">
        <f>VLOOKUP(C184,macroInfo!$B$5:$D$57,3,0)</f>
        <v>3.8525526006435098</v>
      </c>
      <c r="AI184" s="59">
        <f>VLOOKUP(C184,macroInfo!$B$5:$G$57,6,0)</f>
        <v>22.068486956749851</v>
      </c>
      <c r="AJ184" s="59">
        <f>VLOOKUP(C184,macroInfo!$B$5:$F$57,5,0)</f>
        <v>15.83158490016541</v>
      </c>
      <c r="AK184" s="59">
        <f>VLOOKUP(C184,macroInfo!$B$5:$H$57,7,0)</f>
        <v>4.57</v>
      </c>
    </row>
    <row r="185" spans="1:37" x14ac:dyDescent="0.3">
      <c r="A185" s="32" t="s">
        <v>164</v>
      </c>
      <c r="B185" s="32">
        <v>6</v>
      </c>
      <c r="C185" s="32">
        <v>2005</v>
      </c>
      <c r="D185" s="29" t="s">
        <v>192</v>
      </c>
      <c r="E185" s="29" t="s">
        <v>78</v>
      </c>
      <c r="F185" s="33">
        <f t="shared" si="60"/>
        <v>0</v>
      </c>
      <c r="G185" s="33">
        <f t="shared" si="53"/>
        <v>0</v>
      </c>
      <c r="H185" s="33">
        <f t="shared" si="54"/>
        <v>0</v>
      </c>
      <c r="I185" s="33">
        <f t="shared" si="55"/>
        <v>1</v>
      </c>
      <c r="J185" s="30">
        <v>0.83909999999999996</v>
      </c>
      <c r="K185" s="30">
        <v>23.4724</v>
      </c>
      <c r="L185" s="30">
        <v>2.0859999999999999</v>
      </c>
      <c r="M185" s="30">
        <v>0.46779999999999999</v>
      </c>
      <c r="N185" s="31">
        <v>19727.238600000001</v>
      </c>
      <c r="O185" s="50">
        <f t="shared" si="57"/>
        <v>-12.98582535123218</v>
      </c>
      <c r="P185" s="31">
        <v>249075.72270000001</v>
      </c>
      <c r="Q185" s="31">
        <f t="shared" si="56"/>
        <v>12.625980135912179</v>
      </c>
      <c r="R185" s="31">
        <v>532374.19979999994</v>
      </c>
      <c r="S185" s="31">
        <f t="shared" si="58"/>
        <v>-0.70173964247382814</v>
      </c>
      <c r="T185" s="31">
        <v>304237.39919999999</v>
      </c>
      <c r="U185" s="31">
        <f t="shared" si="61"/>
        <v>228136.80059999996</v>
      </c>
      <c r="V185" s="50">
        <f t="shared" si="59"/>
        <v>-3.9826034418858036</v>
      </c>
      <c r="W185" s="31">
        <v>10316.507600000001</v>
      </c>
      <c r="X185" s="44">
        <f t="shared" si="73"/>
        <v>3.3909399788216446</v>
      </c>
      <c r="Y185" s="44">
        <f t="shared" si="74"/>
        <v>2.9231399788216446</v>
      </c>
      <c r="Z185" s="31">
        <v>17522.146499999999</v>
      </c>
      <c r="AA185" s="30">
        <v>29.139600000000002</v>
      </c>
      <c r="AB185" s="30">
        <v>61.149099999999997</v>
      </c>
      <c r="AC185" s="30">
        <v>12.7483</v>
      </c>
      <c r="AD185" s="30">
        <v>9.3972999999999995</v>
      </c>
      <c r="AE185" s="30">
        <f t="shared" si="78"/>
        <v>-8.6952138771101257</v>
      </c>
      <c r="AF185" s="30">
        <f t="shared" si="76"/>
        <v>481.16926394991668</v>
      </c>
      <c r="AG185" s="31">
        <v>27095.305499999999</v>
      </c>
      <c r="AH185" s="59">
        <f>VLOOKUP(C185,macroInfo!$B$5:$D$57,3,0)</f>
        <v>3.4832203202525802</v>
      </c>
      <c r="AI185" s="59">
        <f>VLOOKUP(C185,macroInfo!$B$5:$G$57,6,0)</f>
        <v>2.7517247399369804</v>
      </c>
      <c r="AJ185" s="59">
        <f>VLOOKUP(C185,macroInfo!$B$5:$F$57,5,0)</f>
        <v>6.3055343402032529</v>
      </c>
      <c r="AK185" s="59">
        <f>VLOOKUP(C185,macroInfo!$B$5:$H$57,7,0)</f>
        <v>4.6974999999999998</v>
      </c>
    </row>
    <row r="186" spans="1:37" x14ac:dyDescent="0.3">
      <c r="A186" s="32" t="s">
        <v>165</v>
      </c>
      <c r="B186" s="32">
        <v>6</v>
      </c>
      <c r="C186" s="32">
        <v>2006</v>
      </c>
      <c r="D186" s="29" t="s">
        <v>192</v>
      </c>
      <c r="E186" s="29" t="s">
        <v>78</v>
      </c>
      <c r="F186" s="33">
        <f t="shared" si="60"/>
        <v>0</v>
      </c>
      <c r="G186" s="33">
        <f t="shared" si="53"/>
        <v>0</v>
      </c>
      <c r="H186" s="33">
        <f t="shared" si="54"/>
        <v>0</v>
      </c>
      <c r="I186" s="33">
        <f t="shared" si="55"/>
        <v>1</v>
      </c>
      <c r="J186" s="30">
        <v>0.85799999999999998</v>
      </c>
      <c r="K186" s="30">
        <v>26.2576</v>
      </c>
      <c r="L186" s="30">
        <v>1.8395999999999999</v>
      </c>
      <c r="M186" s="30">
        <v>-6.3299999999999995E-2</v>
      </c>
      <c r="N186" s="31">
        <v>24838.856400000001</v>
      </c>
      <c r="O186" s="50">
        <f t="shared" si="57"/>
        <v>23.040886657144835</v>
      </c>
      <c r="P186" s="31">
        <v>302146.06089999998</v>
      </c>
      <c r="Q186" s="31">
        <f t="shared" si="56"/>
        <v>12.164250077954474</v>
      </c>
      <c r="R186" s="31">
        <v>665308.80740000005</v>
      </c>
      <c r="S186" s="31">
        <f t="shared" si="58"/>
        <v>22.290467973219741</v>
      </c>
      <c r="T186" s="31">
        <v>368822.5514</v>
      </c>
      <c r="U186" s="31">
        <f t="shared" si="61"/>
        <v>296486.25600000005</v>
      </c>
      <c r="V186" s="50">
        <f t="shared" si="59"/>
        <v>26.20554115754506</v>
      </c>
      <c r="W186" s="31">
        <v>10213.25</v>
      </c>
      <c r="X186" s="44">
        <f t="shared" si="73"/>
        <v>2.7691500861950815</v>
      </c>
      <c r="Y186" s="44">
        <f t="shared" si="74"/>
        <v>2.8324500861950814</v>
      </c>
      <c r="Z186" s="31">
        <v>21599.426500000001</v>
      </c>
      <c r="AA186" s="30">
        <v>29.8599</v>
      </c>
      <c r="AB186" s="30">
        <v>57.597000000000001</v>
      </c>
      <c r="AC186" s="30">
        <v>7.6050000000000004</v>
      </c>
      <c r="AD186" s="30">
        <v>6.3110999999999997</v>
      </c>
      <c r="AE186" s="30">
        <f t="shared" si="78"/>
        <v>20.920116828478815</v>
      </c>
      <c r="AF186" s="30">
        <f t="shared" si="76"/>
        <v>482.60273968658896</v>
      </c>
      <c r="AG186" s="31">
        <v>32210.3505</v>
      </c>
      <c r="AH186" s="59">
        <f>VLOOKUP(C186,macroInfo!$B$5:$D$57,3,0)</f>
        <v>2.7828106258432701</v>
      </c>
      <c r="AI186" s="59">
        <f>VLOOKUP(C186,macroInfo!$B$5:$G$57,6,0)</f>
        <v>2.1064496594234416</v>
      </c>
      <c r="AJ186" s="59">
        <f>VLOOKUP(C186,macroInfo!$B$5:$F$57,5,0)</f>
        <v>8.7574297123439706</v>
      </c>
      <c r="AK186" s="59">
        <f>VLOOKUP(C186,macroInfo!$B$5:$H$57,7,0)</f>
        <v>4.7974999999999994</v>
      </c>
    </row>
    <row r="187" spans="1:37" x14ac:dyDescent="0.3">
      <c r="A187" s="32" t="s">
        <v>166</v>
      </c>
      <c r="B187" s="32">
        <v>6</v>
      </c>
      <c r="C187" s="32">
        <v>2007</v>
      </c>
      <c r="D187" s="29" t="s">
        <v>192</v>
      </c>
      <c r="E187" s="29" t="s">
        <v>78</v>
      </c>
      <c r="F187" s="33">
        <f t="shared" si="60"/>
        <v>1</v>
      </c>
      <c r="G187" s="33">
        <f t="shared" si="53"/>
        <v>1</v>
      </c>
      <c r="H187" s="33">
        <f t="shared" si="54"/>
        <v>1</v>
      </c>
      <c r="I187" s="33">
        <f t="shared" si="55"/>
        <v>1</v>
      </c>
      <c r="J187" s="30">
        <v>0.94379999999999997</v>
      </c>
      <c r="K187" s="30">
        <v>28.236599999999999</v>
      </c>
      <c r="L187" s="30">
        <v>1.8966000000000001</v>
      </c>
      <c r="M187" s="30">
        <v>-8.48E-2</v>
      </c>
      <c r="N187" s="31">
        <v>27662.630399999998</v>
      </c>
      <c r="O187" s="50">
        <f t="shared" si="57"/>
        <v>10.767320197087946</v>
      </c>
      <c r="P187" s="31">
        <v>282733.02</v>
      </c>
      <c r="Q187" s="31">
        <f t="shared" si="56"/>
        <v>10.220756880733946</v>
      </c>
      <c r="R187" s="31">
        <v>700579.11419999995</v>
      </c>
      <c r="S187" s="31">
        <f t="shared" si="58"/>
        <v>5.1655994115818702</v>
      </c>
      <c r="T187" s="31">
        <v>420772.55940000003</v>
      </c>
      <c r="U187" s="31">
        <f t="shared" si="61"/>
        <v>279806.55479999993</v>
      </c>
      <c r="V187" s="50">
        <f t="shared" si="59"/>
        <v>-5.7902374541499917</v>
      </c>
      <c r="W187" s="31">
        <v>12202.9581</v>
      </c>
      <c r="X187" s="44">
        <f t="shared" si="73"/>
        <v>2.9001316334413034</v>
      </c>
      <c r="Y187" s="44">
        <f t="shared" si="74"/>
        <v>2.9849316334413034</v>
      </c>
      <c r="Z187" s="31">
        <v>24071.9607</v>
      </c>
      <c r="AA187" s="30">
        <v>28.438300000000002</v>
      </c>
      <c r="AB187" s="30">
        <v>60.404899999999998</v>
      </c>
      <c r="AC187" s="30">
        <v>11.4155</v>
      </c>
      <c r="AD187" s="30">
        <v>12.3531</v>
      </c>
      <c r="AE187" s="30">
        <f t="shared" si="78"/>
        <v>10.838094331250666</v>
      </c>
      <c r="AF187" s="30">
        <f t="shared" si="76"/>
        <v>482.65867704081637</v>
      </c>
      <c r="AG187" s="31">
        <v>37427.427900000002</v>
      </c>
      <c r="AH187" s="59">
        <f>VLOOKUP(C187,macroInfo!$B$5:$D$57,3,0)</f>
        <v>2.01050755163328</v>
      </c>
      <c r="AI187" s="59">
        <f>VLOOKUP(C187,macroInfo!$B$5:$G$57,6,0)</f>
        <v>21.613625390754567</v>
      </c>
      <c r="AJ187" s="59">
        <f>VLOOKUP(C187,macroInfo!$B$5:$F$57,5,0)</f>
        <v>11.440467914050702</v>
      </c>
      <c r="AK187" s="59">
        <f>VLOOKUP(C187,macroInfo!$B$5:$H$57,7,0)</f>
        <v>5.9550000000000001</v>
      </c>
    </row>
    <row r="188" spans="1:37" x14ac:dyDescent="0.3">
      <c r="A188" s="32" t="s">
        <v>167</v>
      </c>
      <c r="B188" s="32">
        <v>6</v>
      </c>
      <c r="C188" s="32">
        <v>2008</v>
      </c>
      <c r="D188" s="29" t="s">
        <v>192</v>
      </c>
      <c r="E188" s="29" t="s">
        <v>78</v>
      </c>
      <c r="F188" s="33">
        <f t="shared" si="60"/>
        <v>1</v>
      </c>
      <c r="G188" s="33">
        <f t="shared" si="53"/>
        <v>1</v>
      </c>
      <c r="H188" s="33">
        <f t="shared" si="54"/>
        <v>1</v>
      </c>
      <c r="I188" s="33">
        <f t="shared" si="55"/>
        <v>1</v>
      </c>
      <c r="J188" s="30">
        <v>0.1938</v>
      </c>
      <c r="K188" s="30">
        <v>7.6066000000000003</v>
      </c>
      <c r="L188" s="30">
        <v>2.008</v>
      </c>
      <c r="M188" s="30">
        <v>0.54010000000000002</v>
      </c>
      <c r="N188" s="31">
        <v>19969.2075</v>
      </c>
      <c r="O188" s="50">
        <f t="shared" si="57"/>
        <v>-32.589095721552148</v>
      </c>
      <c r="P188" s="31">
        <v>248503.75</v>
      </c>
      <c r="Q188" s="31">
        <f t="shared" si="56"/>
        <v>12.444347127946864</v>
      </c>
      <c r="R188" s="31">
        <v>716711.05</v>
      </c>
      <c r="S188" s="31">
        <f t="shared" si="58"/>
        <v>2.2765461754134844</v>
      </c>
      <c r="T188" s="31">
        <v>358988.08</v>
      </c>
      <c r="U188" s="31">
        <f t="shared" si="61"/>
        <v>357722.97000000003</v>
      </c>
      <c r="V188" s="50">
        <f t="shared" si="59"/>
        <v>24.566037133618014</v>
      </c>
      <c r="W188" s="31">
        <v>14292.7505</v>
      </c>
      <c r="X188" s="44">
        <f t="shared" si="73"/>
        <v>3.9813997445263363</v>
      </c>
      <c r="Y188" s="44">
        <f t="shared" si="74"/>
        <v>3.4412997445263365</v>
      </c>
      <c r="Z188" s="31">
        <v>13690.297500000001</v>
      </c>
      <c r="AA188" s="30">
        <v>50.700099999999999</v>
      </c>
      <c r="AB188" s="30">
        <v>51.733899999999998</v>
      </c>
      <c r="AC188" s="30">
        <v>16.0596</v>
      </c>
      <c r="AD188" s="30">
        <v>9.1872000000000007</v>
      </c>
      <c r="AE188" s="30">
        <f t="shared" si="78"/>
        <v>-56.436033646932913</v>
      </c>
      <c r="AF188" s="30">
        <f>AVERAGE(AF189:AF202)</f>
        <v>482.53967857142851</v>
      </c>
      <c r="AG188" s="31">
        <v>34815.302499999998</v>
      </c>
      <c r="AH188" s="59">
        <f>VLOOKUP(C188,macroInfo!$B$5:$D$57,3,0)</f>
        <v>0.122188442974647</v>
      </c>
      <c r="AI188" s="59">
        <f>VLOOKUP(C188,macroInfo!$B$5:$G$57,6,0)</f>
        <v>-8.1302947285824168</v>
      </c>
      <c r="AJ188" s="59">
        <f>VLOOKUP(C188,macroInfo!$B$5:$F$57,5,0)</f>
        <v>-19.582815844469096</v>
      </c>
      <c r="AK188" s="59">
        <f>VLOOKUP(C188,macroInfo!$B$5:$H$57,7,0)</f>
        <v>5.49</v>
      </c>
    </row>
    <row r="189" spans="1:37" x14ac:dyDescent="0.3">
      <c r="A189" s="32" t="s">
        <v>168</v>
      </c>
      <c r="B189" s="32">
        <v>6</v>
      </c>
      <c r="C189" s="32">
        <v>2009</v>
      </c>
      <c r="D189" s="29" t="s">
        <v>192</v>
      </c>
      <c r="E189" s="29" t="s">
        <v>78</v>
      </c>
      <c r="F189" s="33">
        <f t="shared" si="60"/>
        <v>1</v>
      </c>
      <c r="G189" s="33">
        <f t="shared" si="53"/>
        <v>1</v>
      </c>
      <c r="H189" s="33">
        <f t="shared" si="54"/>
        <v>1</v>
      </c>
      <c r="I189" s="33">
        <f t="shared" si="55"/>
        <v>1</v>
      </c>
      <c r="J189" s="30">
        <v>0.38640000000000002</v>
      </c>
      <c r="K189" s="30">
        <v>10.7346</v>
      </c>
      <c r="L189" s="30">
        <v>1.3829</v>
      </c>
      <c r="M189" s="30">
        <v>0.73450000000000004</v>
      </c>
      <c r="N189" s="31">
        <v>76751.444000000003</v>
      </c>
      <c r="O189" s="50">
        <f t="shared" si="57"/>
        <v>134.63807385090848</v>
      </c>
      <c r="P189" s="31">
        <v>796592.14359999995</v>
      </c>
      <c r="Q189" s="31">
        <f t="shared" si="56"/>
        <v>10.378855459709657</v>
      </c>
      <c r="R189" s="31">
        <v>1658800</v>
      </c>
      <c r="S189" s="31">
        <f t="shared" si="58"/>
        <v>83.917696760366695</v>
      </c>
      <c r="T189" s="31">
        <v>1036300</v>
      </c>
      <c r="U189" s="31">
        <f t="shared" si="61"/>
        <v>622500</v>
      </c>
      <c r="V189" s="50">
        <f t="shared" si="59"/>
        <v>55.398476831232259</v>
      </c>
      <c r="W189" s="31">
        <v>14133.969499999999</v>
      </c>
      <c r="X189" s="44">
        <f t="shared" si="73"/>
        <v>1.3638878220592492</v>
      </c>
      <c r="Y189" s="44">
        <f t="shared" si="74"/>
        <v>0.62938782205924915</v>
      </c>
      <c r="Z189" s="31">
        <v>69885.314400000003</v>
      </c>
      <c r="AA189" s="30">
        <v>23.290099999999999</v>
      </c>
      <c r="AB189" s="30">
        <v>53.700699999999998</v>
      </c>
      <c r="AC189" s="30">
        <v>163.233</v>
      </c>
      <c r="AD189" s="30">
        <v>137.94649999999999</v>
      </c>
      <c r="AE189" s="30">
        <f t="shared" si="78"/>
        <v>163.01681624913508</v>
      </c>
      <c r="AF189" s="30">
        <v>558.96119999999996</v>
      </c>
      <c r="AG189" s="31">
        <v>98627.139599999995</v>
      </c>
      <c r="AH189" s="59">
        <f>VLOOKUP(C189,macroInfo!$B$5:$D$57,3,0)</f>
        <v>-2.5998883510855801</v>
      </c>
      <c r="AI189" s="59">
        <f>VLOOKUP(C189,macroInfo!$B$5:$G$57,6,0)</f>
        <v>-152.2692205218506</v>
      </c>
      <c r="AJ189" s="59">
        <f>VLOOKUP(C189,macroInfo!$B$5:$F$57,5,0)</f>
        <v>-24.778154144577758</v>
      </c>
      <c r="AK189" s="59">
        <f>VLOOKUP(C189,macroInfo!$B$5:$H$57,7,0)</f>
        <v>1.1975</v>
      </c>
    </row>
    <row r="190" spans="1:37" x14ac:dyDescent="0.3">
      <c r="A190" s="32" t="s">
        <v>169</v>
      </c>
      <c r="B190" s="32">
        <v>6</v>
      </c>
      <c r="C190" s="32">
        <v>2010</v>
      </c>
      <c r="D190" s="29" t="s">
        <v>192</v>
      </c>
      <c r="E190" s="29" t="s">
        <v>78</v>
      </c>
      <c r="F190" s="33">
        <f t="shared" si="60"/>
        <v>1</v>
      </c>
      <c r="G190" s="33">
        <f t="shared" si="53"/>
        <v>1</v>
      </c>
      <c r="H190" s="33">
        <f t="shared" si="54"/>
        <v>1</v>
      </c>
      <c r="I190" s="33">
        <f t="shared" si="55"/>
        <v>1</v>
      </c>
      <c r="J190" s="30">
        <v>-3.1699999999999999E-2</v>
      </c>
      <c r="K190" s="30">
        <v>-0.71640000000000004</v>
      </c>
      <c r="L190" s="30">
        <v>1.3983000000000001</v>
      </c>
      <c r="M190" s="30">
        <v>0.90890000000000004</v>
      </c>
      <c r="N190" s="31">
        <v>73506.887700000007</v>
      </c>
      <c r="O190" s="50">
        <f t="shared" si="57"/>
        <v>-4.3193088590220947</v>
      </c>
      <c r="P190" s="31">
        <v>633574.58519999997</v>
      </c>
      <c r="Q190" s="31">
        <f t="shared" si="56"/>
        <v>8.6192546715591654</v>
      </c>
      <c r="R190" s="31">
        <v>1546000</v>
      </c>
      <c r="S190" s="31">
        <f t="shared" si="58"/>
        <v>-7.0423499224858954</v>
      </c>
      <c r="T190" s="31">
        <v>952563.32700000005</v>
      </c>
      <c r="U190" s="31">
        <f t="shared" si="61"/>
        <v>593436.67299999995</v>
      </c>
      <c r="V190" s="50">
        <f t="shared" si="59"/>
        <v>-4.7813120908794904</v>
      </c>
      <c r="W190" s="31">
        <v>19392.231100000001</v>
      </c>
      <c r="X190" s="44">
        <f t="shared" si="73"/>
        <v>2.0357944244057591</v>
      </c>
      <c r="Y190" s="44">
        <f t="shared" si="74"/>
        <v>1.126894424405759</v>
      </c>
      <c r="Z190" s="31">
        <v>71813.705100000006</v>
      </c>
      <c r="AA190" s="30">
        <v>21.141400000000001</v>
      </c>
      <c r="AB190" s="30">
        <v>55.512099999999997</v>
      </c>
      <c r="AC190" s="30">
        <v>-4.7991999999999999</v>
      </c>
      <c r="AD190" s="30">
        <v>-3.2227000000000001</v>
      </c>
      <c r="AE190" s="30">
        <f t="shared" si="78"/>
        <v>2.7219803922976826</v>
      </c>
      <c r="AF190" s="30">
        <v>532.86210000000005</v>
      </c>
      <c r="AG190" s="31">
        <v>96378.884699999995</v>
      </c>
      <c r="AH190" s="59">
        <f>VLOOKUP(C190,macroInfo!$B$5:$D$57,3,0)</f>
        <v>2.7088566941968102</v>
      </c>
      <c r="AI190" s="59">
        <f>VLOOKUP(C190,macroInfo!$B$5:$G$57,6,0)</f>
        <v>-55.129973169376534</v>
      </c>
      <c r="AJ190" s="59">
        <f>VLOOKUP(C190,macroInfo!$B$5:$F$57,5,0)</f>
        <v>17.567573527575036</v>
      </c>
      <c r="AK190" s="59">
        <f>VLOOKUP(C190,macroInfo!$B$5:$H$57,7,0)</f>
        <v>0.69</v>
      </c>
    </row>
    <row r="191" spans="1:37" x14ac:dyDescent="0.3">
      <c r="A191" s="32" t="s">
        <v>170</v>
      </c>
      <c r="B191" s="32">
        <v>6</v>
      </c>
      <c r="C191" s="32">
        <v>2011</v>
      </c>
      <c r="D191" s="29" t="s">
        <v>192</v>
      </c>
      <c r="E191" s="29" t="s">
        <v>78</v>
      </c>
      <c r="F191" s="33">
        <f t="shared" si="60"/>
        <v>1</v>
      </c>
      <c r="G191" s="33">
        <f t="shared" si="53"/>
        <v>1</v>
      </c>
      <c r="H191" s="33">
        <f t="shared" si="54"/>
        <v>1</v>
      </c>
      <c r="I191" s="33">
        <f t="shared" si="55"/>
        <v>1</v>
      </c>
      <c r="J191" s="30">
        <v>-0.28410000000000002</v>
      </c>
      <c r="K191" s="30">
        <v>-6.0598999999999998</v>
      </c>
      <c r="L191" s="30">
        <v>1.5303</v>
      </c>
      <c r="M191" s="30">
        <v>1.2828999999999999</v>
      </c>
      <c r="N191" s="31">
        <v>68234.9473</v>
      </c>
      <c r="O191" s="50">
        <f t="shared" si="57"/>
        <v>-7.4422254673482193</v>
      </c>
      <c r="P191" s="31">
        <v>546445.65689999994</v>
      </c>
      <c r="Q191" s="31">
        <f t="shared" si="56"/>
        <v>8.0082960201831934</v>
      </c>
      <c r="R191" s="31">
        <v>1505200</v>
      </c>
      <c r="S191" s="31">
        <f t="shared" si="58"/>
        <v>-2.6745170428085032</v>
      </c>
      <c r="T191" s="31">
        <v>906299.43299999996</v>
      </c>
      <c r="U191" s="31">
        <f t="shared" si="61"/>
        <v>598900.56700000004</v>
      </c>
      <c r="V191" s="50">
        <f t="shared" si="59"/>
        <v>0.91650785755829844</v>
      </c>
      <c r="W191" s="31">
        <v>20366.015500000001</v>
      </c>
      <c r="X191" s="44">
        <f t="shared" si="73"/>
        <v>2.2471618935681272</v>
      </c>
      <c r="Y191" s="44">
        <f t="shared" si="74"/>
        <v>0.9642618935681273</v>
      </c>
      <c r="Z191" s="31">
        <v>71217.327999999994</v>
      </c>
      <c r="AA191" s="30">
        <v>20.829799999999999</v>
      </c>
      <c r="AB191" s="30">
        <v>61.422800000000002</v>
      </c>
      <c r="AC191" s="30">
        <v>-4.3536999999999999</v>
      </c>
      <c r="AD191" s="30">
        <v>5.1501999999999999</v>
      </c>
      <c r="AE191" s="30">
        <f t="shared" si="78"/>
        <v>-0.8339177074635109</v>
      </c>
      <c r="AF191" s="30">
        <v>521.37400000000002</v>
      </c>
      <c r="AG191" s="31">
        <v>85293.296400000007</v>
      </c>
      <c r="AH191" s="59">
        <f>VLOOKUP(C191,macroInfo!$B$5:$D$57,3,0)</f>
        <v>1.54989495017045</v>
      </c>
      <c r="AI191" s="59">
        <f>VLOOKUP(C191,macroInfo!$B$5:$G$57,6,0)</f>
        <v>25.171692375826577</v>
      </c>
      <c r="AJ191" s="59">
        <f>VLOOKUP(C191,macroInfo!$B$5:$F$57,5,0)</f>
        <v>12.462970276676295</v>
      </c>
      <c r="AK191" s="59">
        <f>VLOOKUP(C191,macroInfo!$B$5:$H$57,7,0)</f>
        <v>0.88749999999999996</v>
      </c>
    </row>
    <row r="192" spans="1:37" x14ac:dyDescent="0.3">
      <c r="A192" s="32" t="s">
        <v>171</v>
      </c>
      <c r="B192" s="32">
        <v>6</v>
      </c>
      <c r="C192" s="32">
        <v>2012</v>
      </c>
      <c r="D192" s="29" t="s">
        <v>192</v>
      </c>
      <c r="E192" s="29" t="s">
        <v>78</v>
      </c>
      <c r="F192" s="33">
        <f t="shared" si="60"/>
        <v>1</v>
      </c>
      <c r="G192" s="33">
        <f t="shared" si="53"/>
        <v>1</v>
      </c>
      <c r="H192" s="33">
        <f t="shared" si="54"/>
        <v>1</v>
      </c>
      <c r="I192" s="33">
        <f t="shared" si="55"/>
        <v>1</v>
      </c>
      <c r="J192" s="30">
        <v>-0.15060000000000001</v>
      </c>
      <c r="K192" s="30">
        <v>-3.1739999999999999</v>
      </c>
      <c r="L192" s="30">
        <v>1.1484000000000001</v>
      </c>
      <c r="M192" s="30">
        <v>0.60660000000000003</v>
      </c>
      <c r="N192" s="31">
        <v>69441.046799999996</v>
      </c>
      <c r="O192" s="50">
        <f t="shared" si="57"/>
        <v>1.7521287764398736</v>
      </c>
      <c r="P192" s="31">
        <v>503987.63579999999</v>
      </c>
      <c r="Q192" s="31">
        <f t="shared" si="56"/>
        <v>7.2577770501005752</v>
      </c>
      <c r="R192" s="31">
        <v>1501700</v>
      </c>
      <c r="S192" s="31">
        <f t="shared" si="58"/>
        <v>-0.23279800330472003</v>
      </c>
      <c r="T192" s="31">
        <v>864845.89500000002</v>
      </c>
      <c r="U192" s="31">
        <f t="shared" si="61"/>
        <v>636854.10499999998</v>
      </c>
      <c r="V192" s="50">
        <f t="shared" si="59"/>
        <v>6.1445008797205958</v>
      </c>
      <c r="W192" s="31">
        <v>14384.660099999999</v>
      </c>
      <c r="X192" s="44">
        <f t="shared" si="73"/>
        <v>1.6632628059129537</v>
      </c>
      <c r="Y192" s="44">
        <f t="shared" si="74"/>
        <v>1.0566628059129537</v>
      </c>
      <c r="Z192" s="31">
        <v>71463.175799999997</v>
      </c>
      <c r="AA192" s="30">
        <v>20.690899999999999</v>
      </c>
      <c r="AB192" s="30">
        <v>69.216499999999996</v>
      </c>
      <c r="AC192" s="30">
        <v>-8.8804999999999996</v>
      </c>
      <c r="AD192" s="30">
        <v>3.1423000000000001</v>
      </c>
      <c r="AE192" s="30">
        <f t="shared" si="78"/>
        <v>0.34461336588579133</v>
      </c>
      <c r="AF192" s="30">
        <v>541.38840000000005</v>
      </c>
      <c r="AG192" s="31">
        <v>87061.992599999998</v>
      </c>
      <c r="AH192" s="59">
        <f>VLOOKUP(C192,macroInfo!$B$5:$D$57,3,0)</f>
        <v>2.2806876031918502</v>
      </c>
      <c r="AI192" s="59">
        <f>VLOOKUP(C192,macroInfo!$B$5:$G$57,6,0)</f>
        <v>-5.7987257650349395</v>
      </c>
      <c r="AJ192" s="59">
        <f>VLOOKUP(C192,macroInfo!$B$5:$F$57,5,0)</f>
        <v>7.9335793820117502</v>
      </c>
      <c r="AK192" s="59">
        <f>VLOOKUP(C192,macroInfo!$B$5:$H$57,7,0)</f>
        <v>0.83749999999999991</v>
      </c>
    </row>
    <row r="193" spans="1:37" x14ac:dyDescent="0.3">
      <c r="A193" s="32" t="s">
        <v>172</v>
      </c>
      <c r="B193" s="32">
        <v>6</v>
      </c>
      <c r="C193" s="32">
        <v>2013</v>
      </c>
      <c r="D193" s="29" t="s">
        <v>192</v>
      </c>
      <c r="E193" s="29" t="s">
        <v>78</v>
      </c>
      <c r="F193" s="33">
        <f t="shared" si="60"/>
        <v>0</v>
      </c>
      <c r="G193" s="33">
        <f t="shared" si="53"/>
        <v>0</v>
      </c>
      <c r="H193" s="33">
        <f t="shared" si="54"/>
        <v>0</v>
      </c>
      <c r="I193" s="33">
        <f t="shared" si="55"/>
        <v>1</v>
      </c>
      <c r="J193" s="30">
        <v>-9.4100000000000003E-2</v>
      </c>
      <c r="K193" s="30">
        <v>-2.0720999999999998</v>
      </c>
      <c r="L193" s="30">
        <v>0.98150000000000004</v>
      </c>
      <c r="M193" s="30">
        <v>0.3286</v>
      </c>
      <c r="N193" s="31">
        <v>63239.0484</v>
      </c>
      <c r="O193" s="50">
        <f t="shared" si="57"/>
        <v>-9.3556180333535064</v>
      </c>
      <c r="P193" s="31">
        <v>437093.91</v>
      </c>
      <c r="Q193" s="31">
        <f t="shared" si="56"/>
        <v>6.9117724105412055</v>
      </c>
      <c r="R193" s="31">
        <v>1403200</v>
      </c>
      <c r="S193" s="31">
        <f t="shared" si="58"/>
        <v>-6.7842457068316468</v>
      </c>
      <c r="T193" s="31">
        <v>840305.38020000001</v>
      </c>
      <c r="U193" s="31">
        <f t="shared" si="61"/>
        <v>562894.61979999999</v>
      </c>
      <c r="V193" s="50">
        <f t="shared" si="59"/>
        <v>-12.344816038175143</v>
      </c>
      <c r="W193" s="31">
        <v>11482.3454</v>
      </c>
      <c r="X193" s="44">
        <f t="shared" si="73"/>
        <v>1.3664491113060708</v>
      </c>
      <c r="Y193" s="44">
        <f t="shared" si="74"/>
        <v>1.0378491113060708</v>
      </c>
      <c r="Z193" s="31">
        <v>64589.1774</v>
      </c>
      <c r="AA193" s="30">
        <v>21.533200000000001</v>
      </c>
      <c r="AB193" s="30">
        <v>76.788899999999998</v>
      </c>
      <c r="AC193" s="30">
        <v>-4.7378999999999998</v>
      </c>
      <c r="AD193" s="30">
        <v>3.3727999999999998</v>
      </c>
      <c r="AE193" s="30">
        <f t="shared" si="78"/>
        <v>-10.113542900776086</v>
      </c>
      <c r="AF193" s="30">
        <v>558.73500000000001</v>
      </c>
      <c r="AG193" s="31">
        <v>90710.446200000006</v>
      </c>
      <c r="AH193" s="59">
        <f>VLOOKUP(C193,macroInfo!$B$5:$D$57,3,0)</f>
        <v>1.84187539518688</v>
      </c>
      <c r="AI193" s="59">
        <f>VLOOKUP(C193,macroInfo!$B$5:$G$57,6,0)</f>
        <v>-52.586350113053101</v>
      </c>
      <c r="AJ193" s="59">
        <f>VLOOKUP(C193,macroInfo!$B$5:$F$57,5,0)</f>
        <v>17.537853396638734</v>
      </c>
      <c r="AK193" s="59">
        <f>VLOOKUP(C193,macroInfo!$B$5:$H$57,7,0)</f>
        <v>0.495</v>
      </c>
    </row>
    <row r="194" spans="1:37" x14ac:dyDescent="0.3">
      <c r="A194" s="32" t="s">
        <v>173</v>
      </c>
      <c r="B194" s="32">
        <v>6</v>
      </c>
      <c r="C194" s="32">
        <v>2014</v>
      </c>
      <c r="D194" s="29" t="s">
        <v>192</v>
      </c>
      <c r="E194" s="29" t="s">
        <v>78</v>
      </c>
      <c r="F194" s="33">
        <f t="shared" si="60"/>
        <v>0</v>
      </c>
      <c r="G194" s="33">
        <f t="shared" si="53"/>
        <v>0</v>
      </c>
      <c r="H194" s="33">
        <f t="shared" si="54"/>
        <v>0</v>
      </c>
      <c r="I194" s="33">
        <f t="shared" si="55"/>
        <v>1</v>
      </c>
      <c r="J194" s="30">
        <v>0.16589999999999999</v>
      </c>
      <c r="K194" s="30">
        <v>3.4302999999999999</v>
      </c>
      <c r="L194" s="30">
        <v>1.4645999999999999</v>
      </c>
      <c r="M194" s="30">
        <v>0.99009999999999998</v>
      </c>
      <c r="N194" s="31">
        <v>61635.319799999997</v>
      </c>
      <c r="O194" s="50">
        <f t="shared" si="57"/>
        <v>-2.5686885189337807</v>
      </c>
      <c r="P194" s="31">
        <v>373529.5454</v>
      </c>
      <c r="Q194" s="31">
        <f t="shared" si="56"/>
        <v>6.0603164972951111</v>
      </c>
      <c r="R194" s="31">
        <v>1332000</v>
      </c>
      <c r="S194" s="31">
        <f t="shared" si="58"/>
        <v>-5.2073770517584137</v>
      </c>
      <c r="T194" s="31">
        <v>762094.75580000004</v>
      </c>
      <c r="U194" s="31">
        <f t="shared" si="61"/>
        <v>569905.24419999996</v>
      </c>
      <c r="V194" s="50">
        <f t="shared" si="59"/>
        <v>1.237767434276787</v>
      </c>
      <c r="W194" s="31">
        <v>17560.937399999999</v>
      </c>
      <c r="X194" s="44">
        <f t="shared" si="73"/>
        <v>2.3042984177952528</v>
      </c>
      <c r="Y194" s="44">
        <f t="shared" si="74"/>
        <v>1.3141984177952528</v>
      </c>
      <c r="Z194" s="31">
        <v>67520.263500000001</v>
      </c>
      <c r="AA194" s="30">
        <v>17.1312</v>
      </c>
      <c r="AB194" s="30">
        <v>79.800799999999995</v>
      </c>
      <c r="AC194" s="30">
        <v>-3.5739999999999998</v>
      </c>
      <c r="AD194" s="30">
        <v>1.3043</v>
      </c>
      <c r="AE194" s="30">
        <f t="shared" si="78"/>
        <v>4.4380888581802065</v>
      </c>
      <c r="AF194" s="30">
        <v>490.05470000000003</v>
      </c>
      <c r="AG194" s="31">
        <v>82267.679999999993</v>
      </c>
      <c r="AH194" s="59">
        <f>VLOOKUP(C194,macroInfo!$B$5:$D$57,3,0)</f>
        <v>2.2877759325535898</v>
      </c>
      <c r="AI194" s="59">
        <f>VLOOKUP(C194,macroInfo!$B$5:$G$57,6,0)</f>
        <v>8.2370997433127773</v>
      </c>
      <c r="AJ194" s="59">
        <f>VLOOKUP(C194,macroInfo!$B$5:$F$57,5,0)</f>
        <v>16.279600580719226</v>
      </c>
      <c r="AK194" s="59">
        <f>VLOOKUP(C194,macroInfo!$B$5:$H$57,7,0)</f>
        <v>0.53750000000000009</v>
      </c>
    </row>
    <row r="195" spans="1:37" x14ac:dyDescent="0.3">
      <c r="A195" s="32" t="s">
        <v>174</v>
      </c>
      <c r="B195" s="32">
        <v>6</v>
      </c>
      <c r="C195" s="32">
        <v>2015</v>
      </c>
      <c r="D195" s="29" t="s">
        <v>192</v>
      </c>
      <c r="E195" s="29" t="s">
        <v>78</v>
      </c>
      <c r="F195" s="33">
        <f t="shared" si="60"/>
        <v>0</v>
      </c>
      <c r="G195" s="33">
        <f t="shared" ref="G195:G258" si="79">IF(OR(AND(C195&gt;2006,C195&lt;=2012), C195&gt;=2020),1,0)</f>
        <v>0</v>
      </c>
      <c r="H195" s="33">
        <f t="shared" ref="H195:H258" si="80">IF(OR(AND(C195&gt;2006,C195&lt;=2012)),1,0)</f>
        <v>0</v>
      </c>
      <c r="I195" s="33">
        <f t="shared" ref="I195:I258" si="81">IF(OR(E195="DEU",E195="UK"),1,0)</f>
        <v>1</v>
      </c>
      <c r="J195" s="30">
        <v>0.10349999999999999</v>
      </c>
      <c r="K195" s="30">
        <v>1.1021000000000001</v>
      </c>
      <c r="L195" s="30">
        <v>1.5993999999999999</v>
      </c>
      <c r="M195" s="30">
        <v>1.2293000000000001</v>
      </c>
      <c r="N195" s="31">
        <v>53843.929600000003</v>
      </c>
      <c r="O195" s="50">
        <f t="shared" si="57"/>
        <v>-13.514541030026816</v>
      </c>
      <c r="P195" s="31">
        <v>328339.82299999997</v>
      </c>
      <c r="Q195" s="31">
        <f t="shared" ref="Q195:Q258" si="82">+P195/N195</f>
        <v>6.0979914623467595</v>
      </c>
      <c r="R195" s="31">
        <v>1188600</v>
      </c>
      <c r="S195" s="31">
        <f t="shared" si="58"/>
        <v>-11.390542816777421</v>
      </c>
      <c r="T195" s="31">
        <v>675123.66720000003</v>
      </c>
      <c r="U195" s="31">
        <f t="shared" si="61"/>
        <v>513476.33279999997</v>
      </c>
      <c r="V195" s="50">
        <f t="shared" si="59"/>
        <v>-10.42661704282242</v>
      </c>
      <c r="W195" s="31">
        <v>17297.766599999999</v>
      </c>
      <c r="X195" s="44">
        <f t="shared" si="73"/>
        <v>2.5621626733573941</v>
      </c>
      <c r="Y195" s="44">
        <f t="shared" si="74"/>
        <v>1.3328626733573941</v>
      </c>
      <c r="Z195" s="31">
        <v>60754.175600000002</v>
      </c>
      <c r="AA195" s="30">
        <v>17.1709</v>
      </c>
      <c r="AB195" s="30">
        <v>77.379099999999994</v>
      </c>
      <c r="AC195" s="30">
        <v>-6.3194999999999997</v>
      </c>
      <c r="AD195" s="30">
        <v>-6.4287999999999998</v>
      </c>
      <c r="AE195" s="30">
        <f t="shared" si="78"/>
        <v>-10.55919388125276</v>
      </c>
      <c r="AF195" s="30">
        <v>432.17329999999998</v>
      </c>
      <c r="AG195" s="31">
        <v>70717.306400000001</v>
      </c>
      <c r="AH195" s="59">
        <f>VLOOKUP(C195,macroInfo!$B$5:$D$57,3,0)</f>
        <v>2.7063695817639899</v>
      </c>
      <c r="AI195" s="59">
        <f>VLOOKUP(C195,macroInfo!$B$5:$G$57,6,0)</f>
        <v>2.7524673390089935</v>
      </c>
      <c r="AJ195" s="59">
        <f>VLOOKUP(C195,macroInfo!$B$5:$F$57,5,0)</f>
        <v>5.3819675500990032</v>
      </c>
      <c r="AK195" s="59">
        <f>VLOOKUP(C195,macroInfo!$B$5:$H$57,7,0)</f>
        <v>0.55249999999999999</v>
      </c>
    </row>
    <row r="196" spans="1:37" x14ac:dyDescent="0.3">
      <c r="A196" s="32" t="s">
        <v>175</v>
      </c>
      <c r="B196" s="32">
        <v>6</v>
      </c>
      <c r="C196" s="32">
        <v>2016</v>
      </c>
      <c r="D196" s="29" t="s">
        <v>192</v>
      </c>
      <c r="E196" s="29" t="s">
        <v>78</v>
      </c>
      <c r="F196" s="33">
        <f t="shared" si="60"/>
        <v>0</v>
      </c>
      <c r="G196" s="33">
        <f t="shared" si="79"/>
        <v>0</v>
      </c>
      <c r="H196" s="33">
        <f t="shared" si="80"/>
        <v>0</v>
      </c>
      <c r="I196" s="33">
        <f t="shared" si="81"/>
        <v>1</v>
      </c>
      <c r="J196" s="30">
        <v>0.29709999999999998</v>
      </c>
      <c r="K196" s="30">
        <v>4.7499000000000002</v>
      </c>
      <c r="L196" s="30">
        <v>1.3353999999999999</v>
      </c>
      <c r="M196" s="30">
        <v>0.86009999999999998</v>
      </c>
      <c r="N196" s="31">
        <v>45159.244500000001</v>
      </c>
      <c r="O196" s="50">
        <f t="shared" ref="O196:O259" si="83">LN(N196/N195)*100</f>
        <v>-17.589465956515244</v>
      </c>
      <c r="P196" s="31">
        <v>266076.723</v>
      </c>
      <c r="Q196" s="31">
        <f t="shared" si="82"/>
        <v>5.8919657745824336</v>
      </c>
      <c r="R196" s="31">
        <v>1009600</v>
      </c>
      <c r="S196" s="31">
        <f t="shared" ref="S196:S259" si="84">+LN(R196/R195)*100</f>
        <v>-16.322193114561159</v>
      </c>
      <c r="T196" s="31">
        <v>558080.41500000004</v>
      </c>
      <c r="U196" s="31">
        <f t="shared" si="61"/>
        <v>451519.58499999996</v>
      </c>
      <c r="V196" s="50">
        <f t="shared" ref="V196:V259" si="85">LN(U196/U195)*100</f>
        <v>-12.858518878926922</v>
      </c>
      <c r="W196" s="31">
        <v>12569.820599999999</v>
      </c>
      <c r="X196" s="44">
        <f t="shared" si="73"/>
        <v>2.2523314314837584</v>
      </c>
      <c r="Y196" s="44">
        <f t="shared" si="74"/>
        <v>1.3922314314837583</v>
      </c>
      <c r="Z196" s="31">
        <v>53108.19</v>
      </c>
      <c r="AA196" s="30">
        <v>16.7529</v>
      </c>
      <c r="AB196" s="30">
        <v>78.213800000000006</v>
      </c>
      <c r="AC196" s="30">
        <v>-1.3395999999999999</v>
      </c>
      <c r="AD196" s="30">
        <v>-1.2827</v>
      </c>
      <c r="AE196" s="30">
        <f t="shared" si="78"/>
        <v>-13.450466037227136</v>
      </c>
      <c r="AF196" s="30">
        <v>425.47989999999999</v>
      </c>
      <c r="AG196" s="31">
        <v>56938.843500000003</v>
      </c>
      <c r="AH196" s="59">
        <f>VLOOKUP(C196,macroInfo!$B$5:$D$57,3,0)</f>
        <v>1.66747207596187</v>
      </c>
      <c r="AI196" s="59">
        <f>VLOOKUP(C196,macroInfo!$B$5:$G$57,6,0)</f>
        <v>-11.495897277976438</v>
      </c>
      <c r="AJ196" s="59">
        <f>VLOOKUP(C196,macroInfo!$B$5:$F$57,5,0)</f>
        <v>2.592809398073177</v>
      </c>
      <c r="AK196" s="59">
        <f>VLOOKUP(C196,macroInfo!$B$5:$H$57,7,0)</f>
        <v>0.49249999999999994</v>
      </c>
    </row>
    <row r="197" spans="1:37" x14ac:dyDescent="0.3">
      <c r="A197" s="32" t="s">
        <v>176</v>
      </c>
      <c r="B197" s="32">
        <v>6</v>
      </c>
      <c r="C197" s="32">
        <v>2017</v>
      </c>
      <c r="D197" s="29" t="s">
        <v>192</v>
      </c>
      <c r="E197" s="29" t="s">
        <v>78</v>
      </c>
      <c r="F197" s="33">
        <f t="shared" si="60"/>
        <v>0</v>
      </c>
      <c r="G197" s="33">
        <f t="shared" si="79"/>
        <v>0</v>
      </c>
      <c r="H197" s="33">
        <f t="shared" si="80"/>
        <v>0</v>
      </c>
      <c r="I197" s="33">
        <f t="shared" si="81"/>
        <v>1</v>
      </c>
      <c r="J197" s="30">
        <v>0.42420000000000002</v>
      </c>
      <c r="K197" s="30">
        <v>7.0278</v>
      </c>
      <c r="L197" s="30">
        <v>1.5663</v>
      </c>
      <c r="M197" s="30">
        <v>1.2068000000000001</v>
      </c>
      <c r="N197" s="31">
        <v>49131.339599999999</v>
      </c>
      <c r="O197" s="50">
        <f t="shared" si="83"/>
        <v>8.4302102509851817</v>
      </c>
      <c r="P197" s="31">
        <v>285246.85560000001</v>
      </c>
      <c r="Q197" s="31">
        <f t="shared" si="82"/>
        <v>5.8058025269068789</v>
      </c>
      <c r="R197" s="31">
        <v>1098300</v>
      </c>
      <c r="S197" s="31">
        <f t="shared" si="84"/>
        <v>8.4209317007351459</v>
      </c>
      <c r="T197" s="31">
        <v>619219.3308</v>
      </c>
      <c r="U197" s="31">
        <f t="shared" si="61"/>
        <v>479080.6692</v>
      </c>
      <c r="V197" s="50">
        <f t="shared" si="85"/>
        <v>5.92502453759018</v>
      </c>
      <c r="W197" s="31">
        <v>14061.126399999999</v>
      </c>
      <c r="X197" s="44">
        <f t="shared" si="73"/>
        <v>2.2707828552176719</v>
      </c>
      <c r="Y197" s="44">
        <f t="shared" si="74"/>
        <v>1.0639828552176718</v>
      </c>
      <c r="Z197" s="31">
        <v>58898.3724</v>
      </c>
      <c r="AA197" s="30">
        <v>16.525400000000001</v>
      </c>
      <c r="AB197" s="30">
        <v>77.184799999999996</v>
      </c>
      <c r="AC197" s="30">
        <v>1.2831999999999999</v>
      </c>
      <c r="AD197" s="30">
        <v>0.61170000000000002</v>
      </c>
      <c r="AE197" s="30">
        <f t="shared" si="78"/>
        <v>10.348230335631367</v>
      </c>
      <c r="AF197" s="30">
        <v>419.5369</v>
      </c>
      <c r="AG197" s="31">
        <v>60396.831599999998</v>
      </c>
      <c r="AH197" s="59">
        <f>VLOOKUP(C197,macroInfo!$B$5:$D$57,3,0)</f>
        <v>2.24192121597748</v>
      </c>
      <c r="AI197" s="59">
        <f>VLOOKUP(C197,macroInfo!$B$5:$G$57,6,0)</f>
        <v>96.096317192574773</v>
      </c>
      <c r="AJ197" s="59">
        <f>VLOOKUP(C197,macroInfo!$B$5:$F$57,5,0)</f>
        <v>15.75644385807878</v>
      </c>
      <c r="AK197" s="59">
        <f>VLOOKUP(C197,macroInfo!$B$5:$H$57,7,0)</f>
        <v>1.2874999999999999</v>
      </c>
    </row>
    <row r="198" spans="1:37" x14ac:dyDescent="0.3">
      <c r="A198" s="32" t="s">
        <v>177</v>
      </c>
      <c r="B198" s="32">
        <v>6</v>
      </c>
      <c r="C198" s="32">
        <v>2018</v>
      </c>
      <c r="D198" s="29" t="s">
        <v>192</v>
      </c>
      <c r="E198" s="29" t="s">
        <v>78</v>
      </c>
      <c r="F198" s="33">
        <f t="shared" si="60"/>
        <v>0</v>
      </c>
      <c r="G198" s="33">
        <f t="shared" si="79"/>
        <v>0</v>
      </c>
      <c r="H198" s="33">
        <f t="shared" si="80"/>
        <v>0</v>
      </c>
      <c r="I198" s="33">
        <f t="shared" si="81"/>
        <v>1</v>
      </c>
      <c r="J198" s="30">
        <v>0.53449999999999998</v>
      </c>
      <c r="K198" s="30">
        <v>8.8957999999999995</v>
      </c>
      <c r="L198" s="30">
        <v>1.8935999999999999</v>
      </c>
      <c r="M198" s="30">
        <f>AVERAGE(M182:M197)</f>
        <v>0.55523125000000007</v>
      </c>
      <c r="N198" s="31">
        <v>47847.2094</v>
      </c>
      <c r="O198" s="50">
        <f t="shared" si="83"/>
        <v>-2.6484315795736229</v>
      </c>
      <c r="P198" s="31">
        <v>263034.10359999997</v>
      </c>
      <c r="Q198" s="31">
        <f t="shared" si="82"/>
        <v>5.4973760622286152</v>
      </c>
      <c r="R198" s="31">
        <v>1016600</v>
      </c>
      <c r="S198" s="31">
        <f t="shared" si="84"/>
        <v>-7.7299803781498113</v>
      </c>
      <c r="T198" s="31">
        <v>570415.36499999999</v>
      </c>
      <c r="U198" s="31">
        <f t="shared" si="61"/>
        <v>446184.63500000001</v>
      </c>
      <c r="V198" s="50">
        <f t="shared" si="85"/>
        <v>-7.1136148747593513</v>
      </c>
      <c r="W198" s="31">
        <v>17884.7412</v>
      </c>
      <c r="X198" s="44">
        <f t="shared" si="73"/>
        <v>3.1353891036928849</v>
      </c>
      <c r="Y198" s="44">
        <f t="shared" si="74"/>
        <v>2.5801578536928851</v>
      </c>
      <c r="Z198" s="31">
        <v>55360.9764</v>
      </c>
      <c r="AA198" s="30">
        <v>15.8887</v>
      </c>
      <c r="AB198" s="30">
        <v>74.702200000000005</v>
      </c>
      <c r="AC198" s="30">
        <v>-2.2587000000000002</v>
      </c>
      <c r="AD198" s="30">
        <v>0.18340000000000001</v>
      </c>
      <c r="AE198" s="30">
        <f t="shared" si="78"/>
        <v>-6.1938508561878649</v>
      </c>
      <c r="AF198" s="30">
        <v>365.27620000000002</v>
      </c>
      <c r="AG198" s="31">
        <v>60204.456400000003</v>
      </c>
      <c r="AH198" s="59">
        <f>VLOOKUP(C198,macroInfo!$B$5:$D$57,3,0)</f>
        <v>2.9453848312678002</v>
      </c>
      <c r="AI198" s="59">
        <f>VLOOKUP(C198,macroInfo!$B$5:$G$57,6,0)</f>
        <v>60.525280130543749</v>
      </c>
      <c r="AJ198" s="59">
        <f>VLOOKUP(C198,macroInfo!$B$5:$F$57,5,0)</f>
        <v>10.50993465569568</v>
      </c>
      <c r="AK198" s="59">
        <f>VLOOKUP(C198,macroInfo!$B$5:$H$57,7,0)</f>
        <v>2.3583333333333329</v>
      </c>
    </row>
    <row r="199" spans="1:37" x14ac:dyDescent="0.3">
      <c r="A199" s="32" t="s">
        <v>178</v>
      </c>
      <c r="B199" s="32">
        <v>6</v>
      </c>
      <c r="C199" s="32">
        <v>2019</v>
      </c>
      <c r="D199" s="29" t="s">
        <v>192</v>
      </c>
      <c r="E199" s="29" t="s">
        <v>78</v>
      </c>
      <c r="F199" s="33">
        <f t="shared" si="60"/>
        <v>0</v>
      </c>
      <c r="G199" s="33">
        <f t="shared" si="79"/>
        <v>0</v>
      </c>
      <c r="H199" s="33">
        <f t="shared" si="80"/>
        <v>0</v>
      </c>
      <c r="I199" s="33">
        <f t="shared" si="81"/>
        <v>1</v>
      </c>
      <c r="J199" s="30">
        <v>0.35859999999999997</v>
      </c>
      <c r="K199" s="30">
        <v>5.7770000000000001</v>
      </c>
      <c r="L199" s="30">
        <v>1.4735</v>
      </c>
      <c r="M199" s="30">
        <f t="shared" ref="M199:M202" si="86">AVERAGE(M183:M198)</f>
        <v>0.59193945312500007</v>
      </c>
      <c r="N199" s="31">
        <v>45083.589599999999</v>
      </c>
      <c r="O199" s="50">
        <f t="shared" si="83"/>
        <v>-5.9494483118403663</v>
      </c>
      <c r="P199" s="31">
        <v>269810.53529999999</v>
      </c>
      <c r="Q199" s="31">
        <f t="shared" si="82"/>
        <v>5.9846728642033415</v>
      </c>
      <c r="R199" s="31">
        <v>1106000</v>
      </c>
      <c r="S199" s="31">
        <f t="shared" si="84"/>
        <v>8.4286177069477937</v>
      </c>
      <c r="T199" s="31">
        <v>588409.01610000001</v>
      </c>
      <c r="U199" s="31">
        <f t="shared" si="61"/>
        <v>517590.98389999999</v>
      </c>
      <c r="V199" s="50">
        <f t="shared" si="85"/>
        <v>14.845247781083051</v>
      </c>
      <c r="W199" s="31">
        <v>12997.181</v>
      </c>
      <c r="X199" s="44">
        <f t="shared" si="73"/>
        <v>2.2088684306956865</v>
      </c>
      <c r="Y199" s="44">
        <f t="shared" si="74"/>
        <v>1.6169289775706863</v>
      </c>
      <c r="Z199" s="31">
        <v>55302.731099999997</v>
      </c>
      <c r="AA199" s="30">
        <v>17.443300000000001</v>
      </c>
      <c r="AB199" s="30">
        <v>72.733599999999996</v>
      </c>
      <c r="AC199" s="30">
        <v>-0.86650000000000005</v>
      </c>
      <c r="AD199" s="30">
        <v>-1.071</v>
      </c>
      <c r="AE199" s="30">
        <f t="shared" si="78"/>
        <v>-0.10526541482152212</v>
      </c>
      <c r="AF199" s="30">
        <v>442.7269</v>
      </c>
      <c r="AG199" s="31">
        <v>57582.640800000001</v>
      </c>
      <c r="AH199" s="59">
        <f>VLOOKUP(C199,macroInfo!$B$5:$D$57,3,0)</f>
        <v>2.2944390776931098</v>
      </c>
      <c r="AI199" s="59">
        <f>VLOOKUP(C199,macroInfo!$B$5:$G$57,6,0)</f>
        <v>-2.5770932284035988</v>
      </c>
      <c r="AJ199" s="59">
        <f>VLOOKUP(C199,macroInfo!$B$5:$F$57,5,0)</f>
        <v>7.0343743579107363</v>
      </c>
      <c r="AK199" s="59">
        <f>VLOOKUP(C199,macroInfo!$B$5:$H$57,7,0)</f>
        <v>2.2983333333333333</v>
      </c>
    </row>
    <row r="200" spans="1:37" x14ac:dyDescent="0.3">
      <c r="A200" s="32" t="s">
        <v>179</v>
      </c>
      <c r="B200" s="32">
        <v>6</v>
      </c>
      <c r="C200" s="32">
        <v>2020</v>
      </c>
      <c r="D200" s="29" t="s">
        <v>192</v>
      </c>
      <c r="E200" s="29" t="s">
        <v>78</v>
      </c>
      <c r="F200" s="33">
        <f t="shared" ref="F200:F265" si="87">IF(OR(AND(C200&gt;2006,C200&lt;=2012), C200=2001,C200&gt;=2020),1,0)</f>
        <v>1</v>
      </c>
      <c r="G200" s="33">
        <f t="shared" si="79"/>
        <v>1</v>
      </c>
      <c r="H200" s="33">
        <f t="shared" si="80"/>
        <v>0</v>
      </c>
      <c r="I200" s="33">
        <f t="shared" si="81"/>
        <v>1</v>
      </c>
      <c r="J200" s="30">
        <v>0.15459999999999999</v>
      </c>
      <c r="K200" s="30">
        <v>2.0358999999999998</v>
      </c>
      <c r="L200" s="30">
        <v>1.5152000000000001</v>
      </c>
      <c r="M200" s="30">
        <f t="shared" si="86"/>
        <v>0.61331066894531261</v>
      </c>
      <c r="N200" s="31">
        <v>52782.956599999998</v>
      </c>
      <c r="O200" s="50">
        <f t="shared" si="83"/>
        <v>15.76700336064247</v>
      </c>
      <c r="P200" s="31">
        <v>276769.92969999998</v>
      </c>
      <c r="Q200" s="31">
        <f t="shared" si="82"/>
        <v>5.2435473025396986</v>
      </c>
      <c r="R200" s="31">
        <v>1189400</v>
      </c>
      <c r="S200" s="31">
        <f t="shared" si="84"/>
        <v>7.2699075190213129</v>
      </c>
      <c r="T200" s="31">
        <v>608838.69530000002</v>
      </c>
      <c r="U200" s="31">
        <f t="shared" ref="U200:U265" si="88">+R200-T200</f>
        <v>580561.30469999998</v>
      </c>
      <c r="V200" s="50">
        <f t="shared" si="85"/>
        <v>11.481007829477724</v>
      </c>
      <c r="W200" s="31">
        <v>13800.0666</v>
      </c>
      <c r="X200" s="44">
        <f t="shared" si="73"/>
        <v>2.2666211439140107</v>
      </c>
      <c r="Y200" s="44">
        <f t="shared" si="74"/>
        <v>1.653310474968698</v>
      </c>
      <c r="Z200" s="31">
        <v>59078.7978</v>
      </c>
      <c r="AA200" s="30">
        <v>17.632400000000001</v>
      </c>
      <c r="AB200" s="30">
        <v>75.757099999999994</v>
      </c>
      <c r="AC200" s="30">
        <v>0.53110000000000002</v>
      </c>
      <c r="AD200" s="30">
        <v>9.4370999999999992</v>
      </c>
      <c r="AE200" s="30">
        <f t="shared" si="78"/>
        <v>6.6049814487484717</v>
      </c>
      <c r="AF200" s="30">
        <v>502.67140000000001</v>
      </c>
      <c r="AG200" s="31">
        <v>64389.036800000002</v>
      </c>
      <c r="AH200" s="59">
        <f>VLOOKUP(C200,macroInfo!$B$5:$D$57,3,0)</f>
        <v>-2.76780251140578</v>
      </c>
      <c r="AI200" s="59">
        <f>VLOOKUP(C200,macroInfo!$B$5:$G$57,6,0)</f>
        <v>-114.23391508809951</v>
      </c>
      <c r="AJ200" s="59">
        <f>VLOOKUP(C200,macroInfo!$B$5:$F$57,5,0)</f>
        <v>9.0718970685114702</v>
      </c>
      <c r="AK200" s="59">
        <f>VLOOKUP(C200,macroInfo!$B$5:$H$57,7,0)</f>
        <v>0.73333333333333339</v>
      </c>
    </row>
    <row r="201" spans="1:37" x14ac:dyDescent="0.3">
      <c r="A201" s="32" t="s">
        <v>180</v>
      </c>
      <c r="B201" s="32">
        <v>6</v>
      </c>
      <c r="C201" s="32">
        <v>2021</v>
      </c>
      <c r="D201" s="29" t="s">
        <v>192</v>
      </c>
      <c r="E201" s="29" t="s">
        <v>78</v>
      </c>
      <c r="F201" s="33">
        <f t="shared" si="87"/>
        <v>1</v>
      </c>
      <c r="G201" s="33">
        <f t="shared" si="79"/>
        <v>1</v>
      </c>
      <c r="H201" s="33">
        <f t="shared" si="80"/>
        <v>0</v>
      </c>
      <c r="I201" s="33">
        <f t="shared" si="81"/>
        <v>1</v>
      </c>
      <c r="J201" s="30">
        <v>0.65810000000000002</v>
      </c>
      <c r="K201" s="30">
        <v>11.8619</v>
      </c>
      <c r="L201" s="30">
        <v>1.3178000000000001</v>
      </c>
      <c r="M201" s="30">
        <f t="shared" si="86"/>
        <v>0.67300508575439455</v>
      </c>
      <c r="N201" s="31">
        <v>52982.7575</v>
      </c>
      <c r="O201" s="50">
        <f t="shared" si="83"/>
        <v>0.37781834949911347</v>
      </c>
      <c r="P201" s="31">
        <v>265241.3345</v>
      </c>
      <c r="Q201" s="31">
        <f t="shared" si="82"/>
        <v>5.006182143313322</v>
      </c>
      <c r="R201" s="31">
        <v>1199900</v>
      </c>
      <c r="S201" s="31">
        <f t="shared" si="84"/>
        <v>0.87892416978499499</v>
      </c>
      <c r="T201" s="31">
        <v>543006.60450000002</v>
      </c>
      <c r="U201" s="31">
        <f t="shared" si="88"/>
        <v>656893.39549999998</v>
      </c>
      <c r="V201" s="50">
        <f t="shared" si="85"/>
        <v>12.352634352587843</v>
      </c>
      <c r="W201" s="31">
        <v>12885.2477</v>
      </c>
      <c r="X201" s="44">
        <f t="shared" si="73"/>
        <v>2.3729449316486169</v>
      </c>
      <c r="Y201" s="44">
        <f t="shared" si="74"/>
        <v>1.6999398458942223</v>
      </c>
      <c r="Z201" s="31">
        <v>63629.388500000001</v>
      </c>
      <c r="AA201" s="30">
        <v>16.679099999999998</v>
      </c>
      <c r="AB201" s="30">
        <v>79.225499999999997</v>
      </c>
      <c r="AC201" s="30">
        <v>-10.048400000000001</v>
      </c>
      <c r="AD201" s="30">
        <v>5.7012999999999998</v>
      </c>
      <c r="AE201" s="30">
        <f t="shared" si="78"/>
        <v>7.4203338175397509</v>
      </c>
      <c r="AF201" s="30">
        <v>483.4418</v>
      </c>
      <c r="AG201" s="31">
        <v>62713.069000000003</v>
      </c>
      <c r="AH201" s="59">
        <f>VLOOKUP(C201,macroInfo!$B$5:$D$57,3,0)</f>
        <v>5.9454847612217199</v>
      </c>
      <c r="AI201" s="59">
        <f>VLOOKUP(C201,macroInfo!$B$5:$G$57,6,0)</f>
        <v>-151.61959856938344</v>
      </c>
      <c r="AJ201" s="59">
        <f>VLOOKUP(C201,macroInfo!$B$5:$F$57,5,0)</f>
        <v>28.522785754254098</v>
      </c>
      <c r="AK201" s="59">
        <f>VLOOKUP(C201,macroInfo!$B$5:$H$57,7,0)</f>
        <v>0.161</v>
      </c>
    </row>
    <row r="202" spans="1:37" x14ac:dyDescent="0.3">
      <c r="A202" s="32" t="s">
        <v>181</v>
      </c>
      <c r="B202" s="32">
        <v>6</v>
      </c>
      <c r="C202" s="32">
        <v>2022</v>
      </c>
      <c r="D202" s="29" t="s">
        <v>192</v>
      </c>
      <c r="E202" s="29" t="s">
        <v>78</v>
      </c>
      <c r="F202" s="33">
        <f t="shared" si="87"/>
        <v>1</v>
      </c>
      <c r="G202" s="33">
        <f t="shared" si="79"/>
        <v>1</v>
      </c>
      <c r="H202" s="33">
        <f t="shared" si="80"/>
        <v>0</v>
      </c>
      <c r="I202" s="33">
        <f t="shared" si="81"/>
        <v>1</v>
      </c>
      <c r="J202" s="30">
        <v>0.61880000000000002</v>
      </c>
      <c r="K202" s="30">
        <v>11.2843</v>
      </c>
      <c r="L202" s="30">
        <v>2.0156000000000001</v>
      </c>
      <c r="M202" s="30">
        <f t="shared" si="86"/>
        <v>0.68583040361404413</v>
      </c>
      <c r="N202" s="31">
        <v>43596.352800000001</v>
      </c>
      <c r="O202" s="50">
        <f t="shared" si="83"/>
        <v>-19.499303495222602</v>
      </c>
      <c r="P202" s="31">
        <v>255097.2182</v>
      </c>
      <c r="Q202" s="31">
        <f t="shared" si="82"/>
        <v>5.851343101343101</v>
      </c>
      <c r="R202" s="31">
        <v>1062000</v>
      </c>
      <c r="S202" s="31">
        <f t="shared" si="84"/>
        <v>-12.208429716845906</v>
      </c>
      <c r="T202" s="31">
        <v>555802.68660000002</v>
      </c>
      <c r="U202" s="31">
        <f t="shared" si="88"/>
        <v>506197.31339999998</v>
      </c>
      <c r="V202" s="50">
        <f t="shared" si="85"/>
        <v>-26.059520509761853</v>
      </c>
      <c r="W202" s="31">
        <v>17256.093700000001</v>
      </c>
      <c r="X202" s="44">
        <f t="shared" si="73"/>
        <v>3.1047157770251772</v>
      </c>
      <c r="Y202" s="44">
        <f t="shared" si="74"/>
        <v>2.4188853734111331</v>
      </c>
      <c r="Z202" s="31">
        <v>50787.404000000002</v>
      </c>
      <c r="AA202" s="30">
        <v>18.4724</v>
      </c>
      <c r="AB202" s="30">
        <v>77.031700000000001</v>
      </c>
      <c r="AC202" s="30">
        <v>14.5144</v>
      </c>
      <c r="AD202" s="30">
        <v>-0.2127</v>
      </c>
      <c r="AE202" s="30">
        <f t="shared" si="78"/>
        <v>-22.542707586861933</v>
      </c>
      <c r="AF202" s="30">
        <v>480.87369999999999</v>
      </c>
      <c r="AG202" s="31">
        <v>50303.483999999997</v>
      </c>
      <c r="AH202" s="59">
        <f>VLOOKUP(C202,macroInfo!$B$5:$D$57,3,0)</f>
        <v>2.1</v>
      </c>
      <c r="AI202" s="59">
        <f>VLOOKUP(C202,macroInfo!$B$5:$G$57,6,0)</f>
        <v>270.39008175553982</v>
      </c>
      <c r="AJ202" s="59">
        <f>VLOOKUP(C202,macroInfo!$B$5:$F$57,5,0)</f>
        <v>-4.8140790190475906</v>
      </c>
      <c r="AK202" s="59">
        <f>VLOOKUP(C202,macroInfo!$B$5:$H$57,7,0)</f>
        <v>2.4049999999999998</v>
      </c>
    </row>
    <row r="203" spans="1:37" x14ac:dyDescent="0.3">
      <c r="A203" s="32"/>
      <c r="B203" s="32"/>
      <c r="C203" s="32"/>
      <c r="D203" s="29"/>
      <c r="E203" s="29"/>
      <c r="F203" s="33"/>
      <c r="G203" s="33">
        <f t="shared" si="79"/>
        <v>0</v>
      </c>
      <c r="H203" s="33">
        <f t="shared" si="80"/>
        <v>0</v>
      </c>
      <c r="I203" s="33">
        <f t="shared" si="81"/>
        <v>0</v>
      </c>
      <c r="J203" s="30"/>
      <c r="K203" s="30"/>
      <c r="L203" s="30"/>
      <c r="M203" s="30"/>
      <c r="N203" s="31"/>
      <c r="O203" s="50"/>
      <c r="P203" s="31"/>
      <c r="Q203" s="31"/>
      <c r="R203" s="31"/>
      <c r="S203" s="31"/>
      <c r="T203" s="31"/>
      <c r="U203" s="31"/>
      <c r="V203" s="50"/>
      <c r="W203" s="31"/>
      <c r="X203" s="44"/>
      <c r="Y203" s="44"/>
      <c r="Z203" s="31"/>
      <c r="AA203" s="30"/>
      <c r="AB203" s="30"/>
      <c r="AC203" s="30"/>
      <c r="AD203" s="30"/>
      <c r="AE203" s="30"/>
      <c r="AF203" s="30"/>
      <c r="AG203" s="31"/>
      <c r="AH203" s="59"/>
      <c r="AI203" s="59"/>
      <c r="AJ203" s="59"/>
      <c r="AK203" s="59"/>
    </row>
    <row r="204" spans="1:37" x14ac:dyDescent="0.3">
      <c r="A204" s="32" t="s">
        <v>149</v>
      </c>
      <c r="B204" s="32">
        <v>7</v>
      </c>
      <c r="C204" s="32">
        <v>1990</v>
      </c>
      <c r="D204" s="29" t="s">
        <v>193</v>
      </c>
      <c r="E204" s="29" t="s">
        <v>205</v>
      </c>
      <c r="F204" s="33">
        <f t="shared" si="87"/>
        <v>0</v>
      </c>
      <c r="G204" s="33">
        <f t="shared" si="79"/>
        <v>0</v>
      </c>
      <c r="H204" s="33">
        <f t="shared" si="80"/>
        <v>0</v>
      </c>
      <c r="I204" s="33">
        <f t="shared" si="81"/>
        <v>0</v>
      </c>
      <c r="J204" s="30">
        <f>AVERAGE(J205:J212)</f>
        <v>0.65684999999999993</v>
      </c>
      <c r="K204" s="30">
        <f t="shared" ref="K204:M204" si="89">AVERAGE(K205:K212)</f>
        <v>15.270050000000001</v>
      </c>
      <c r="L204" s="30">
        <f t="shared" si="89"/>
        <v>2.7438000000000002</v>
      </c>
      <c r="M204" s="30">
        <f t="shared" si="89"/>
        <v>2.0061374999999999</v>
      </c>
      <c r="N204" s="31">
        <f t="shared" ref="N204:P204" si="90">AVERAGE(N205:N209)</f>
        <v>16780.950286754687</v>
      </c>
      <c r="O204" s="50"/>
      <c r="P204" s="31">
        <f t="shared" si="90"/>
        <v>161645.15440588325</v>
      </c>
      <c r="Q204" s="31">
        <f t="shared" si="82"/>
        <v>9.6326579629683327</v>
      </c>
      <c r="R204" s="31">
        <v>74815.893100000001</v>
      </c>
      <c r="S204" s="31"/>
      <c r="T204" s="31">
        <v>49186.504500000003</v>
      </c>
      <c r="U204" s="31">
        <f t="shared" si="88"/>
        <v>25629.388599999998</v>
      </c>
      <c r="V204" s="50"/>
      <c r="W204" s="31">
        <v>2134.2593000000002</v>
      </c>
      <c r="X204" s="44">
        <f t="shared" ref="X204:X236" si="91">+W204/T204*100</f>
        <v>4.339115620627199</v>
      </c>
      <c r="Y204" s="44">
        <f t="shared" ref="Y204:Y236" si="92">X204-M204</f>
        <v>2.3329781206271991</v>
      </c>
      <c r="Z204" s="31">
        <v>2955.1293000000001</v>
      </c>
      <c r="AA204" s="30">
        <v>22.0242</v>
      </c>
      <c r="AB204" s="30">
        <v>95.151600000000002</v>
      </c>
      <c r="AC204" s="30">
        <f>AVERAGE(AC205:AC210)</f>
        <v>6.9458500000000001</v>
      </c>
      <c r="AD204" s="30">
        <f t="shared" ref="AD204:AG204" si="93">AVERAGE(AD205:AD210)</f>
        <v>8.4996833333333317</v>
      </c>
      <c r="AE204" s="30"/>
      <c r="AF204" s="30">
        <f t="shared" si="93"/>
        <v>395.81963844575426</v>
      </c>
      <c r="AG204" s="30">
        <f t="shared" si="93"/>
        <v>20992.150040775214</v>
      </c>
      <c r="AH204" s="59">
        <f>VLOOKUP(C204,macroInfo!$B$5:$D$57,3,0)</f>
        <v>1.88596495668033</v>
      </c>
      <c r="AI204" s="59">
        <f>VLOOKUP(C204,macroInfo!$B$5:$G$57,6,0)</f>
        <v>6.1608941577540044</v>
      </c>
      <c r="AJ204" s="59">
        <f>VLOOKUP(C204,macroInfo!$B$5:$F$57,5,0)</f>
        <v>1.9320448264390007</v>
      </c>
      <c r="AK204" s="59">
        <f>VLOOKUP(C204,macroInfo!$B$5:$H$57,7,0)</f>
        <v>14.77</v>
      </c>
    </row>
    <row r="205" spans="1:37" x14ac:dyDescent="0.3">
      <c r="A205" s="32" t="s">
        <v>150</v>
      </c>
      <c r="B205" s="32">
        <v>7</v>
      </c>
      <c r="C205" s="32">
        <v>1991</v>
      </c>
      <c r="D205" s="29" t="s">
        <v>193</v>
      </c>
      <c r="E205" s="29" t="s">
        <v>205</v>
      </c>
      <c r="F205" s="33">
        <f t="shared" si="87"/>
        <v>0</v>
      </c>
      <c r="G205" s="33">
        <f t="shared" si="79"/>
        <v>0</v>
      </c>
      <c r="H205" s="33">
        <f t="shared" si="80"/>
        <v>0</v>
      </c>
      <c r="I205" s="33">
        <f t="shared" si="81"/>
        <v>0</v>
      </c>
      <c r="J205" s="30">
        <v>0.63949999999999996</v>
      </c>
      <c r="K205" s="30">
        <v>14.9389</v>
      </c>
      <c r="L205" s="30">
        <v>3.1532</v>
      </c>
      <c r="M205" s="30">
        <v>2.1255999999999999</v>
      </c>
      <c r="N205" s="31">
        <f t="shared" ref="N205:P205" si="94">AVERAGE(N206:N210)</f>
        <v>16778.537018354022</v>
      </c>
      <c r="O205" s="50">
        <f t="shared" si="83"/>
        <v>-1.4382033806919877E-2</v>
      </c>
      <c r="P205" s="31">
        <f t="shared" si="94"/>
        <v>161579.76530133194</v>
      </c>
      <c r="Q205" s="31">
        <f t="shared" si="82"/>
        <v>9.6301462472312114</v>
      </c>
      <c r="R205" s="31">
        <v>87910.952799999999</v>
      </c>
      <c r="S205" s="31">
        <f t="shared" si="84"/>
        <v>16.129406515193221</v>
      </c>
      <c r="T205" s="31">
        <v>55494.211900000002</v>
      </c>
      <c r="U205" s="31">
        <f t="shared" si="88"/>
        <v>32416.740899999997</v>
      </c>
      <c r="V205" s="50">
        <f t="shared" si="85"/>
        <v>23.493529856825774</v>
      </c>
      <c r="W205" s="31">
        <v>2355.3339999999998</v>
      </c>
      <c r="X205" s="44">
        <f t="shared" si="91"/>
        <v>4.244287682189789</v>
      </c>
      <c r="Y205" s="44">
        <f t="shared" si="92"/>
        <v>2.1186876821897891</v>
      </c>
      <c r="Z205" s="31">
        <v>3412.2885000000001</v>
      </c>
      <c r="AA205" s="30">
        <v>21.499099999999999</v>
      </c>
      <c r="AB205" s="30">
        <v>94.663499999999999</v>
      </c>
      <c r="AC205" s="30">
        <v>8.4957999999999991</v>
      </c>
      <c r="AD205" s="30">
        <v>12.9117</v>
      </c>
      <c r="AE205" s="30">
        <f t="shared" ref="AE205:AE236" si="95">+LN(Z205/Z204)*100</f>
        <v>14.38407743224249</v>
      </c>
      <c r="AF205" s="30">
        <f t="shared" ref="AF205:AF229" si="96">AVERAGE(AF206:AF211)</f>
        <v>395.82118221433296</v>
      </c>
      <c r="AG205" s="30">
        <f t="shared" ref="AG205:AG218" si="97">AVERAGE(AG206:AG211)</f>
        <v>20987.006119884038</v>
      </c>
      <c r="AH205" s="59">
        <f>VLOOKUP(C205,macroInfo!$B$5:$D$57,3,0)</f>
        <v>-0.108264790855543</v>
      </c>
      <c r="AI205" s="59">
        <f>VLOOKUP(C205,macroInfo!$B$5:$G$57,6,0)</f>
        <v>-24.829645093076198</v>
      </c>
      <c r="AJ205" s="59">
        <f>VLOOKUP(C205,macroInfo!$B$5:$F$57,5,0)</f>
        <v>13.7019338473162</v>
      </c>
      <c r="AK205" s="59">
        <f>VLOOKUP(C205,macroInfo!$B$5:$H$57,7,0)</f>
        <v>11.522500000000001</v>
      </c>
    </row>
    <row r="206" spans="1:37" x14ac:dyDescent="0.3">
      <c r="A206" s="32" t="s">
        <v>151</v>
      </c>
      <c r="B206" s="32">
        <v>7</v>
      </c>
      <c r="C206" s="32">
        <v>1992</v>
      </c>
      <c r="D206" s="29" t="s">
        <v>193</v>
      </c>
      <c r="E206" s="29" t="s">
        <v>205</v>
      </c>
      <c r="F206" s="33">
        <f t="shared" si="87"/>
        <v>0</v>
      </c>
      <c r="G206" s="33">
        <f t="shared" si="79"/>
        <v>0</v>
      </c>
      <c r="H206" s="33">
        <f t="shared" si="80"/>
        <v>0</v>
      </c>
      <c r="I206" s="33">
        <f t="shared" si="81"/>
        <v>0</v>
      </c>
      <c r="J206" s="30">
        <v>0.61609999999999998</v>
      </c>
      <c r="K206" s="30">
        <v>14.1107</v>
      </c>
      <c r="L206" s="30">
        <v>3.1080999999999999</v>
      </c>
      <c r="M206" s="30">
        <v>2.411</v>
      </c>
      <c r="N206" s="31">
        <f t="shared" ref="N206:P206" si="98">AVERAGE(N207:N211)</f>
        <v>16777.59458541483</v>
      </c>
      <c r="O206" s="50">
        <f t="shared" si="83"/>
        <v>-5.6170535422058214E-3</v>
      </c>
      <c r="P206" s="31">
        <f t="shared" si="98"/>
        <v>161597.08799247211</v>
      </c>
      <c r="Q206" s="31">
        <f t="shared" si="82"/>
        <v>9.6317196824479456</v>
      </c>
      <c r="R206" s="31">
        <v>87974.019700000004</v>
      </c>
      <c r="S206" s="31">
        <f t="shared" si="84"/>
        <v>7.1713804546751608E-2</v>
      </c>
      <c r="T206" s="31">
        <v>56737.937700000002</v>
      </c>
      <c r="U206" s="31">
        <f t="shared" si="88"/>
        <v>31236.082000000002</v>
      </c>
      <c r="V206" s="50">
        <f t="shared" si="85"/>
        <v>-3.7101082829055168</v>
      </c>
      <c r="W206" s="31">
        <v>2537.6527000000001</v>
      </c>
      <c r="X206" s="44">
        <f t="shared" si="91"/>
        <v>4.4725853685725347</v>
      </c>
      <c r="Y206" s="44">
        <f t="shared" si="92"/>
        <v>2.0615853685725347</v>
      </c>
      <c r="Z206" s="31">
        <v>3495.2395999999999</v>
      </c>
      <c r="AA206" s="30">
        <v>20.824100000000001</v>
      </c>
      <c r="AB206" s="30">
        <v>93.338099999999997</v>
      </c>
      <c r="AC206" s="30">
        <v>12.8386</v>
      </c>
      <c r="AD206" s="30">
        <v>9.6136999999999997</v>
      </c>
      <c r="AE206" s="30">
        <f t="shared" si="95"/>
        <v>2.4018747846282125</v>
      </c>
      <c r="AF206" s="30">
        <f t="shared" si="96"/>
        <v>395.81687337823661</v>
      </c>
      <c r="AG206" s="30">
        <f t="shared" si="97"/>
        <v>20996.208813766811</v>
      </c>
      <c r="AH206" s="59">
        <f>VLOOKUP(C206,macroInfo!$B$5:$D$57,3,0)</f>
        <v>3.5224405274050201</v>
      </c>
      <c r="AI206" s="59">
        <f>VLOOKUP(C206,macroInfo!$B$5:$G$57,6,0)</f>
        <v>-18.045738093491135</v>
      </c>
      <c r="AJ206" s="59">
        <f>VLOOKUP(C206,macroInfo!$B$5:$F$57,5,0)</f>
        <v>8.9163555529826741</v>
      </c>
      <c r="AK206" s="59">
        <f>VLOOKUP(C206,macroInfo!$B$5:$H$57,7,0)</f>
        <v>9.6199999999999992</v>
      </c>
    </row>
    <row r="207" spans="1:37" x14ac:dyDescent="0.3">
      <c r="A207" s="32" t="s">
        <v>152</v>
      </c>
      <c r="B207" s="32">
        <v>7</v>
      </c>
      <c r="C207" s="32">
        <v>1993</v>
      </c>
      <c r="D207" s="29" t="s">
        <v>193</v>
      </c>
      <c r="E207" s="29" t="s">
        <v>205</v>
      </c>
      <c r="F207" s="33">
        <f t="shared" si="87"/>
        <v>0</v>
      </c>
      <c r="G207" s="33">
        <f t="shared" si="79"/>
        <v>0</v>
      </c>
      <c r="H207" s="33">
        <f t="shared" si="80"/>
        <v>0</v>
      </c>
      <c r="I207" s="33">
        <f t="shared" si="81"/>
        <v>0</v>
      </c>
      <c r="J207" s="30">
        <v>0.62770000000000004</v>
      </c>
      <c r="K207" s="30">
        <v>13.986499999999999</v>
      </c>
      <c r="L207" s="30">
        <v>3.0312000000000001</v>
      </c>
      <c r="M207" s="30">
        <v>2.4146999999999998</v>
      </c>
      <c r="N207" s="31">
        <f t="shared" ref="N207:P207" si="99">AVERAGE(N208:N212)</f>
        <v>16772.137975967762</v>
      </c>
      <c r="O207" s="50">
        <f t="shared" si="83"/>
        <v>-3.2528482813975551E-2</v>
      </c>
      <c r="P207" s="31">
        <f t="shared" si="99"/>
        <v>161651.90211143965</v>
      </c>
      <c r="Q207" s="31">
        <f t="shared" si="82"/>
        <v>9.6381214096297843</v>
      </c>
      <c r="R207" s="31">
        <v>88490.194600000003</v>
      </c>
      <c r="S207" s="31">
        <f t="shared" si="84"/>
        <v>0.58502101881541568</v>
      </c>
      <c r="T207" s="31">
        <v>51704.3992</v>
      </c>
      <c r="U207" s="31">
        <f t="shared" si="88"/>
        <v>36785.795400000003</v>
      </c>
      <c r="V207" s="50">
        <f t="shared" si="85"/>
        <v>16.353787512152827</v>
      </c>
      <c r="W207" s="31">
        <v>2508.0767000000001</v>
      </c>
      <c r="X207" s="44">
        <f t="shared" si="91"/>
        <v>4.8507994267536141</v>
      </c>
      <c r="Y207" s="44">
        <f t="shared" si="92"/>
        <v>2.4360994267536142</v>
      </c>
      <c r="Z207" s="31">
        <v>3660.1801999999998</v>
      </c>
      <c r="AA207" s="30">
        <v>20.282699999999998</v>
      </c>
      <c r="AB207" s="30">
        <v>91.461100000000002</v>
      </c>
      <c r="AC207" s="30">
        <v>-2.8938999999999999</v>
      </c>
      <c r="AD207" s="30">
        <v>3.9274</v>
      </c>
      <c r="AE207" s="30">
        <f t="shared" si="95"/>
        <v>4.6110452759285483</v>
      </c>
      <c r="AF207" s="30">
        <f t="shared" si="96"/>
        <v>395.81071288815286</v>
      </c>
      <c r="AG207" s="30">
        <f t="shared" si="97"/>
        <v>21043.523511712654</v>
      </c>
      <c r="AH207" s="59">
        <f>VLOOKUP(C207,macroInfo!$B$5:$D$57,3,0)</f>
        <v>2.75178105096643</v>
      </c>
      <c r="AI207" s="59">
        <f>VLOOKUP(C207,macroInfo!$B$5:$G$57,6,0)</f>
        <v>-48.255609531685536</v>
      </c>
      <c r="AJ207" s="59">
        <f>VLOOKUP(C207,macroInfo!$B$5:$F$57,5,0)</f>
        <v>8.3526562161924609</v>
      </c>
      <c r="AK207" s="59">
        <f>VLOOKUP(C207,macroInfo!$B$5:$H$57,7,0)</f>
        <v>5.9375000000000009</v>
      </c>
    </row>
    <row r="208" spans="1:37" x14ac:dyDescent="0.3">
      <c r="A208" s="32" t="s">
        <v>153</v>
      </c>
      <c r="B208" s="32">
        <v>7</v>
      </c>
      <c r="C208" s="32">
        <v>1994</v>
      </c>
      <c r="D208" s="29" t="s">
        <v>193</v>
      </c>
      <c r="E208" s="29" t="s">
        <v>205</v>
      </c>
      <c r="F208" s="33">
        <f t="shared" si="87"/>
        <v>0</v>
      </c>
      <c r="G208" s="33">
        <f t="shared" si="79"/>
        <v>0</v>
      </c>
      <c r="H208" s="33">
        <f t="shared" si="80"/>
        <v>0</v>
      </c>
      <c r="I208" s="33">
        <f t="shared" si="81"/>
        <v>0</v>
      </c>
      <c r="J208" s="30">
        <v>0.64690000000000003</v>
      </c>
      <c r="K208" s="30">
        <v>14.383599999999999</v>
      </c>
      <c r="L208" s="30">
        <v>2.8222</v>
      </c>
      <c r="M208" s="30">
        <v>2.2372999999999998</v>
      </c>
      <c r="N208" s="31">
        <f t="shared" ref="N208:P208" si="100">AVERAGE(N209:N213)</f>
        <v>16774.441384630416</v>
      </c>
      <c r="O208" s="50">
        <f t="shared" si="83"/>
        <v>1.3732599330116866E-2</v>
      </c>
      <c r="P208" s="31">
        <f t="shared" si="100"/>
        <v>161691.90796496044</v>
      </c>
      <c r="Q208" s="31">
        <f t="shared" si="82"/>
        <v>9.6391828650169344</v>
      </c>
      <c r="R208" s="31">
        <v>102155.1087</v>
      </c>
      <c r="S208" s="31">
        <f t="shared" si="84"/>
        <v>14.360058136513022</v>
      </c>
      <c r="T208" s="31">
        <v>55515.303899999999</v>
      </c>
      <c r="U208" s="31">
        <f t="shared" si="88"/>
        <v>46639.804799999998</v>
      </c>
      <c r="V208" s="50">
        <f t="shared" si="85"/>
        <v>23.734258069017507</v>
      </c>
      <c r="W208" s="31">
        <v>2491.5621999999998</v>
      </c>
      <c r="X208" s="44">
        <f t="shared" si="91"/>
        <v>4.488063695891972</v>
      </c>
      <c r="Y208" s="44">
        <f t="shared" si="92"/>
        <v>2.2507636958919721</v>
      </c>
      <c r="Z208" s="31">
        <v>4197.8411999999998</v>
      </c>
      <c r="AA208" s="30">
        <v>20.629300000000001</v>
      </c>
      <c r="AB208" s="30">
        <v>80.441000000000003</v>
      </c>
      <c r="AC208" s="30">
        <v>9.9640000000000004</v>
      </c>
      <c r="AD208" s="30">
        <v>4.1670999999999996</v>
      </c>
      <c r="AE208" s="30">
        <f t="shared" si="95"/>
        <v>13.705801197208867</v>
      </c>
      <c r="AF208" s="30">
        <f t="shared" si="96"/>
        <v>395.81544425931088</v>
      </c>
      <c r="AG208" s="30">
        <f t="shared" si="97"/>
        <v>20997.037679352201</v>
      </c>
      <c r="AH208" s="59">
        <f>VLOOKUP(C208,macroInfo!$B$5:$D$57,3,0)</f>
        <v>4.0287932599190297</v>
      </c>
      <c r="AI208" s="59">
        <f>VLOOKUP(C208,macroInfo!$B$5:$G$57,6,0)</f>
        <v>-7.5631399186116468</v>
      </c>
      <c r="AJ208" s="59">
        <f>VLOOKUP(C208,macroInfo!$B$5:$F$57,5,0)</f>
        <v>1.5778765561868695</v>
      </c>
      <c r="AK208" s="59">
        <f>VLOOKUP(C208,macroInfo!$B$5:$H$57,7,0)</f>
        <v>5.5049999999999999</v>
      </c>
    </row>
    <row r="209" spans="1:37" x14ac:dyDescent="0.3">
      <c r="A209" s="32" t="s">
        <v>154</v>
      </c>
      <c r="B209" s="32">
        <v>7</v>
      </c>
      <c r="C209" s="32">
        <v>1995</v>
      </c>
      <c r="D209" s="29" t="s">
        <v>193</v>
      </c>
      <c r="E209" s="29" t="s">
        <v>205</v>
      </c>
      <c r="F209" s="33">
        <f t="shared" si="87"/>
        <v>0</v>
      </c>
      <c r="G209" s="33">
        <f t="shared" si="79"/>
        <v>0</v>
      </c>
      <c r="H209" s="33">
        <f t="shared" si="80"/>
        <v>0</v>
      </c>
      <c r="I209" s="33">
        <f t="shared" si="81"/>
        <v>0</v>
      </c>
      <c r="J209" s="30">
        <v>0.68</v>
      </c>
      <c r="K209" s="30">
        <v>15.4742</v>
      </c>
      <c r="L209" s="30">
        <v>2.6642000000000001</v>
      </c>
      <c r="M209" s="30">
        <v>1.8270999999999999</v>
      </c>
      <c r="N209" s="31">
        <f t="shared" ref="N209:P209" si="101">AVERAGE(N210:N214)</f>
        <v>16802.040469406413</v>
      </c>
      <c r="O209" s="50">
        <f t="shared" si="83"/>
        <v>0.16439537121078274</v>
      </c>
      <c r="P209" s="31">
        <f t="shared" si="101"/>
        <v>161705.1086592121</v>
      </c>
      <c r="Q209" s="31">
        <f t="shared" si="82"/>
        <v>9.6241351729659819</v>
      </c>
      <c r="R209" s="31">
        <v>113072.6839</v>
      </c>
      <c r="S209" s="31">
        <f t="shared" si="84"/>
        <v>10.153850052825964</v>
      </c>
      <c r="T209" s="31">
        <v>58707.178999999996</v>
      </c>
      <c r="U209" s="31">
        <f t="shared" si="88"/>
        <v>54365.504900000007</v>
      </c>
      <c r="V209" s="50">
        <f t="shared" si="85"/>
        <v>15.327549484705846</v>
      </c>
      <c r="W209" s="31">
        <v>2624.2667000000001</v>
      </c>
      <c r="X209" s="44">
        <f t="shared" si="91"/>
        <v>4.4700950457864792</v>
      </c>
      <c r="Y209" s="44">
        <f t="shared" si="92"/>
        <v>2.6429950457864795</v>
      </c>
      <c r="Z209" s="31">
        <v>4597.8552</v>
      </c>
      <c r="AA209" s="30">
        <v>21.099799999999998</v>
      </c>
      <c r="AB209" s="30">
        <v>82.496600000000001</v>
      </c>
      <c r="AC209" s="30">
        <v>4.9833999999999996</v>
      </c>
      <c r="AD209" s="30">
        <v>11.567500000000001</v>
      </c>
      <c r="AE209" s="30">
        <f t="shared" si="95"/>
        <v>9.1019540746045138</v>
      </c>
      <c r="AF209" s="30">
        <f t="shared" si="96"/>
        <v>395.82383755778318</v>
      </c>
      <c r="AG209" s="30">
        <f t="shared" si="97"/>
        <v>20984.895707018964</v>
      </c>
      <c r="AH209" s="59">
        <f>VLOOKUP(C209,macroInfo!$B$5:$D$57,3,0)</f>
        <v>2.6842172720778601</v>
      </c>
      <c r="AI209" s="59">
        <f>VLOOKUP(C209,macroInfo!$B$5:$G$57,6,0)</f>
        <v>19.383539885629382</v>
      </c>
      <c r="AJ209" s="59">
        <f>VLOOKUP(C209,macroInfo!$B$5:$F$57,5,0)</f>
        <v>17.155553980273243</v>
      </c>
      <c r="AK209" s="59">
        <f>VLOOKUP(C209,macroInfo!$B$5:$H$57,7,0)</f>
        <v>6.6825000000000001</v>
      </c>
    </row>
    <row r="210" spans="1:37" x14ac:dyDescent="0.3">
      <c r="A210" s="32" t="s">
        <v>155</v>
      </c>
      <c r="B210" s="32">
        <v>7</v>
      </c>
      <c r="C210" s="32">
        <v>1996</v>
      </c>
      <c r="D210" s="29" t="s">
        <v>193</v>
      </c>
      <c r="E210" s="29" t="s">
        <v>205</v>
      </c>
      <c r="F210" s="33">
        <f t="shared" si="87"/>
        <v>0</v>
      </c>
      <c r="G210" s="33">
        <f t="shared" si="79"/>
        <v>0</v>
      </c>
      <c r="H210" s="33">
        <f t="shared" si="80"/>
        <v>0</v>
      </c>
      <c r="I210" s="33">
        <f t="shared" si="81"/>
        <v>0</v>
      </c>
      <c r="J210" s="30">
        <v>0.72619999999999996</v>
      </c>
      <c r="K210" s="30">
        <v>17.034800000000001</v>
      </c>
      <c r="L210" s="30">
        <v>2.5465</v>
      </c>
      <c r="M210" s="30">
        <v>1.8315999999999999</v>
      </c>
      <c r="N210" s="31">
        <f t="shared" ref="N210:P210" si="102">AVERAGE(N211:N215)</f>
        <v>16766.470676350677</v>
      </c>
      <c r="O210" s="50">
        <f t="shared" si="83"/>
        <v>-0.21192364602509614</v>
      </c>
      <c r="P210" s="31">
        <f t="shared" si="102"/>
        <v>161252.81977857545</v>
      </c>
      <c r="Q210" s="31">
        <f t="shared" si="82"/>
        <v>9.6175768228924063</v>
      </c>
      <c r="R210" s="31">
        <v>126749.7574</v>
      </c>
      <c r="S210" s="31">
        <f t="shared" si="84"/>
        <v>11.418389617674078</v>
      </c>
      <c r="T210" s="31">
        <v>63709.9784</v>
      </c>
      <c r="U210" s="31">
        <f t="shared" si="88"/>
        <v>63039.779000000002</v>
      </c>
      <c r="V210" s="50">
        <f t="shared" si="85"/>
        <v>14.803608820099502</v>
      </c>
      <c r="W210" s="31">
        <v>2776.4484000000002</v>
      </c>
      <c r="X210" s="44">
        <f t="shared" si="91"/>
        <v>4.3579490524517279</v>
      </c>
      <c r="Y210" s="44">
        <f t="shared" si="92"/>
        <v>2.526349052451728</v>
      </c>
      <c r="Z210" s="31">
        <v>5022.0165999999999</v>
      </c>
      <c r="AA210" s="30">
        <v>21.911000000000001</v>
      </c>
      <c r="AB210" s="30">
        <v>78.557500000000005</v>
      </c>
      <c r="AC210" s="30">
        <v>8.2872000000000003</v>
      </c>
      <c r="AD210" s="30">
        <v>8.8107000000000006</v>
      </c>
      <c r="AE210" s="30">
        <f t="shared" si="95"/>
        <v>8.8241632293839025</v>
      </c>
      <c r="AF210" s="30">
        <f t="shared" si="96"/>
        <v>395.82978037670904</v>
      </c>
      <c r="AG210" s="30">
        <f t="shared" si="97"/>
        <v>20944.228412916604</v>
      </c>
      <c r="AH210" s="59">
        <f>VLOOKUP(C210,macroInfo!$B$5:$D$57,3,0)</f>
        <v>3.77256549921414</v>
      </c>
      <c r="AI210" s="59">
        <f>VLOOKUP(C210,macroInfo!$B$5:$G$57,6,0)</f>
        <v>-10.357468965421845</v>
      </c>
      <c r="AJ210" s="59">
        <f>VLOOKUP(C210,macroInfo!$B$5:$F$57,5,0)</f>
        <v>21.026191089149609</v>
      </c>
      <c r="AK210" s="59">
        <f>VLOOKUP(C210,macroInfo!$B$5:$H$57,7,0)</f>
        <v>6.0249999999999995</v>
      </c>
    </row>
    <row r="211" spans="1:37" x14ac:dyDescent="0.3">
      <c r="A211" s="32" t="s">
        <v>156</v>
      </c>
      <c r="B211" s="32">
        <v>7</v>
      </c>
      <c r="C211" s="32">
        <v>1997</v>
      </c>
      <c r="D211" s="29" t="s">
        <v>193</v>
      </c>
      <c r="E211" s="29" t="s">
        <v>205</v>
      </c>
      <c r="F211" s="33">
        <f t="shared" si="87"/>
        <v>0</v>
      </c>
      <c r="G211" s="33">
        <f t="shared" si="79"/>
        <v>0</v>
      </c>
      <c r="H211" s="33">
        <f t="shared" si="80"/>
        <v>0</v>
      </c>
      <c r="I211" s="33">
        <f t="shared" si="81"/>
        <v>0</v>
      </c>
      <c r="J211" s="30">
        <v>0.69110000000000005</v>
      </c>
      <c r="K211" s="30">
        <v>17.021899999999999</v>
      </c>
      <c r="L211" s="30">
        <v>2.4312999999999998</v>
      </c>
      <c r="M211" s="30">
        <v>1.7688999999999999</v>
      </c>
      <c r="N211" s="31">
        <f t="shared" ref="N211:P211" si="103">AVERAGE(N212:N216)</f>
        <v>16772.882420718895</v>
      </c>
      <c r="O211" s="50">
        <f t="shared" si="83"/>
        <v>3.8234156918707143E-2</v>
      </c>
      <c r="P211" s="31">
        <f t="shared" si="103"/>
        <v>161683.70144817285</v>
      </c>
      <c r="Q211" s="31">
        <f t="shared" si="82"/>
        <v>9.6395895107719358</v>
      </c>
      <c r="R211" s="31">
        <v>147476.05189999999</v>
      </c>
      <c r="S211" s="31">
        <f t="shared" si="84"/>
        <v>15.145107413254665</v>
      </c>
      <c r="T211" s="31">
        <v>69215.9228</v>
      </c>
      <c r="U211" s="31">
        <f t="shared" si="88"/>
        <v>78260.129099999991</v>
      </c>
      <c r="V211" s="50">
        <f t="shared" si="85"/>
        <v>21.627232657752721</v>
      </c>
      <c r="W211" s="31">
        <v>2969.8134</v>
      </c>
      <c r="X211" s="44">
        <f t="shared" si="91"/>
        <v>4.2906505900113494</v>
      </c>
      <c r="Y211" s="44">
        <f t="shared" si="92"/>
        <v>2.5217505900113495</v>
      </c>
      <c r="Z211" s="31">
        <v>5413.3257999999996</v>
      </c>
      <c r="AA211" s="30">
        <v>22.955400000000001</v>
      </c>
      <c r="AB211" s="30">
        <v>80.235500000000002</v>
      </c>
      <c r="AC211" s="30">
        <v>14.269299999999999</v>
      </c>
      <c r="AD211" s="30">
        <v>20.920300000000001</v>
      </c>
      <c r="AE211" s="30">
        <f t="shared" si="95"/>
        <v>7.5032088252914093</v>
      </c>
      <c r="AF211" s="30">
        <f t="shared" si="96"/>
        <v>395.83044482580482</v>
      </c>
      <c r="AG211" s="30">
        <f t="shared" si="97"/>
        <v>20956.142594536985</v>
      </c>
      <c r="AH211" s="59">
        <f>VLOOKUP(C211,macroInfo!$B$5:$D$57,3,0)</f>
        <v>4.4471749452452496</v>
      </c>
      <c r="AI211" s="59">
        <f>VLOOKUP(C211,macroInfo!$B$5:$G$57,6,0)</f>
        <v>12.504109498900432</v>
      </c>
      <c r="AJ211" s="59">
        <f>VLOOKUP(C211,macroInfo!$B$5:$F$57,5,0)</f>
        <v>26.072427860891199</v>
      </c>
      <c r="AK211" s="59">
        <f>VLOOKUP(C211,macroInfo!$B$5:$H$57,7,0)</f>
        <v>6.8274999999999997</v>
      </c>
    </row>
    <row r="212" spans="1:37" x14ac:dyDescent="0.3">
      <c r="A212" s="32" t="s">
        <v>157</v>
      </c>
      <c r="B212" s="32">
        <v>7</v>
      </c>
      <c r="C212" s="32">
        <v>1998</v>
      </c>
      <c r="D212" s="29" t="s">
        <v>193</v>
      </c>
      <c r="E212" s="29" t="s">
        <v>205</v>
      </c>
      <c r="F212" s="33">
        <f t="shared" si="87"/>
        <v>0</v>
      </c>
      <c r="G212" s="33">
        <f t="shared" si="79"/>
        <v>0</v>
      </c>
      <c r="H212" s="33">
        <f t="shared" si="80"/>
        <v>0</v>
      </c>
      <c r="I212" s="33">
        <f t="shared" si="81"/>
        <v>0</v>
      </c>
      <c r="J212" s="30">
        <v>0.62729999999999997</v>
      </c>
      <c r="K212" s="30">
        <v>15.2098</v>
      </c>
      <c r="L212" s="30">
        <v>2.1937000000000002</v>
      </c>
      <c r="M212" s="30">
        <v>1.4329000000000001</v>
      </c>
      <c r="N212" s="31">
        <f t="shared" ref="N212:P212" si="104">AVERAGE(N213:N217)</f>
        <v>16744.854928732413</v>
      </c>
      <c r="O212" s="50">
        <f t="shared" si="83"/>
        <v>-0.1672398003887523</v>
      </c>
      <c r="P212" s="31">
        <f t="shared" si="104"/>
        <v>161925.97270627739</v>
      </c>
      <c r="Q212" s="31">
        <f t="shared" si="82"/>
        <v>9.6701926290462765</v>
      </c>
      <c r="R212" s="31">
        <v>144463.9148</v>
      </c>
      <c r="S212" s="31">
        <f t="shared" si="84"/>
        <v>-2.0636050799421954</v>
      </c>
      <c r="T212" s="31">
        <v>67067.107999999993</v>
      </c>
      <c r="U212" s="31">
        <f t="shared" si="88"/>
        <v>77396.806800000006</v>
      </c>
      <c r="V212" s="50">
        <f t="shared" si="85"/>
        <v>-1.1092742479662503</v>
      </c>
      <c r="W212" s="31">
        <v>2752.4074999999998</v>
      </c>
      <c r="X212" s="44">
        <f t="shared" si="91"/>
        <v>4.1039603198635017</v>
      </c>
      <c r="Y212" s="44">
        <f t="shared" si="92"/>
        <v>2.6710603198635017</v>
      </c>
      <c r="Z212" s="31">
        <v>5613.9668000000001</v>
      </c>
      <c r="AA212" s="30">
        <v>20.008099999999999</v>
      </c>
      <c r="AB212" s="30">
        <v>77.254499999999993</v>
      </c>
      <c r="AC212" s="30">
        <v>5.9367000000000001</v>
      </c>
      <c r="AD212" s="30">
        <v>-0.1588</v>
      </c>
      <c r="AE212" s="30">
        <f t="shared" si="95"/>
        <v>3.6393909696404969</v>
      </c>
      <c r="AF212" s="30">
        <f t="shared" si="96"/>
        <v>395.79102036165909</v>
      </c>
      <c r="AG212" s="30">
        <f t="shared" si="97"/>
        <v>21051.424977063445</v>
      </c>
      <c r="AH212" s="59">
        <f>VLOOKUP(C212,macroInfo!$B$5:$D$57,3,0)</f>
        <v>4.4813944315531602</v>
      </c>
      <c r="AI212" s="59">
        <f>VLOOKUP(C212,macroInfo!$B$5:$G$57,6,0)</f>
        <v>7.1698837229222008</v>
      </c>
      <c r="AJ212" s="59">
        <f>VLOOKUP(C212,macroInfo!$B$5:$F$57,5,0)</f>
        <v>21.675289447831517</v>
      </c>
      <c r="AK212" s="59">
        <f>VLOOKUP(C212,macroInfo!$B$5:$H$57,7,0)</f>
        <v>7.335</v>
      </c>
    </row>
    <row r="213" spans="1:37" x14ac:dyDescent="0.3">
      <c r="A213" s="32" t="s">
        <v>158</v>
      </c>
      <c r="B213" s="32">
        <v>7</v>
      </c>
      <c r="C213" s="32">
        <v>1999</v>
      </c>
      <c r="D213" s="29" t="s">
        <v>193</v>
      </c>
      <c r="E213" s="29" t="s">
        <v>205</v>
      </c>
      <c r="F213" s="33">
        <f t="shared" si="87"/>
        <v>0</v>
      </c>
      <c r="G213" s="33">
        <f t="shared" si="79"/>
        <v>0</v>
      </c>
      <c r="H213" s="33">
        <f t="shared" si="80"/>
        <v>0</v>
      </c>
      <c r="I213" s="33">
        <f t="shared" si="81"/>
        <v>0</v>
      </c>
      <c r="J213" s="30">
        <v>0.6099</v>
      </c>
      <c r="K213" s="30">
        <v>12.700200000000001</v>
      </c>
      <c r="L213" s="30">
        <v>2.2345999999999999</v>
      </c>
      <c r="M213" s="30">
        <v>1.9835</v>
      </c>
      <c r="N213" s="31">
        <f t="shared" ref="N213:P213" si="105">AVERAGE(N214:N218)</f>
        <v>16785.958427943679</v>
      </c>
      <c r="O213" s="50">
        <f t="shared" si="83"/>
        <v>0.24516864152778547</v>
      </c>
      <c r="P213" s="31">
        <f t="shared" si="105"/>
        <v>161891.93723256449</v>
      </c>
      <c r="Q213" s="31">
        <f t="shared" si="82"/>
        <v>9.6444857722906114</v>
      </c>
      <c r="R213" s="31">
        <v>156678.44279999999</v>
      </c>
      <c r="S213" s="31">
        <f t="shared" si="84"/>
        <v>8.1165818220981212</v>
      </c>
      <c r="T213" s="31">
        <v>77626.876799999998</v>
      </c>
      <c r="U213" s="31">
        <f t="shared" si="88"/>
        <v>79051.565999999992</v>
      </c>
      <c r="V213" s="50">
        <f t="shared" si="85"/>
        <v>2.1154849775256377</v>
      </c>
      <c r="W213" s="31">
        <v>2857.6520999999998</v>
      </c>
      <c r="X213" s="44">
        <f t="shared" si="91"/>
        <v>3.6812663574789086</v>
      </c>
      <c r="Y213" s="44">
        <f t="shared" si="92"/>
        <v>1.6977663574789086</v>
      </c>
      <c r="Z213" s="31">
        <v>6327.1961000000001</v>
      </c>
      <c r="AA213" s="30">
        <v>20.273800000000001</v>
      </c>
      <c r="AB213" s="30">
        <v>79.950900000000004</v>
      </c>
      <c r="AC213" s="30">
        <v>10.5693</v>
      </c>
      <c r="AD213" s="30">
        <v>8.9530999999999992</v>
      </c>
      <c r="AE213" s="30">
        <f t="shared" si="95"/>
        <v>11.95996197012421</v>
      </c>
      <c r="AF213" s="30">
        <f t="shared" si="96"/>
        <v>395.77374994765</v>
      </c>
      <c r="AG213" s="30">
        <f t="shared" si="97"/>
        <v>21327.411699387718</v>
      </c>
      <c r="AH213" s="59">
        <f>VLOOKUP(C213,macroInfo!$B$5:$D$57,3,0)</f>
        <v>4.7944990446750797</v>
      </c>
      <c r="AI213" s="59">
        <f>VLOOKUP(C213,macroInfo!$B$5:$G$57,6,0)</f>
        <v>-29.70418029197921</v>
      </c>
      <c r="AJ213" s="59">
        <f>VLOOKUP(C213,macroInfo!$B$5:$F$57,5,0)</f>
        <v>20.14088090429766</v>
      </c>
      <c r="AK213" s="59">
        <f>VLOOKUP(C213,macroInfo!$B$5:$H$57,7,0)</f>
        <v>5.4500000000000011</v>
      </c>
    </row>
    <row r="214" spans="1:37" x14ac:dyDescent="0.3">
      <c r="A214" s="32" t="s">
        <v>159</v>
      </c>
      <c r="B214" s="32">
        <v>7</v>
      </c>
      <c r="C214" s="32">
        <v>2000</v>
      </c>
      <c r="D214" s="29" t="s">
        <v>193</v>
      </c>
      <c r="E214" s="29" t="s">
        <v>205</v>
      </c>
      <c r="F214" s="33">
        <f t="shared" si="87"/>
        <v>0</v>
      </c>
      <c r="G214" s="33">
        <f t="shared" si="79"/>
        <v>0</v>
      </c>
      <c r="H214" s="33">
        <f t="shared" si="80"/>
        <v>0</v>
      </c>
      <c r="I214" s="33">
        <f t="shared" si="81"/>
        <v>0</v>
      </c>
      <c r="J214" s="30">
        <v>0.8004</v>
      </c>
      <c r="K214" s="30">
        <v>17.943100000000001</v>
      </c>
      <c r="L214" s="30">
        <v>2.1556000000000002</v>
      </c>
      <c r="M214" s="30">
        <v>1.3423</v>
      </c>
      <c r="N214" s="31">
        <f t="shared" ref="N214:P214" si="106">AVERAGE(N215:N219)</f>
        <v>16940.035893286396</v>
      </c>
      <c r="O214" s="50">
        <f t="shared" si="83"/>
        <v>0.91370790031576421</v>
      </c>
      <c r="P214" s="31">
        <f t="shared" si="106"/>
        <v>161771.1121304704</v>
      </c>
      <c r="Q214" s="31">
        <f t="shared" si="82"/>
        <v>9.5496321937890833</v>
      </c>
      <c r="R214" s="31">
        <v>153066.6317</v>
      </c>
      <c r="S214" s="31">
        <f t="shared" si="84"/>
        <v>-2.3322242123167873</v>
      </c>
      <c r="T214" s="31">
        <v>78112.539300000004</v>
      </c>
      <c r="U214" s="31">
        <f t="shared" si="88"/>
        <v>74954.092399999994</v>
      </c>
      <c r="V214" s="50">
        <f t="shared" si="85"/>
        <v>-5.3224548913464043</v>
      </c>
      <c r="W214" s="31">
        <v>2850.3148000000001</v>
      </c>
      <c r="X214" s="44">
        <f t="shared" si="91"/>
        <v>3.648984946005974</v>
      </c>
      <c r="Y214" s="44">
        <f t="shared" si="92"/>
        <v>2.3066849460059737</v>
      </c>
      <c r="Z214" s="31">
        <v>6728.7512999999999</v>
      </c>
      <c r="AA214" s="30">
        <v>18.389199999999999</v>
      </c>
      <c r="AB214" s="30">
        <v>82.165099999999995</v>
      </c>
      <c r="AC214" s="30">
        <v>4.2420999999999998</v>
      </c>
      <c r="AD214" s="30">
        <v>-0.1128</v>
      </c>
      <c r="AE214" s="30">
        <f t="shared" si="95"/>
        <v>6.1532400257343411</v>
      </c>
      <c r="AF214" s="30">
        <f t="shared" si="96"/>
        <v>395.84383248625926</v>
      </c>
      <c r="AG214" s="30">
        <f t="shared" si="97"/>
        <v>20718.122685189472</v>
      </c>
      <c r="AH214" s="59">
        <f>VLOOKUP(C214,macroInfo!$B$5:$D$57,3,0)</f>
        <v>4.0771594794161796</v>
      </c>
      <c r="AI214" s="59">
        <f>VLOOKUP(C214,macroInfo!$B$5:$G$57,6,0)</f>
        <v>11.349249888751523</v>
      </c>
      <c r="AJ214" s="59">
        <f>VLOOKUP(C214,macroInfo!$B$5:$F$57,5,0)</f>
        <v>6.4848096186651185</v>
      </c>
      <c r="AK214" s="59">
        <f>VLOOKUP(C214,macroInfo!$B$5:$H$57,7,0)</f>
        <v>6.1050000000000004</v>
      </c>
    </row>
    <row r="215" spans="1:37" x14ac:dyDescent="0.3">
      <c r="A215" s="32" t="s">
        <v>160</v>
      </c>
      <c r="B215" s="32">
        <v>7</v>
      </c>
      <c r="C215" s="32">
        <v>2001</v>
      </c>
      <c r="D215" s="29" t="s">
        <v>193</v>
      </c>
      <c r="E215" s="29" t="s">
        <v>205</v>
      </c>
      <c r="F215" s="33">
        <f t="shared" si="87"/>
        <v>1</v>
      </c>
      <c r="G215" s="33">
        <f t="shared" si="79"/>
        <v>0</v>
      </c>
      <c r="H215" s="33">
        <f t="shared" si="80"/>
        <v>0</v>
      </c>
      <c r="I215" s="33">
        <f t="shared" si="81"/>
        <v>0</v>
      </c>
      <c r="J215" s="30">
        <v>0.62219999999999998</v>
      </c>
      <c r="K215" s="30">
        <v>13.9855</v>
      </c>
      <c r="L215" s="30">
        <v>2.3868</v>
      </c>
      <c r="M215" s="30">
        <v>1.5705</v>
      </c>
      <c r="N215" s="31">
        <f t="shared" ref="N215:P215" si="107">AVERAGE(N216:N220)</f>
        <v>16588.621711071999</v>
      </c>
      <c r="O215" s="50">
        <f t="shared" si="83"/>
        <v>-2.096278682006512</v>
      </c>
      <c r="P215" s="31">
        <f t="shared" si="107"/>
        <v>158991.375375392</v>
      </c>
      <c r="Q215" s="31">
        <f t="shared" si="82"/>
        <v>9.5843631945186836</v>
      </c>
      <c r="R215" s="31">
        <v>150818.3193</v>
      </c>
      <c r="S215" s="31">
        <f t="shared" si="84"/>
        <v>-1.4797398931558985</v>
      </c>
      <c r="T215" s="31">
        <v>78004.2837</v>
      </c>
      <c r="U215" s="31">
        <f t="shared" si="88"/>
        <v>72814.035600000003</v>
      </c>
      <c r="V215" s="50">
        <f t="shared" si="85"/>
        <v>-2.8967091469434729</v>
      </c>
      <c r="W215" s="31">
        <v>2922.3834999999999</v>
      </c>
      <c r="X215" s="44">
        <f t="shared" si="91"/>
        <v>3.746439761230703</v>
      </c>
      <c r="Y215" s="44">
        <f t="shared" si="92"/>
        <v>2.175939761230703</v>
      </c>
      <c r="Z215" s="31">
        <v>6067.7838000000002</v>
      </c>
      <c r="AA215" s="30">
        <v>22.412400000000002</v>
      </c>
      <c r="AB215" s="30">
        <v>84.287099999999995</v>
      </c>
      <c r="AC215" s="30">
        <v>3.9611999999999998</v>
      </c>
      <c r="AD215" s="30">
        <v>-1.5361</v>
      </c>
      <c r="AE215" s="30">
        <f t="shared" si="95"/>
        <v>-10.339615277426068</v>
      </c>
      <c r="AF215" s="30">
        <f t="shared" si="96"/>
        <v>395.87419734861686</v>
      </c>
      <c r="AG215" s="30">
        <f t="shared" si="97"/>
        <v>20912.043873019546</v>
      </c>
      <c r="AH215" s="59">
        <f>VLOOKUP(C215,macroInfo!$B$5:$D$57,3,0)</f>
        <v>0.95433872870837899</v>
      </c>
      <c r="AI215" s="59">
        <f>VLOOKUP(C215,macroInfo!$B$5:$G$57,6,0)</f>
        <v>-20.568826745413055</v>
      </c>
      <c r="AJ215" s="59">
        <f>VLOOKUP(C215,macroInfo!$B$5:$F$57,5,0)</f>
        <v>-18.009005298066089</v>
      </c>
      <c r="AK215" s="59">
        <f>VLOOKUP(C215,macroInfo!$B$5:$H$57,7,0)</f>
        <v>4.9700000000000006</v>
      </c>
    </row>
    <row r="216" spans="1:37" x14ac:dyDescent="0.3">
      <c r="A216" s="32" t="s">
        <v>161</v>
      </c>
      <c r="B216" s="32">
        <v>7</v>
      </c>
      <c r="C216" s="32">
        <v>2002</v>
      </c>
      <c r="D216" s="29" t="s">
        <v>193</v>
      </c>
      <c r="E216" s="29" t="s">
        <v>205</v>
      </c>
      <c r="F216" s="33">
        <f t="shared" si="87"/>
        <v>0</v>
      </c>
      <c r="G216" s="33">
        <f t="shared" si="79"/>
        <v>0</v>
      </c>
      <c r="H216" s="33">
        <f t="shared" si="80"/>
        <v>0</v>
      </c>
      <c r="I216" s="33">
        <f t="shared" si="81"/>
        <v>0</v>
      </c>
      <c r="J216" s="30">
        <v>0.57569999999999999</v>
      </c>
      <c r="K216" s="30">
        <v>13.374000000000001</v>
      </c>
      <c r="L216" s="30">
        <v>2.5011999999999999</v>
      </c>
      <c r="M216" s="30">
        <v>2.0972</v>
      </c>
      <c r="N216" s="31">
        <f t="shared" ref="N216:P216" si="108">AVERAGE(N217:N221)</f>
        <v>16804.941142560001</v>
      </c>
      <c r="O216" s="50">
        <f t="shared" si="83"/>
        <v>1.2955937544588432</v>
      </c>
      <c r="P216" s="31">
        <f t="shared" si="108"/>
        <v>163838.10979615999</v>
      </c>
      <c r="Q216" s="31">
        <f t="shared" si="82"/>
        <v>9.7494009890475297</v>
      </c>
      <c r="R216" s="31">
        <v>162009.226</v>
      </c>
      <c r="S216" s="31">
        <f t="shared" si="84"/>
        <v>7.1577355263147711</v>
      </c>
      <c r="T216" s="31">
        <v>82637.109200000006</v>
      </c>
      <c r="U216" s="31">
        <f t="shared" si="88"/>
        <v>79372.116799999989</v>
      </c>
      <c r="V216" s="50">
        <f t="shared" si="85"/>
        <v>8.6238399450562522</v>
      </c>
      <c r="W216" s="31">
        <v>3069.2975000000001</v>
      </c>
      <c r="X216" s="44">
        <f t="shared" si="91"/>
        <v>3.714187886911223</v>
      </c>
      <c r="Y216" s="44">
        <f t="shared" si="92"/>
        <v>1.6169878869112231</v>
      </c>
      <c r="Z216" s="31">
        <v>6648.5136000000002</v>
      </c>
      <c r="AA216" s="30">
        <v>21.259799999999998</v>
      </c>
      <c r="AB216" s="30">
        <v>81.702500000000001</v>
      </c>
      <c r="AC216" s="30">
        <v>4.1639999999999997</v>
      </c>
      <c r="AD216" s="30">
        <v>4.8921000000000001</v>
      </c>
      <c r="AE216" s="30">
        <f t="shared" si="95"/>
        <v>9.1399879567152951</v>
      </c>
      <c r="AF216" s="30">
        <f t="shared" si="96"/>
        <v>395.86543729026386</v>
      </c>
      <c r="AG216" s="30">
        <f t="shared" si="97"/>
        <v>20700.224648302468</v>
      </c>
      <c r="AH216" s="59">
        <f>VLOOKUP(C216,macroInfo!$B$5:$D$57,3,0)</f>
        <v>1.6959429227495699</v>
      </c>
      <c r="AI216" s="59">
        <f>VLOOKUP(C216,macroInfo!$B$5:$G$57,6,0)</f>
        <v>-21.837626089029953</v>
      </c>
      <c r="AJ216" s="59">
        <f>VLOOKUP(C216,macroInfo!$B$5:$F$57,5,0)</f>
        <v>-18.18527651548176</v>
      </c>
      <c r="AK216" s="59">
        <f>VLOOKUP(C216,macroInfo!$B$5:$H$57,7,0)</f>
        <v>3.9949999999999997</v>
      </c>
    </row>
    <row r="217" spans="1:37" x14ac:dyDescent="0.3">
      <c r="A217" s="32" t="s">
        <v>162</v>
      </c>
      <c r="B217" s="32">
        <v>7</v>
      </c>
      <c r="C217" s="32">
        <v>2003</v>
      </c>
      <c r="D217" s="29" t="s">
        <v>193</v>
      </c>
      <c r="E217" s="29" t="s">
        <v>205</v>
      </c>
      <c r="F217" s="33">
        <f t="shared" si="87"/>
        <v>0</v>
      </c>
      <c r="G217" s="33">
        <f t="shared" si="79"/>
        <v>0</v>
      </c>
      <c r="H217" s="33">
        <f t="shared" si="80"/>
        <v>0</v>
      </c>
      <c r="I217" s="33">
        <f t="shared" si="81"/>
        <v>0</v>
      </c>
      <c r="J217" s="30">
        <v>0.71660000000000001</v>
      </c>
      <c r="K217" s="30">
        <v>16.279800000000002</v>
      </c>
      <c r="L217" s="30">
        <v>2.4142999999999999</v>
      </c>
      <c r="M217" s="30">
        <v>2.0449999999999999</v>
      </c>
      <c r="N217" s="31">
        <f t="shared" ref="N217:P217" si="109">AVERAGE(N218:N222)</f>
        <v>16604.717468800001</v>
      </c>
      <c r="O217" s="50">
        <f t="shared" si="83"/>
        <v>-1.1986118937165342</v>
      </c>
      <c r="P217" s="31">
        <f t="shared" si="109"/>
        <v>163137.32899680003</v>
      </c>
      <c r="Q217" s="31">
        <f t="shared" si="82"/>
        <v>9.824757892046792</v>
      </c>
      <c r="R217" s="31">
        <v>194549.45389999999</v>
      </c>
      <c r="S217" s="31">
        <f t="shared" si="84"/>
        <v>18.303310820808882</v>
      </c>
      <c r="T217" s="31">
        <v>97886.832500000004</v>
      </c>
      <c r="U217" s="31">
        <f t="shared" si="88"/>
        <v>96662.621399999989</v>
      </c>
      <c r="V217" s="50">
        <f t="shared" si="85"/>
        <v>19.70796530769648</v>
      </c>
      <c r="W217" s="31">
        <v>3409.0666999999999</v>
      </c>
      <c r="X217" s="44">
        <f t="shared" si="91"/>
        <v>3.482661163849591</v>
      </c>
      <c r="Y217" s="44">
        <f t="shared" si="92"/>
        <v>1.4376611638495911</v>
      </c>
      <c r="Z217" s="31">
        <v>8370.7523999999994</v>
      </c>
      <c r="AA217" s="30">
        <v>20.549099999999999</v>
      </c>
      <c r="AB217" s="30">
        <v>83.104900000000001</v>
      </c>
      <c r="AC217" s="30">
        <v>5.74E-2</v>
      </c>
      <c r="AD217" s="30">
        <v>6.0016999999999996</v>
      </c>
      <c r="AE217" s="30">
        <f t="shared" si="95"/>
        <v>23.03504620476949</v>
      </c>
      <c r="AF217" s="30">
        <f t="shared" si="96"/>
        <v>395.83443152038006</v>
      </c>
      <c r="AG217" s="30">
        <f t="shared" si="97"/>
        <v>21027.62768425926</v>
      </c>
      <c r="AH217" s="59">
        <f>VLOOKUP(C217,macroInfo!$B$5:$D$57,3,0)</f>
        <v>2.7962091006717</v>
      </c>
      <c r="AI217" s="59">
        <f>VLOOKUP(C217,macroInfo!$B$5:$G$57,6,0)</f>
        <v>-8.6215243879623085</v>
      </c>
      <c r="AJ217" s="59">
        <f>VLOOKUP(C217,macroInfo!$B$5:$F$57,5,0)</f>
        <v>-2.1118228990670262</v>
      </c>
      <c r="AK217" s="59">
        <f>VLOOKUP(C217,macroInfo!$B$5:$H$57,7,0)</f>
        <v>3.665</v>
      </c>
    </row>
    <row r="218" spans="1:37" x14ac:dyDescent="0.3">
      <c r="A218" s="32" t="s">
        <v>163</v>
      </c>
      <c r="B218" s="32">
        <v>7</v>
      </c>
      <c r="C218" s="32">
        <v>2004</v>
      </c>
      <c r="D218" s="29" t="s">
        <v>193</v>
      </c>
      <c r="E218" s="29" t="s">
        <v>205</v>
      </c>
      <c r="F218" s="33">
        <f t="shared" si="87"/>
        <v>0</v>
      </c>
      <c r="G218" s="33">
        <f t="shared" si="79"/>
        <v>0</v>
      </c>
      <c r="H218" s="33">
        <f t="shared" si="80"/>
        <v>0</v>
      </c>
      <c r="I218" s="33">
        <f t="shared" si="81"/>
        <v>0</v>
      </c>
      <c r="J218" s="30">
        <v>0.8841</v>
      </c>
      <c r="K218" s="30">
        <v>19.629799999999999</v>
      </c>
      <c r="L218" s="30">
        <v>2.2826</v>
      </c>
      <c r="M218" s="30">
        <v>1.9201999999999999</v>
      </c>
      <c r="N218" s="31">
        <f t="shared" ref="N218:P218" si="110">AVERAGE(N219:N223)</f>
        <v>16991.475923999998</v>
      </c>
      <c r="O218" s="50">
        <f t="shared" si="83"/>
        <v>2.3024962212667135</v>
      </c>
      <c r="P218" s="31">
        <f t="shared" si="110"/>
        <v>161721.75986399999</v>
      </c>
      <c r="Q218" s="31">
        <f t="shared" si="82"/>
        <v>9.5178170858937801</v>
      </c>
      <c r="R218" s="31">
        <v>217550.45120000001</v>
      </c>
      <c r="S218" s="31">
        <f t="shared" si="84"/>
        <v>11.174439073438194</v>
      </c>
      <c r="T218" s="31">
        <v>110789.9918</v>
      </c>
      <c r="U218" s="31">
        <f t="shared" si="88"/>
        <v>106760.45940000001</v>
      </c>
      <c r="V218" s="50">
        <f t="shared" si="85"/>
        <v>9.936084178627576</v>
      </c>
      <c r="W218" s="31">
        <v>3640.9009000000001</v>
      </c>
      <c r="X218" s="44">
        <f t="shared" si="91"/>
        <v>3.2863084840484662</v>
      </c>
      <c r="Y218" s="44">
        <f t="shared" si="92"/>
        <v>1.3661084840484663</v>
      </c>
      <c r="Z218" s="31">
        <v>9961.4437999999991</v>
      </c>
      <c r="AA218" s="30">
        <v>20.107199999999999</v>
      </c>
      <c r="AB218" s="30">
        <v>83.217399999999998</v>
      </c>
      <c r="AC218" s="30">
        <v>4.6483999999999996</v>
      </c>
      <c r="AD218" s="30">
        <v>2.1212</v>
      </c>
      <c r="AE218" s="30">
        <f t="shared" si="95"/>
        <v>17.397824799578608</v>
      </c>
      <c r="AF218" s="30">
        <f t="shared" si="96"/>
        <v>395.55447357678423</v>
      </c>
      <c r="AG218" s="30">
        <f t="shared" si="97"/>
        <v>21623.119272222222</v>
      </c>
      <c r="AH218" s="59">
        <f>VLOOKUP(C218,macroInfo!$B$5:$D$57,3,0)</f>
        <v>3.8525526006435098</v>
      </c>
      <c r="AI218" s="59">
        <f>VLOOKUP(C218,macroInfo!$B$5:$G$57,6,0)</f>
        <v>22.068486956749851</v>
      </c>
      <c r="AJ218" s="59">
        <f>VLOOKUP(C218,macroInfo!$B$5:$F$57,5,0)</f>
        <v>15.83158490016541</v>
      </c>
      <c r="AK218" s="59">
        <f>VLOOKUP(C218,macroInfo!$B$5:$H$57,7,0)</f>
        <v>4.57</v>
      </c>
    </row>
    <row r="219" spans="1:37" x14ac:dyDescent="0.3">
      <c r="A219" s="32" t="s">
        <v>164</v>
      </c>
      <c r="B219" s="32">
        <v>7</v>
      </c>
      <c r="C219" s="32">
        <v>2005</v>
      </c>
      <c r="D219" s="29" t="s">
        <v>193</v>
      </c>
      <c r="E219" s="29" t="s">
        <v>205</v>
      </c>
      <c r="F219" s="33">
        <f t="shared" si="87"/>
        <v>0</v>
      </c>
      <c r="G219" s="33">
        <f t="shared" si="79"/>
        <v>0</v>
      </c>
      <c r="H219" s="33">
        <f t="shared" si="80"/>
        <v>0</v>
      </c>
      <c r="I219" s="33">
        <f t="shared" si="81"/>
        <v>0</v>
      </c>
      <c r="J219" s="30">
        <v>0.85299999999999998</v>
      </c>
      <c r="K219" s="30">
        <v>18.651900000000001</v>
      </c>
      <c r="L219" s="30">
        <v>2.1183000000000001</v>
      </c>
      <c r="M219" s="30">
        <v>1.7423999999999999</v>
      </c>
      <c r="N219" s="31">
        <f>AVERAGE(N220:N224)</f>
        <v>17710.423220000001</v>
      </c>
      <c r="O219" s="50">
        <f t="shared" si="83"/>
        <v>4.1441546672645533</v>
      </c>
      <c r="P219" s="31">
        <f>AVERAGE(P220:P224)</f>
        <v>161166.98661999998</v>
      </c>
      <c r="Q219" s="31">
        <f t="shared" si="82"/>
        <v>9.100120568434388</v>
      </c>
      <c r="R219" s="31">
        <v>251612.685</v>
      </c>
      <c r="S219" s="31">
        <f t="shared" si="84"/>
        <v>14.546015771395449</v>
      </c>
      <c r="T219" s="31">
        <v>119451.16280000001</v>
      </c>
      <c r="U219" s="31">
        <f t="shared" si="88"/>
        <v>132161.52220000001</v>
      </c>
      <c r="V219" s="50">
        <f t="shared" si="85"/>
        <v>21.343719992663683</v>
      </c>
      <c r="W219" s="31">
        <v>3934.2936</v>
      </c>
      <c r="X219" s="44">
        <f t="shared" si="91"/>
        <v>3.293641943517355</v>
      </c>
      <c r="Y219" s="44">
        <f t="shared" si="92"/>
        <v>1.551241943517355</v>
      </c>
      <c r="Z219" s="31">
        <v>11221.987300000001</v>
      </c>
      <c r="AA219" s="30">
        <v>21.457699999999999</v>
      </c>
      <c r="AB219" s="30">
        <v>81.886300000000006</v>
      </c>
      <c r="AC219" s="30">
        <v>4.5892999999999997</v>
      </c>
      <c r="AD219" s="30">
        <v>10.6188</v>
      </c>
      <c r="AE219" s="30">
        <f t="shared" si="95"/>
        <v>11.915298469235966</v>
      </c>
      <c r="AF219" s="30">
        <f t="shared" si="96"/>
        <v>395.67012746359575</v>
      </c>
      <c r="AG219" s="30">
        <f>AVERAGE(AG220:AG225)</f>
        <v>22983.332033333336</v>
      </c>
      <c r="AH219" s="59">
        <f>VLOOKUP(C219,macroInfo!$B$5:$D$57,3,0)</f>
        <v>3.4832203202525802</v>
      </c>
      <c r="AI219" s="59">
        <f>VLOOKUP(C219,macroInfo!$B$5:$G$57,6,0)</f>
        <v>2.7517247399369804</v>
      </c>
      <c r="AJ219" s="59">
        <f>VLOOKUP(C219,macroInfo!$B$5:$F$57,5,0)</f>
        <v>6.3055343402032529</v>
      </c>
      <c r="AK219" s="59">
        <f>VLOOKUP(C219,macroInfo!$B$5:$H$57,7,0)</f>
        <v>4.6974999999999998</v>
      </c>
    </row>
    <row r="220" spans="1:37" x14ac:dyDescent="0.3">
      <c r="A220" s="32" t="s">
        <v>165</v>
      </c>
      <c r="B220" s="32">
        <v>7</v>
      </c>
      <c r="C220" s="32">
        <v>2006</v>
      </c>
      <c r="D220" s="29" t="s">
        <v>193</v>
      </c>
      <c r="E220" s="29" t="s">
        <v>205</v>
      </c>
      <c r="F220" s="33">
        <f t="shared" si="87"/>
        <v>0</v>
      </c>
      <c r="G220" s="33">
        <f t="shared" si="79"/>
        <v>0</v>
      </c>
      <c r="H220" s="33">
        <f t="shared" si="80"/>
        <v>0</v>
      </c>
      <c r="I220" s="33">
        <f t="shared" si="81"/>
        <v>0</v>
      </c>
      <c r="J220" s="30">
        <v>0.86770000000000003</v>
      </c>
      <c r="K220" s="30">
        <v>19.003299999999999</v>
      </c>
      <c r="L220" s="30">
        <v>1.8944000000000001</v>
      </c>
      <c r="M220" s="30">
        <v>1.3247</v>
      </c>
      <c r="N220" s="31">
        <v>14831.550800000001</v>
      </c>
      <c r="O220" s="50">
        <f t="shared" si="83"/>
        <v>-17.739662624592892</v>
      </c>
      <c r="P220" s="31">
        <v>145092.69159999999</v>
      </c>
      <c r="Q220" s="31">
        <f t="shared" si="82"/>
        <v>9.7827053661846328</v>
      </c>
      <c r="R220" s="31">
        <v>285185.38319999998</v>
      </c>
      <c r="S220" s="31">
        <f t="shared" si="84"/>
        <v>12.524849529039885</v>
      </c>
      <c r="T220" s="31">
        <v>136720.14259999999</v>
      </c>
      <c r="U220" s="31">
        <f t="shared" si="88"/>
        <v>148465.24059999999</v>
      </c>
      <c r="V220" s="50">
        <f t="shared" si="85"/>
        <v>11.632603324693743</v>
      </c>
      <c r="W220" s="31">
        <v>4167.5637999999999</v>
      </c>
      <c r="X220" s="44">
        <f t="shared" si="91"/>
        <v>3.0482441875393422</v>
      </c>
      <c r="Y220" s="44">
        <f t="shared" si="92"/>
        <v>1.7235441875393422</v>
      </c>
      <c r="Z220" s="31">
        <v>12892.1569</v>
      </c>
      <c r="AA220" s="30">
        <v>21.2455</v>
      </c>
      <c r="AB220" s="30">
        <v>79.787099999999995</v>
      </c>
      <c r="AC220" s="30">
        <v>8.6010000000000009</v>
      </c>
      <c r="AD220" s="30">
        <v>5.1885000000000003</v>
      </c>
      <c r="AE220" s="30">
        <f t="shared" si="95"/>
        <v>13.874412859476603</v>
      </c>
      <c r="AF220" s="30">
        <f t="shared" si="96"/>
        <v>396.26432771791451</v>
      </c>
      <c r="AG220" s="31">
        <v>17062.388599999998</v>
      </c>
      <c r="AH220" s="59">
        <f>VLOOKUP(C220,macroInfo!$B$5:$D$57,3,0)</f>
        <v>2.7828106258432701</v>
      </c>
      <c r="AI220" s="59">
        <f>VLOOKUP(C220,macroInfo!$B$5:$G$57,6,0)</f>
        <v>2.1064496594234416</v>
      </c>
      <c r="AJ220" s="59">
        <f>VLOOKUP(C220,macroInfo!$B$5:$F$57,5,0)</f>
        <v>8.7574297123439706</v>
      </c>
      <c r="AK220" s="59">
        <f>VLOOKUP(C220,macroInfo!$B$5:$H$57,7,0)</f>
        <v>4.7974999999999994</v>
      </c>
    </row>
    <row r="221" spans="1:37" x14ac:dyDescent="0.3">
      <c r="A221" s="32" t="s">
        <v>166</v>
      </c>
      <c r="B221" s="32">
        <v>7</v>
      </c>
      <c r="C221" s="32">
        <v>2007</v>
      </c>
      <c r="D221" s="29" t="s">
        <v>193</v>
      </c>
      <c r="E221" s="29" t="s">
        <v>205</v>
      </c>
      <c r="F221" s="33">
        <f t="shared" si="87"/>
        <v>1</v>
      </c>
      <c r="G221" s="33">
        <f t="shared" si="79"/>
        <v>1</v>
      </c>
      <c r="H221" s="33">
        <f t="shared" si="80"/>
        <v>1</v>
      </c>
      <c r="I221" s="33">
        <f t="shared" si="81"/>
        <v>0</v>
      </c>
      <c r="J221" s="30">
        <v>0.62080000000000002</v>
      </c>
      <c r="K221" s="30">
        <v>14.6183</v>
      </c>
      <c r="L221" s="30">
        <v>1.7418</v>
      </c>
      <c r="M221" s="30">
        <v>1.1657999999999999</v>
      </c>
      <c r="N221" s="31">
        <v>17886.5383</v>
      </c>
      <c r="O221" s="50">
        <f t="shared" si="83"/>
        <v>18.729165713922637</v>
      </c>
      <c r="P221" s="31">
        <v>188071.7819</v>
      </c>
      <c r="Q221" s="31">
        <f t="shared" si="82"/>
        <v>10.514711049482392</v>
      </c>
      <c r="R221" s="31">
        <v>385774.12900000002</v>
      </c>
      <c r="S221" s="31">
        <f t="shared" si="84"/>
        <v>30.211260398709754</v>
      </c>
      <c r="T221" s="31">
        <v>160784.128</v>
      </c>
      <c r="U221" s="31">
        <f t="shared" si="88"/>
        <v>224990.00100000002</v>
      </c>
      <c r="V221" s="50">
        <f t="shared" si="85"/>
        <v>41.570510040651584</v>
      </c>
      <c r="W221" s="31">
        <v>4416.3500999999997</v>
      </c>
      <c r="X221" s="44">
        <f t="shared" si="91"/>
        <v>2.7467575033276912</v>
      </c>
      <c r="Y221" s="44">
        <f t="shared" si="92"/>
        <v>1.5809575033276912</v>
      </c>
      <c r="Z221" s="31">
        <v>14842.6481</v>
      </c>
      <c r="AA221" s="30">
        <v>23.9589</v>
      </c>
      <c r="AB221" s="30">
        <v>79.144499999999994</v>
      </c>
      <c r="AC221" s="30">
        <v>-0.41660000000000003</v>
      </c>
      <c r="AD221" s="30">
        <v>13.8348</v>
      </c>
      <c r="AE221" s="30">
        <f t="shared" si="95"/>
        <v>14.088553099900414</v>
      </c>
      <c r="AF221" s="30">
        <f t="shared" si="96"/>
        <v>396.05638652276275</v>
      </c>
      <c r="AG221" s="31">
        <v>22075.571</v>
      </c>
      <c r="AH221" s="59">
        <f>VLOOKUP(C221,macroInfo!$B$5:$D$57,3,0)</f>
        <v>2.01050755163328</v>
      </c>
      <c r="AI221" s="59">
        <f>VLOOKUP(C221,macroInfo!$B$5:$G$57,6,0)</f>
        <v>21.613625390754567</v>
      </c>
      <c r="AJ221" s="59">
        <f>VLOOKUP(C221,macroInfo!$B$5:$F$57,5,0)</f>
        <v>11.440467914050702</v>
      </c>
      <c r="AK221" s="59">
        <f>VLOOKUP(C221,macroInfo!$B$5:$H$57,7,0)</f>
        <v>5.9550000000000001</v>
      </c>
    </row>
    <row r="222" spans="1:37" x14ac:dyDescent="0.3">
      <c r="A222" s="32" t="s">
        <v>167</v>
      </c>
      <c r="B222" s="32">
        <v>7</v>
      </c>
      <c r="C222" s="32">
        <v>2008</v>
      </c>
      <c r="D222" s="29" t="s">
        <v>193</v>
      </c>
      <c r="E222" s="29" t="s">
        <v>205</v>
      </c>
      <c r="F222" s="33">
        <f t="shared" si="87"/>
        <v>1</v>
      </c>
      <c r="G222" s="33">
        <f t="shared" si="79"/>
        <v>1</v>
      </c>
      <c r="H222" s="33">
        <f t="shared" si="80"/>
        <v>1</v>
      </c>
      <c r="I222" s="33">
        <f t="shared" si="81"/>
        <v>0</v>
      </c>
      <c r="J222" s="30">
        <v>0.50549999999999995</v>
      </c>
      <c r="K222" s="30">
        <v>12.5909</v>
      </c>
      <c r="L222" s="30">
        <v>1.6852</v>
      </c>
      <c r="M222" s="30">
        <v>1.2799</v>
      </c>
      <c r="N222" s="31">
        <v>15603.599099999999</v>
      </c>
      <c r="O222" s="50">
        <f t="shared" si="83"/>
        <v>-13.654678045156841</v>
      </c>
      <c r="P222" s="31">
        <v>159633.42499999999</v>
      </c>
      <c r="Q222" s="31">
        <f t="shared" si="82"/>
        <v>10.230551552686329</v>
      </c>
      <c r="R222" s="31">
        <v>346621.67790000001</v>
      </c>
      <c r="S222" s="31">
        <f t="shared" si="84"/>
        <v>-10.701812040465907</v>
      </c>
      <c r="T222" s="31">
        <v>149421.8112</v>
      </c>
      <c r="U222" s="31">
        <f t="shared" si="88"/>
        <v>197199.86670000001</v>
      </c>
      <c r="V222" s="50">
        <f t="shared" si="85"/>
        <v>-13.183819501211641</v>
      </c>
      <c r="W222" s="31">
        <v>4965.8122000000003</v>
      </c>
      <c r="X222" s="44">
        <f t="shared" si="91"/>
        <v>3.3233516312777773</v>
      </c>
      <c r="Y222" s="44">
        <f t="shared" si="92"/>
        <v>2.0434516312777773</v>
      </c>
      <c r="Z222" s="31">
        <v>13461.634599999999</v>
      </c>
      <c r="AA222" s="30">
        <v>23.2378</v>
      </c>
      <c r="AB222" s="30">
        <v>81.885999999999996</v>
      </c>
      <c r="AC222" s="30">
        <v>17.406300000000002</v>
      </c>
      <c r="AD222" s="30">
        <v>11.040699999999999</v>
      </c>
      <c r="AE222" s="30">
        <f t="shared" si="95"/>
        <v>-9.7660907065570672</v>
      </c>
      <c r="AF222" s="30">
        <f t="shared" si="96"/>
        <v>395.81287694014583</v>
      </c>
      <c r="AG222" s="31">
        <v>19429.309300000001</v>
      </c>
      <c r="AH222" s="59">
        <f>VLOOKUP(C222,macroInfo!$B$5:$D$57,3,0)</f>
        <v>0.122188442974647</v>
      </c>
      <c r="AI222" s="59">
        <f>VLOOKUP(C222,macroInfo!$B$5:$G$57,6,0)</f>
        <v>-8.1302947285824168</v>
      </c>
      <c r="AJ222" s="59">
        <f>VLOOKUP(C222,macroInfo!$B$5:$F$57,5,0)</f>
        <v>-19.582815844469096</v>
      </c>
      <c r="AK222" s="59">
        <f>VLOOKUP(C222,macroInfo!$B$5:$H$57,7,0)</f>
        <v>5.49</v>
      </c>
    </row>
    <row r="223" spans="1:37" x14ac:dyDescent="0.3">
      <c r="A223" s="32" t="s">
        <v>168</v>
      </c>
      <c r="B223" s="32">
        <v>7</v>
      </c>
      <c r="C223" s="32">
        <v>2009</v>
      </c>
      <c r="D223" s="29" t="s">
        <v>193</v>
      </c>
      <c r="E223" s="29" t="s">
        <v>205</v>
      </c>
      <c r="F223" s="33">
        <f t="shared" si="87"/>
        <v>1</v>
      </c>
      <c r="G223" s="33">
        <f t="shared" si="79"/>
        <v>1</v>
      </c>
      <c r="H223" s="33">
        <f t="shared" si="80"/>
        <v>1</v>
      </c>
      <c r="I223" s="33">
        <f t="shared" si="81"/>
        <v>0</v>
      </c>
      <c r="J223" s="30">
        <v>0.44419999999999998</v>
      </c>
      <c r="K223" s="30">
        <v>9.8686000000000007</v>
      </c>
      <c r="L223" s="30">
        <v>1.8231999999999999</v>
      </c>
      <c r="M223" s="30">
        <v>1.5306</v>
      </c>
      <c r="N223" s="31">
        <v>18925.268199999999</v>
      </c>
      <c r="O223" s="50">
        <f t="shared" si="83"/>
        <v>19.299637176947101</v>
      </c>
      <c r="P223" s="31">
        <v>154643.9142</v>
      </c>
      <c r="Q223" s="31">
        <f t="shared" si="82"/>
        <v>8.1712931391904924</v>
      </c>
      <c r="R223" s="31">
        <v>359284.1287</v>
      </c>
      <c r="S223" s="31">
        <f t="shared" si="84"/>
        <v>3.5879600550448596</v>
      </c>
      <c r="T223" s="31">
        <v>149917.68410000001</v>
      </c>
      <c r="U223" s="31">
        <f t="shared" si="88"/>
        <v>209366.44459999999</v>
      </c>
      <c r="V223" s="50">
        <f t="shared" si="85"/>
        <v>5.9868273927714242</v>
      </c>
      <c r="W223" s="31">
        <v>4784.4252999999999</v>
      </c>
      <c r="X223" s="44">
        <f t="shared" si="91"/>
        <v>3.1913682023053607</v>
      </c>
      <c r="Y223" s="44">
        <f t="shared" si="92"/>
        <v>1.6607682023053607</v>
      </c>
      <c r="Z223" s="31">
        <v>16302.256799999999</v>
      </c>
      <c r="AA223" s="30">
        <v>19.233499999999999</v>
      </c>
      <c r="AB223" s="30">
        <v>78.740200000000002</v>
      </c>
      <c r="AC223" s="30">
        <v>-9.6235999999999997</v>
      </c>
      <c r="AD223" s="30">
        <v>-8.3493999999999993</v>
      </c>
      <c r="AE223" s="30">
        <f t="shared" si="95"/>
        <v>19.145979406581692</v>
      </c>
      <c r="AF223" s="30">
        <f t="shared" si="96"/>
        <v>395.64839690107738</v>
      </c>
      <c r="AG223" s="31">
        <v>22992.045900000001</v>
      </c>
      <c r="AH223" s="59">
        <f>VLOOKUP(C223,macroInfo!$B$5:$D$57,3,0)</f>
        <v>-2.5998883510855801</v>
      </c>
      <c r="AI223" s="59">
        <f>VLOOKUP(C223,macroInfo!$B$5:$G$57,6,0)</f>
        <v>-152.2692205218506</v>
      </c>
      <c r="AJ223" s="59">
        <f>VLOOKUP(C223,macroInfo!$B$5:$F$57,5,0)</f>
        <v>-24.778154144577758</v>
      </c>
      <c r="AK223" s="59">
        <f>VLOOKUP(C223,macroInfo!$B$5:$H$57,7,0)</f>
        <v>1.1975</v>
      </c>
    </row>
    <row r="224" spans="1:37" x14ac:dyDescent="0.3">
      <c r="A224" s="32" t="s">
        <v>169</v>
      </c>
      <c r="B224" s="32">
        <v>7</v>
      </c>
      <c r="C224" s="32">
        <v>2010</v>
      </c>
      <c r="D224" s="29" t="s">
        <v>193</v>
      </c>
      <c r="E224" s="29" t="s">
        <v>205</v>
      </c>
      <c r="F224" s="33">
        <f t="shared" si="87"/>
        <v>1</v>
      </c>
      <c r="G224" s="33">
        <f t="shared" si="79"/>
        <v>1</v>
      </c>
      <c r="H224" s="33">
        <f t="shared" si="80"/>
        <v>1</v>
      </c>
      <c r="I224" s="33">
        <f t="shared" si="81"/>
        <v>0</v>
      </c>
      <c r="J224" s="30">
        <v>0.70240000000000002</v>
      </c>
      <c r="K224" s="30">
        <v>14.4795</v>
      </c>
      <c r="L224" s="30">
        <v>2.0644</v>
      </c>
      <c r="M224" s="30">
        <v>1.7704</v>
      </c>
      <c r="N224" s="31">
        <v>21305.1597</v>
      </c>
      <c r="O224" s="50">
        <f t="shared" si="83"/>
        <v>11.845131186315463</v>
      </c>
      <c r="P224" s="31">
        <v>158393.12040000001</v>
      </c>
      <c r="Q224" s="31">
        <f t="shared" si="82"/>
        <v>7.4344958043191767</v>
      </c>
      <c r="R224" s="31">
        <v>404560.19660000002</v>
      </c>
      <c r="S224" s="31">
        <f t="shared" si="84"/>
        <v>11.868702242391052</v>
      </c>
      <c r="T224" s="31">
        <v>168570.0246</v>
      </c>
      <c r="U224" s="31">
        <f t="shared" si="88"/>
        <v>235990.17200000002</v>
      </c>
      <c r="V224" s="50">
        <f t="shared" si="85"/>
        <v>11.970411995814317</v>
      </c>
      <c r="W224" s="31">
        <v>6008.6742000000004</v>
      </c>
      <c r="X224" s="44">
        <f t="shared" si="91"/>
        <v>3.5644974331931136</v>
      </c>
      <c r="Y224" s="44">
        <f t="shared" si="92"/>
        <v>1.7940974331931137</v>
      </c>
      <c r="Z224" s="31">
        <v>18976.904200000001</v>
      </c>
      <c r="AA224" s="30">
        <v>18.813500000000001</v>
      </c>
      <c r="AB224" s="30">
        <v>78.535200000000003</v>
      </c>
      <c r="AC224" s="30">
        <v>5.8170999999999999</v>
      </c>
      <c r="AD224" s="30">
        <v>5.5450999999999997</v>
      </c>
      <c r="AE224" s="30">
        <f t="shared" si="95"/>
        <v>15.191911912625988</v>
      </c>
      <c r="AF224" s="30">
        <f t="shared" si="96"/>
        <v>393.87472591520918</v>
      </c>
      <c r="AG224" s="31">
        <v>25196.068800000001</v>
      </c>
      <c r="AH224" s="59">
        <f>VLOOKUP(C224,macroInfo!$B$5:$D$57,3,0)</f>
        <v>2.7088566941968102</v>
      </c>
      <c r="AI224" s="59">
        <f>VLOOKUP(C224,macroInfo!$B$5:$G$57,6,0)</f>
        <v>-55.129973169376534</v>
      </c>
      <c r="AJ224" s="59">
        <f>VLOOKUP(C224,macroInfo!$B$5:$F$57,5,0)</f>
        <v>17.567573527575036</v>
      </c>
      <c r="AK224" s="59">
        <f>VLOOKUP(C224,macroInfo!$B$5:$H$57,7,0)</f>
        <v>0.69</v>
      </c>
    </row>
    <row r="225" spans="1:37" x14ac:dyDescent="0.3">
      <c r="A225" s="32" t="s">
        <v>170</v>
      </c>
      <c r="B225" s="32">
        <v>7</v>
      </c>
      <c r="C225" s="32">
        <v>2011</v>
      </c>
      <c r="D225" s="29" t="s">
        <v>193</v>
      </c>
      <c r="E225" s="29" t="s">
        <v>205</v>
      </c>
      <c r="F225" s="33">
        <f t="shared" si="87"/>
        <v>1</v>
      </c>
      <c r="G225" s="33">
        <f t="shared" si="79"/>
        <v>1</v>
      </c>
      <c r="H225" s="33">
        <f t="shared" si="80"/>
        <v>1</v>
      </c>
      <c r="I225" s="33">
        <f t="shared" si="81"/>
        <v>0</v>
      </c>
      <c r="J225" s="30">
        <v>0.73470000000000002</v>
      </c>
      <c r="K225" s="30">
        <v>14.0091</v>
      </c>
      <c r="L225" s="30">
        <v>2.0209000000000001</v>
      </c>
      <c r="M225" s="30">
        <v>1.8312999999999999</v>
      </c>
      <c r="N225" s="31">
        <v>25194.452799999999</v>
      </c>
      <c r="O225" s="50">
        <f t="shared" si="83"/>
        <v>16.767456048498588</v>
      </c>
      <c r="P225" s="31">
        <v>209699.52770000001</v>
      </c>
      <c r="Q225" s="31">
        <f t="shared" si="82"/>
        <v>8.3232419995245941</v>
      </c>
      <c r="R225" s="31">
        <v>479773.8921</v>
      </c>
      <c r="S225" s="31">
        <f t="shared" si="84"/>
        <v>17.051439206253896</v>
      </c>
      <c r="T225" s="31">
        <v>202093.25700000001</v>
      </c>
      <c r="U225" s="31">
        <f t="shared" si="88"/>
        <v>277680.63509999996</v>
      </c>
      <c r="V225" s="50">
        <f t="shared" si="85"/>
        <v>16.268149862532198</v>
      </c>
      <c r="W225" s="31">
        <v>7176.1567999999997</v>
      </c>
      <c r="X225" s="44">
        <f t="shared" si="91"/>
        <v>3.5509135270158962</v>
      </c>
      <c r="Y225" s="44">
        <f t="shared" si="92"/>
        <v>1.7196135270158963</v>
      </c>
      <c r="Z225" s="31">
        <v>25386.3933</v>
      </c>
      <c r="AA225" s="30">
        <v>16.976199999999999</v>
      </c>
      <c r="AB225" s="30">
        <v>82.1083</v>
      </c>
      <c r="AC225" s="30">
        <v>17.247599999999998</v>
      </c>
      <c r="AD225" s="30">
        <v>21.536899999999999</v>
      </c>
      <c r="AE225" s="30">
        <f t="shared" si="95"/>
        <v>29.0990662294438</v>
      </c>
      <c r="AF225" s="30">
        <f t="shared" si="96"/>
        <v>396.36405078446501</v>
      </c>
      <c r="AG225" s="31">
        <v>31144.6086</v>
      </c>
      <c r="AH225" s="59">
        <f>VLOOKUP(C225,macroInfo!$B$5:$D$57,3,0)</f>
        <v>1.54989495017045</v>
      </c>
      <c r="AI225" s="59">
        <f>VLOOKUP(C225,macroInfo!$B$5:$G$57,6,0)</f>
        <v>25.171692375826577</v>
      </c>
      <c r="AJ225" s="59">
        <f>VLOOKUP(C225,macroInfo!$B$5:$F$57,5,0)</f>
        <v>12.462970276676295</v>
      </c>
      <c r="AK225" s="59">
        <f>VLOOKUP(C225,macroInfo!$B$5:$H$57,7,0)</f>
        <v>0.88749999999999996</v>
      </c>
    </row>
    <row r="226" spans="1:37" x14ac:dyDescent="0.3">
      <c r="A226" s="32" t="s">
        <v>171</v>
      </c>
      <c r="B226" s="32">
        <v>7</v>
      </c>
      <c r="C226" s="32">
        <v>2012</v>
      </c>
      <c r="D226" s="29" t="s">
        <v>193</v>
      </c>
      <c r="E226" s="29" t="s">
        <v>205</v>
      </c>
      <c r="F226" s="33">
        <f t="shared" si="87"/>
        <v>1</v>
      </c>
      <c r="G226" s="33">
        <f t="shared" si="79"/>
        <v>1</v>
      </c>
      <c r="H226" s="33">
        <f t="shared" si="80"/>
        <v>1</v>
      </c>
      <c r="I226" s="33">
        <f t="shared" si="81"/>
        <v>0</v>
      </c>
      <c r="J226" s="30">
        <v>0.80210000000000004</v>
      </c>
      <c r="K226" s="30">
        <v>16.017900000000001</v>
      </c>
      <c r="L226" s="30">
        <v>2.1257000000000001</v>
      </c>
      <c r="M226" s="30">
        <v>1.8031999999999999</v>
      </c>
      <c r="N226" s="31">
        <v>25903.771100000002</v>
      </c>
      <c r="O226" s="50">
        <f t="shared" si="83"/>
        <v>2.776471712135606</v>
      </c>
      <c r="P226" s="31">
        <v>205291.58749999999</v>
      </c>
      <c r="Q226" s="31">
        <f t="shared" si="82"/>
        <v>7.9251621977156823</v>
      </c>
      <c r="R226" s="31">
        <v>525606.68200000003</v>
      </c>
      <c r="S226" s="31">
        <f t="shared" si="84"/>
        <v>9.1238245385188605</v>
      </c>
      <c r="T226" s="31">
        <v>250370.111</v>
      </c>
      <c r="U226" s="31">
        <f t="shared" si="88"/>
        <v>275236.571</v>
      </c>
      <c r="V226" s="50">
        <f t="shared" si="85"/>
        <v>-0.88406726776045563</v>
      </c>
      <c r="W226" s="31">
        <v>8769.8899000000001</v>
      </c>
      <c r="X226" s="44">
        <f t="shared" si="91"/>
        <v>3.5027703047190011</v>
      </c>
      <c r="Y226" s="44">
        <f t="shared" si="92"/>
        <v>1.6995703047190012</v>
      </c>
      <c r="Z226" s="31">
        <v>26197.859400000001</v>
      </c>
      <c r="AA226" s="30">
        <v>17.462599999999998</v>
      </c>
      <c r="AB226" s="30">
        <v>82.696700000000007</v>
      </c>
      <c r="AC226" s="30">
        <v>7.2198000000000002</v>
      </c>
      <c r="AD226" s="30">
        <v>7.0538999999999996</v>
      </c>
      <c r="AE226" s="30">
        <f t="shared" si="95"/>
        <v>3.1464371501885253</v>
      </c>
      <c r="AF226" s="30">
        <f t="shared" si="96"/>
        <v>399.82952924382715</v>
      </c>
      <c r="AG226" s="31">
        <v>30678.2035</v>
      </c>
      <c r="AH226" s="59">
        <f>VLOOKUP(C226,macroInfo!$B$5:$D$57,3,0)</f>
        <v>2.2806876031918502</v>
      </c>
      <c r="AI226" s="59">
        <f>VLOOKUP(C226,macroInfo!$B$5:$G$57,6,0)</f>
        <v>-5.7987257650349395</v>
      </c>
      <c r="AJ226" s="59">
        <f>VLOOKUP(C226,macroInfo!$B$5:$F$57,5,0)</f>
        <v>7.9335793820117502</v>
      </c>
      <c r="AK226" s="59">
        <f>VLOOKUP(C226,macroInfo!$B$5:$H$57,7,0)</f>
        <v>0.83749999999999991</v>
      </c>
    </row>
    <row r="227" spans="1:37" x14ac:dyDescent="0.3">
      <c r="A227" s="32" t="s">
        <v>172</v>
      </c>
      <c r="B227" s="32">
        <v>7</v>
      </c>
      <c r="C227" s="32">
        <v>2013</v>
      </c>
      <c r="D227" s="29" t="s">
        <v>193</v>
      </c>
      <c r="E227" s="29" t="s">
        <v>205</v>
      </c>
      <c r="F227" s="33">
        <f t="shared" si="87"/>
        <v>0</v>
      </c>
      <c r="G227" s="33">
        <f t="shared" si="79"/>
        <v>0</v>
      </c>
      <c r="H227" s="33">
        <f t="shared" si="80"/>
        <v>0</v>
      </c>
      <c r="I227" s="33">
        <f t="shared" si="81"/>
        <v>0</v>
      </c>
      <c r="J227" s="30">
        <v>0.78720000000000001</v>
      </c>
      <c r="K227" s="30">
        <v>14.9556</v>
      </c>
      <c r="L227" s="30">
        <v>1.9359</v>
      </c>
      <c r="M227" s="30">
        <v>1.6766000000000001</v>
      </c>
      <c r="N227" s="31">
        <v>23587.1129</v>
      </c>
      <c r="O227" s="50">
        <f t="shared" si="83"/>
        <v>-9.3688061097867319</v>
      </c>
      <c r="P227" s="31">
        <v>222937.00260000001</v>
      </c>
      <c r="Q227" s="31">
        <f t="shared" si="82"/>
        <v>9.4516443595773865</v>
      </c>
      <c r="R227" s="31">
        <v>515197.04670000001</v>
      </c>
      <c r="S227" s="31">
        <f t="shared" si="84"/>
        <v>-2.0003737742634873</v>
      </c>
      <c r="T227" s="31">
        <v>261087.35260000001</v>
      </c>
      <c r="U227" s="31">
        <f t="shared" si="88"/>
        <v>254109.69409999999</v>
      </c>
      <c r="V227" s="50">
        <f t="shared" si="85"/>
        <v>-7.9864945711934894</v>
      </c>
      <c r="W227" s="31">
        <v>8382.7862999999998</v>
      </c>
      <c r="X227" s="44">
        <f t="shared" si="91"/>
        <v>3.2107209393795815</v>
      </c>
      <c r="Y227" s="44">
        <f t="shared" si="92"/>
        <v>1.5341209393795814</v>
      </c>
      <c r="Z227" s="31">
        <v>26986.288199999999</v>
      </c>
      <c r="AA227" s="30">
        <v>17.067399999999999</v>
      </c>
      <c r="AB227" s="30">
        <v>86.798900000000003</v>
      </c>
      <c r="AC227" s="30">
        <v>8.7867999999999995</v>
      </c>
      <c r="AD227" s="30">
        <v>13.320600000000001</v>
      </c>
      <c r="AE227" s="30">
        <f t="shared" si="95"/>
        <v>2.9651187424058381</v>
      </c>
      <c r="AF227" s="30">
        <f t="shared" si="96"/>
        <v>394.8087393518519</v>
      </c>
      <c r="AG227" s="31">
        <v>28286.5088</v>
      </c>
      <c r="AH227" s="59">
        <f>VLOOKUP(C227,macroInfo!$B$5:$D$57,3,0)</f>
        <v>1.84187539518688</v>
      </c>
      <c r="AI227" s="59">
        <f>VLOOKUP(C227,macroInfo!$B$5:$G$57,6,0)</f>
        <v>-52.586350113053101</v>
      </c>
      <c r="AJ227" s="59">
        <f>VLOOKUP(C227,macroInfo!$B$5:$F$57,5,0)</f>
        <v>17.537853396638734</v>
      </c>
      <c r="AK227" s="59">
        <f>VLOOKUP(C227,macroInfo!$B$5:$H$57,7,0)</f>
        <v>0.495</v>
      </c>
    </row>
    <row r="228" spans="1:37" x14ac:dyDescent="0.3">
      <c r="A228" s="32" t="s">
        <v>173</v>
      </c>
      <c r="B228" s="32">
        <v>7</v>
      </c>
      <c r="C228" s="32">
        <v>2014</v>
      </c>
      <c r="D228" s="29" t="s">
        <v>193</v>
      </c>
      <c r="E228" s="29" t="s">
        <v>205</v>
      </c>
      <c r="F228" s="33">
        <f t="shared" si="87"/>
        <v>0</v>
      </c>
      <c r="G228" s="33">
        <f t="shared" si="79"/>
        <v>0</v>
      </c>
      <c r="H228" s="33">
        <f t="shared" si="80"/>
        <v>0</v>
      </c>
      <c r="I228" s="33">
        <f t="shared" si="81"/>
        <v>0</v>
      </c>
      <c r="J228" s="30">
        <v>0.75990000000000002</v>
      </c>
      <c r="K228" s="30">
        <v>14.0641</v>
      </c>
      <c r="L228" s="30">
        <v>1.7785</v>
      </c>
      <c r="M228" s="30">
        <v>1.5596000000000001</v>
      </c>
      <c r="N228" s="31">
        <v>23587.515500000001</v>
      </c>
      <c r="O228" s="50">
        <f t="shared" si="83"/>
        <v>1.706849693013925E-3</v>
      </c>
      <c r="P228" s="31">
        <v>197668.9129</v>
      </c>
      <c r="Q228" s="31">
        <f t="shared" si="82"/>
        <v>8.3802345736667334</v>
      </c>
      <c r="R228" s="31">
        <v>521953.36050000001</v>
      </c>
      <c r="S228" s="31">
        <f t="shared" si="84"/>
        <v>1.302879375298827</v>
      </c>
      <c r="T228" s="31">
        <v>260590.53020000001</v>
      </c>
      <c r="U228" s="31">
        <f t="shared" si="88"/>
        <v>261362.8303</v>
      </c>
      <c r="V228" s="50">
        <f t="shared" si="85"/>
        <v>2.8143556032301618</v>
      </c>
      <c r="W228" s="31">
        <v>7764.5019000000002</v>
      </c>
      <c r="X228" s="44">
        <f t="shared" si="91"/>
        <v>2.979579455186204</v>
      </c>
      <c r="Y228" s="44">
        <f t="shared" si="92"/>
        <v>1.4199794551862039</v>
      </c>
      <c r="Z228" s="31">
        <v>27729.207299999998</v>
      </c>
      <c r="AA228" s="30">
        <v>16.626899999999999</v>
      </c>
      <c r="AB228" s="30">
        <v>84.527100000000004</v>
      </c>
      <c r="AC228" s="30">
        <v>7.8562000000000003</v>
      </c>
      <c r="AD228" s="30">
        <v>6.7103999999999999</v>
      </c>
      <c r="AE228" s="30">
        <f t="shared" si="95"/>
        <v>2.7157380287315269</v>
      </c>
      <c r="AF228" s="30">
        <f t="shared" si="96"/>
        <v>394.3518194444444</v>
      </c>
      <c r="AG228" s="31">
        <v>28309.097399999999</v>
      </c>
      <c r="AH228" s="59">
        <f>VLOOKUP(C228,macroInfo!$B$5:$D$57,3,0)</f>
        <v>2.2877759325535898</v>
      </c>
      <c r="AI228" s="59">
        <f>VLOOKUP(C228,macroInfo!$B$5:$G$57,6,0)</f>
        <v>8.2370997433127773</v>
      </c>
      <c r="AJ228" s="59">
        <f>VLOOKUP(C228,macroInfo!$B$5:$F$57,5,0)</f>
        <v>16.279600580719226</v>
      </c>
      <c r="AK228" s="59">
        <f>VLOOKUP(C228,macroInfo!$B$5:$H$57,7,0)</f>
        <v>0.53750000000000009</v>
      </c>
    </row>
    <row r="229" spans="1:37" x14ac:dyDescent="0.3">
      <c r="A229" s="32" t="s">
        <v>174</v>
      </c>
      <c r="B229" s="32">
        <v>7</v>
      </c>
      <c r="C229" s="32">
        <v>2015</v>
      </c>
      <c r="D229" s="29" t="s">
        <v>193</v>
      </c>
      <c r="E229" s="29" t="s">
        <v>205</v>
      </c>
      <c r="F229" s="33">
        <f t="shared" si="87"/>
        <v>0</v>
      </c>
      <c r="G229" s="33">
        <f t="shared" si="79"/>
        <v>0</v>
      </c>
      <c r="H229" s="33">
        <f t="shared" si="80"/>
        <v>0</v>
      </c>
      <c r="I229" s="33">
        <f t="shared" si="81"/>
        <v>0</v>
      </c>
      <c r="J229" s="30">
        <v>0.71030000000000004</v>
      </c>
      <c r="K229" s="30">
        <v>12.6099</v>
      </c>
      <c r="L229" s="30">
        <v>1.7454000000000001</v>
      </c>
      <c r="M229" s="30">
        <v>1.5512999999999999</v>
      </c>
      <c r="N229" s="31">
        <v>22496.176200000002</v>
      </c>
      <c r="O229" s="50">
        <f t="shared" si="83"/>
        <v>-4.7372219721031925</v>
      </c>
      <c r="P229" s="31">
        <v>183325.1759</v>
      </c>
      <c r="Q229" s="31">
        <f t="shared" si="82"/>
        <v>8.1491705199215136</v>
      </c>
      <c r="R229" s="31">
        <v>490884.8272</v>
      </c>
      <c r="S229" s="31">
        <f t="shared" si="84"/>
        <v>-6.1368703731333181</v>
      </c>
      <c r="T229" s="31">
        <v>248219.639</v>
      </c>
      <c r="U229" s="31">
        <f t="shared" si="88"/>
        <v>242665.1882</v>
      </c>
      <c r="V229" s="50">
        <f t="shared" si="85"/>
        <v>-7.4226929431160462</v>
      </c>
      <c r="W229" s="31">
        <v>7223.4548000000004</v>
      </c>
      <c r="X229" s="44">
        <f t="shared" si="91"/>
        <v>2.9101060774647252</v>
      </c>
      <c r="Y229" s="44">
        <f t="shared" si="92"/>
        <v>1.3588060774647253</v>
      </c>
      <c r="Z229" s="31">
        <v>27670.541399999998</v>
      </c>
      <c r="AA229" s="30">
        <v>16.082000000000001</v>
      </c>
      <c r="AB229" s="30">
        <v>86.989699999999999</v>
      </c>
      <c r="AC229" s="30">
        <v>10.438499999999999</v>
      </c>
      <c r="AD229" s="30">
        <v>11.468400000000001</v>
      </c>
      <c r="AE229" s="30">
        <f t="shared" si="95"/>
        <v>-0.21179129258068943</v>
      </c>
      <c r="AF229" s="30">
        <f t="shared" si="96"/>
        <v>394.66151666666661</v>
      </c>
      <c r="AG229" s="31">
        <v>26448.4552</v>
      </c>
      <c r="AH229" s="59">
        <f>VLOOKUP(C229,macroInfo!$B$5:$D$57,3,0)</f>
        <v>2.7063695817639899</v>
      </c>
      <c r="AI229" s="59">
        <f>VLOOKUP(C229,macroInfo!$B$5:$G$57,6,0)</f>
        <v>2.7524673390089935</v>
      </c>
      <c r="AJ229" s="59">
        <f>VLOOKUP(C229,macroInfo!$B$5:$F$57,5,0)</f>
        <v>5.3819675500990032</v>
      </c>
      <c r="AK229" s="59">
        <f>VLOOKUP(C229,macroInfo!$B$5:$H$57,7,0)</f>
        <v>0.55249999999999999</v>
      </c>
    </row>
    <row r="230" spans="1:37" x14ac:dyDescent="0.3">
      <c r="A230" s="32" t="s">
        <v>175</v>
      </c>
      <c r="B230" s="32">
        <v>7</v>
      </c>
      <c r="C230" s="32">
        <v>2016</v>
      </c>
      <c r="D230" s="29" t="s">
        <v>193</v>
      </c>
      <c r="E230" s="29" t="s">
        <v>205</v>
      </c>
      <c r="F230" s="33">
        <f t="shared" si="87"/>
        <v>0</v>
      </c>
      <c r="G230" s="33">
        <f t="shared" si="79"/>
        <v>0</v>
      </c>
      <c r="H230" s="33">
        <f t="shared" si="80"/>
        <v>0</v>
      </c>
      <c r="I230" s="33">
        <f t="shared" si="81"/>
        <v>0</v>
      </c>
      <c r="J230" s="30">
        <v>0.69510000000000005</v>
      </c>
      <c r="K230" s="30">
        <v>11.9819</v>
      </c>
      <c r="L230" s="30">
        <v>1.7745</v>
      </c>
      <c r="M230" s="30">
        <v>1.5788</v>
      </c>
      <c r="N230" s="31">
        <v>24047.743399999999</v>
      </c>
      <c r="O230" s="50">
        <f t="shared" si="83"/>
        <v>6.669581452653893</v>
      </c>
      <c r="P230" s="31">
        <v>207058.56020000001</v>
      </c>
      <c r="Q230" s="31">
        <f t="shared" si="82"/>
        <v>8.6103114440251396</v>
      </c>
      <c r="R230" s="31">
        <v>513192.83850000001</v>
      </c>
      <c r="S230" s="31">
        <f t="shared" si="84"/>
        <v>4.4442145587105522</v>
      </c>
      <c r="T230" s="31">
        <v>269045.1324</v>
      </c>
      <c r="U230" s="31">
        <f t="shared" si="88"/>
        <v>244147.70610000001</v>
      </c>
      <c r="V230" s="50">
        <f t="shared" si="85"/>
        <v>0.60907280823183463</v>
      </c>
      <c r="W230" s="31">
        <v>7446.6535000000003</v>
      </c>
      <c r="X230" s="44">
        <f t="shared" si="91"/>
        <v>2.7678082980251681</v>
      </c>
      <c r="Y230" s="44">
        <f t="shared" si="92"/>
        <v>1.1890082980251682</v>
      </c>
      <c r="Z230" s="31">
        <v>28693.771000000001</v>
      </c>
      <c r="AA230" s="30">
        <v>16.252500000000001</v>
      </c>
      <c r="AB230" s="30">
        <v>87.075299999999999</v>
      </c>
      <c r="AC230" s="30">
        <v>11.117100000000001</v>
      </c>
      <c r="AD230" s="30">
        <v>8.0341000000000005</v>
      </c>
      <c r="AE230" s="30">
        <f t="shared" si="95"/>
        <v>3.6311700957095248</v>
      </c>
      <c r="AF230" s="30">
        <f>AVERAGE(AF231:AF236)</f>
        <v>383.23270000000002</v>
      </c>
      <c r="AG230" s="31">
        <v>28244.684799999999</v>
      </c>
      <c r="AH230" s="59">
        <f>VLOOKUP(C230,macroInfo!$B$5:$D$57,3,0)</f>
        <v>1.66747207596187</v>
      </c>
      <c r="AI230" s="59">
        <f>VLOOKUP(C230,macroInfo!$B$5:$G$57,6,0)</f>
        <v>-11.495897277976438</v>
      </c>
      <c r="AJ230" s="59">
        <f>VLOOKUP(C230,macroInfo!$B$5:$F$57,5,0)</f>
        <v>2.592809398073177</v>
      </c>
      <c r="AK230" s="59">
        <f>VLOOKUP(C230,macroInfo!$B$5:$H$57,7,0)</f>
        <v>0.49249999999999994</v>
      </c>
    </row>
    <row r="231" spans="1:37" x14ac:dyDescent="0.3">
      <c r="A231" s="32" t="s">
        <v>176</v>
      </c>
      <c r="B231" s="32">
        <v>7</v>
      </c>
      <c r="C231" s="32">
        <v>2017</v>
      </c>
      <c r="D231" s="29" t="s">
        <v>193</v>
      </c>
      <c r="E231" s="29" t="s">
        <v>205</v>
      </c>
      <c r="F231" s="33">
        <f t="shared" si="87"/>
        <v>0</v>
      </c>
      <c r="G231" s="33">
        <f t="shared" si="79"/>
        <v>0</v>
      </c>
      <c r="H231" s="33">
        <f t="shared" si="80"/>
        <v>0</v>
      </c>
      <c r="I231" s="33">
        <f t="shared" si="81"/>
        <v>0</v>
      </c>
      <c r="J231" s="30">
        <v>0.76539999999999997</v>
      </c>
      <c r="K231" s="30">
        <v>13.143599999999999</v>
      </c>
      <c r="L231" s="30">
        <v>1.6819</v>
      </c>
      <c r="M231" s="30">
        <v>1.4423999999999999</v>
      </c>
      <c r="N231" s="31">
        <v>27865.395100000002</v>
      </c>
      <c r="O231" s="50">
        <f t="shared" si="83"/>
        <v>14.734443737099792</v>
      </c>
      <c r="P231" s="31">
        <v>208936.9621</v>
      </c>
      <c r="Q231" s="31">
        <f t="shared" si="82"/>
        <v>7.4980800146630608</v>
      </c>
      <c r="R231" s="31">
        <v>550189.96669999999</v>
      </c>
      <c r="S231" s="31">
        <f t="shared" si="84"/>
        <v>6.9611934546222169</v>
      </c>
      <c r="T231" s="31">
        <v>281852.3688</v>
      </c>
      <c r="U231" s="31">
        <f t="shared" si="88"/>
        <v>268337.59789999999</v>
      </c>
      <c r="V231" s="50">
        <f t="shared" si="85"/>
        <v>9.4472486409278371</v>
      </c>
      <c r="W231" s="31">
        <v>7653.0108</v>
      </c>
      <c r="X231" s="44">
        <f t="shared" si="91"/>
        <v>2.7152550935026949</v>
      </c>
      <c r="Y231" s="44">
        <f t="shared" si="92"/>
        <v>1.272855093502695</v>
      </c>
      <c r="Z231" s="31">
        <v>31103.357400000001</v>
      </c>
      <c r="AA231" s="30">
        <v>15.998100000000001</v>
      </c>
      <c r="AB231" s="30">
        <v>85.001599999999996</v>
      </c>
      <c r="AC231" s="30">
        <v>0.79020000000000001</v>
      </c>
      <c r="AD231" s="30">
        <v>2.137</v>
      </c>
      <c r="AE231" s="30">
        <f t="shared" si="95"/>
        <v>8.0635707460568273</v>
      </c>
      <c r="AF231" s="30">
        <v>411.3</v>
      </c>
      <c r="AG231" s="31">
        <v>32128.401999999998</v>
      </c>
      <c r="AH231" s="59">
        <f>VLOOKUP(C231,macroInfo!$B$5:$D$57,3,0)</f>
        <v>2.24192121597748</v>
      </c>
      <c r="AI231" s="59">
        <f>VLOOKUP(C231,macroInfo!$B$5:$G$57,6,0)</f>
        <v>96.096317192574773</v>
      </c>
      <c r="AJ231" s="59">
        <f>VLOOKUP(C231,macroInfo!$B$5:$F$57,5,0)</f>
        <v>15.75644385807878</v>
      </c>
      <c r="AK231" s="59">
        <f>VLOOKUP(C231,macroInfo!$B$5:$H$57,7,0)</f>
        <v>1.2874999999999999</v>
      </c>
    </row>
    <row r="232" spans="1:37" x14ac:dyDescent="0.3">
      <c r="A232" s="32" t="s">
        <v>177</v>
      </c>
      <c r="B232" s="32">
        <v>7</v>
      </c>
      <c r="C232" s="32">
        <v>2018</v>
      </c>
      <c r="D232" s="29" t="s">
        <v>193</v>
      </c>
      <c r="E232" s="29" t="s">
        <v>205</v>
      </c>
      <c r="F232" s="33">
        <f t="shared" si="87"/>
        <v>0</v>
      </c>
      <c r="G232" s="33">
        <f t="shared" si="79"/>
        <v>0</v>
      </c>
      <c r="H232" s="33">
        <f t="shared" si="80"/>
        <v>0</v>
      </c>
      <c r="I232" s="33">
        <f t="shared" si="81"/>
        <v>0</v>
      </c>
      <c r="J232" s="30">
        <v>0.73470000000000002</v>
      </c>
      <c r="K232" s="30">
        <v>12.922499999999999</v>
      </c>
      <c r="L232" s="30">
        <v>1.6264000000000001</v>
      </c>
      <c r="M232" s="30">
        <v>1.2856000000000001</v>
      </c>
      <c r="N232" s="31">
        <v>28286.973699999999</v>
      </c>
      <c r="O232" s="50">
        <f t="shared" si="83"/>
        <v>1.5015805396825865</v>
      </c>
      <c r="P232" s="31">
        <v>220097.27919999999</v>
      </c>
      <c r="Q232" s="31">
        <f t="shared" si="82"/>
        <v>7.78087050011999</v>
      </c>
      <c r="R232" s="31">
        <v>588271.77379999997</v>
      </c>
      <c r="S232" s="31">
        <f t="shared" si="84"/>
        <v>6.6925428865347163</v>
      </c>
      <c r="T232" s="31">
        <v>293076.45539999998</v>
      </c>
      <c r="U232" s="31">
        <f t="shared" si="88"/>
        <v>295195.31839999999</v>
      </c>
      <c r="V232" s="50">
        <f t="shared" si="85"/>
        <v>9.5391352102774469</v>
      </c>
      <c r="W232" s="31">
        <v>8015.6345000000001</v>
      </c>
      <c r="X232" s="44">
        <f t="shared" si="91"/>
        <v>2.7349977633174283</v>
      </c>
      <c r="Y232" s="44">
        <f t="shared" si="92"/>
        <v>1.4493977633174282</v>
      </c>
      <c r="Z232" s="31">
        <v>31453.868399999999</v>
      </c>
      <c r="AA232" s="30">
        <v>16.927600000000002</v>
      </c>
      <c r="AB232" s="30">
        <v>83.619</v>
      </c>
      <c r="AC232" s="30">
        <v>6.0865999999999998</v>
      </c>
      <c r="AD232" s="30">
        <v>7.976</v>
      </c>
      <c r="AE232" s="30">
        <f t="shared" si="95"/>
        <v>1.1206208829808071</v>
      </c>
      <c r="AF232" s="30">
        <v>420.62240000000003</v>
      </c>
      <c r="AG232" s="31">
        <v>33527.891799999998</v>
      </c>
      <c r="AH232" s="59">
        <f>VLOOKUP(C232,macroInfo!$B$5:$D$57,3,0)</f>
        <v>2.9453848312678002</v>
      </c>
      <c r="AI232" s="59">
        <f>VLOOKUP(C232,macroInfo!$B$5:$G$57,6,0)</f>
        <v>60.525280130543749</v>
      </c>
      <c r="AJ232" s="59">
        <f>VLOOKUP(C232,macroInfo!$B$5:$F$57,5,0)</f>
        <v>10.50993465569568</v>
      </c>
      <c r="AK232" s="59">
        <f>VLOOKUP(C232,macroInfo!$B$5:$H$57,7,0)</f>
        <v>2.3583333333333329</v>
      </c>
    </row>
    <row r="233" spans="1:37" x14ac:dyDescent="0.3">
      <c r="A233" s="32" t="s">
        <v>178</v>
      </c>
      <c r="B233" s="32">
        <v>7</v>
      </c>
      <c r="C233" s="32">
        <v>2019</v>
      </c>
      <c r="D233" s="29" t="s">
        <v>193</v>
      </c>
      <c r="E233" s="29" t="s">
        <v>205</v>
      </c>
      <c r="F233" s="33">
        <f t="shared" si="87"/>
        <v>0</v>
      </c>
      <c r="G233" s="33">
        <f t="shared" si="79"/>
        <v>0</v>
      </c>
      <c r="H233" s="33">
        <f t="shared" si="80"/>
        <v>0</v>
      </c>
      <c r="I233" s="33">
        <f t="shared" si="81"/>
        <v>0</v>
      </c>
      <c r="J233" s="30">
        <v>0.70850000000000002</v>
      </c>
      <c r="K233" s="30">
        <v>12.735799999999999</v>
      </c>
      <c r="L233" s="30">
        <v>1.8552999999999999</v>
      </c>
      <c r="M233" s="30">
        <v>1.4200999999999999</v>
      </c>
      <c r="N233" s="31">
        <v>31302.9935</v>
      </c>
      <c r="O233" s="50">
        <f t="shared" si="83"/>
        <v>10.131232655512836</v>
      </c>
      <c r="P233" s="31">
        <v>240866.88949999999</v>
      </c>
      <c r="Q233" s="31">
        <f t="shared" si="82"/>
        <v>7.6946918670893245</v>
      </c>
      <c r="R233" s="31">
        <v>647466.19050000003</v>
      </c>
      <c r="S233" s="31">
        <f t="shared" si="84"/>
        <v>9.5877535309316233</v>
      </c>
      <c r="T233" s="31">
        <v>325135.9976</v>
      </c>
      <c r="U233" s="31">
        <f t="shared" si="88"/>
        <v>322330.19290000002</v>
      </c>
      <c r="V233" s="50">
        <f t="shared" si="85"/>
        <v>8.793923040292988</v>
      </c>
      <c r="W233" s="31">
        <v>9698.8754000000008</v>
      </c>
      <c r="X233" s="44">
        <f t="shared" si="91"/>
        <v>2.983021096277406</v>
      </c>
      <c r="Y233" s="44">
        <f t="shared" si="92"/>
        <v>1.5629210962774061</v>
      </c>
      <c r="Z233" s="31">
        <v>34742.440399999999</v>
      </c>
      <c r="AA233" s="30">
        <v>16.684799999999999</v>
      </c>
      <c r="AB233" s="30">
        <v>82.573300000000003</v>
      </c>
      <c r="AC233" s="30">
        <v>10.9727</v>
      </c>
      <c r="AD233" s="30">
        <v>9.0635999999999992</v>
      </c>
      <c r="AE233" s="30">
        <f t="shared" si="95"/>
        <v>9.9440028726768457</v>
      </c>
      <c r="AF233" s="30">
        <v>364.68400000000003</v>
      </c>
      <c r="AG233" s="31">
        <v>36726.941200000001</v>
      </c>
      <c r="AH233" s="59">
        <f>VLOOKUP(C233,macroInfo!$B$5:$D$57,3,0)</f>
        <v>2.2944390776931098</v>
      </c>
      <c r="AI233" s="59">
        <f>VLOOKUP(C233,macroInfo!$B$5:$G$57,6,0)</f>
        <v>-2.5770932284035988</v>
      </c>
      <c r="AJ233" s="59">
        <f>VLOOKUP(C233,macroInfo!$B$5:$F$57,5,0)</f>
        <v>7.0343743579107363</v>
      </c>
      <c r="AK233" s="59">
        <f>VLOOKUP(C233,macroInfo!$B$5:$H$57,7,0)</f>
        <v>2.2983333333333333</v>
      </c>
    </row>
    <row r="234" spans="1:37" x14ac:dyDescent="0.3">
      <c r="A234" s="32" t="s">
        <v>179</v>
      </c>
      <c r="B234" s="32">
        <v>7</v>
      </c>
      <c r="C234" s="32">
        <v>2020</v>
      </c>
      <c r="D234" s="29" t="s">
        <v>193</v>
      </c>
      <c r="E234" s="29" t="s">
        <v>205</v>
      </c>
      <c r="F234" s="33">
        <f t="shared" si="87"/>
        <v>1</v>
      </c>
      <c r="G234" s="33">
        <f t="shared" si="79"/>
        <v>1</v>
      </c>
      <c r="H234" s="33">
        <f t="shared" si="80"/>
        <v>0</v>
      </c>
      <c r="I234" s="33">
        <f t="shared" si="81"/>
        <v>0</v>
      </c>
      <c r="J234" s="30">
        <v>0.56589999999999996</v>
      </c>
      <c r="K234" s="30">
        <v>10.1334</v>
      </c>
      <c r="L234" s="30">
        <v>1.8240000000000001</v>
      </c>
      <c r="M234" s="30">
        <v>1.6512</v>
      </c>
      <c r="N234" s="31">
        <v>34365.394699999997</v>
      </c>
      <c r="O234" s="50">
        <f t="shared" si="83"/>
        <v>9.3336358080043613</v>
      </c>
      <c r="P234" s="31">
        <v>252348.00210000001</v>
      </c>
      <c r="Q234" s="31">
        <f t="shared" si="82"/>
        <v>7.34308464380885</v>
      </c>
      <c r="R234" s="31">
        <v>711643.30160000001</v>
      </c>
      <c r="S234" s="31">
        <f t="shared" si="84"/>
        <v>9.4510228213837095</v>
      </c>
      <c r="T234" s="31">
        <v>336087.41279999999</v>
      </c>
      <c r="U234" s="31">
        <f t="shared" si="88"/>
        <v>375555.88880000002</v>
      </c>
      <c r="V234" s="50">
        <f t="shared" si="85"/>
        <v>15.283083455282956</v>
      </c>
      <c r="W234" s="31">
        <v>10390.800300000001</v>
      </c>
      <c r="X234" s="44">
        <f t="shared" si="91"/>
        <v>3.0916957625495463</v>
      </c>
      <c r="Y234" s="44">
        <f t="shared" si="92"/>
        <v>1.4404957625495463</v>
      </c>
      <c r="Z234" s="31">
        <v>37480.320899999999</v>
      </c>
      <c r="AA234" s="30">
        <v>16.773499999999999</v>
      </c>
      <c r="AB234" s="30">
        <v>83.901600000000002</v>
      </c>
      <c r="AC234" s="30">
        <v>4.7583000000000002</v>
      </c>
      <c r="AD234" s="30">
        <v>15.9979</v>
      </c>
      <c r="AE234" s="30">
        <f t="shared" si="95"/>
        <v>7.5854013334280657</v>
      </c>
      <c r="AF234" s="30">
        <v>391.6103</v>
      </c>
      <c r="AG234" s="31">
        <v>40978.334199999998</v>
      </c>
      <c r="AH234" s="59">
        <f>VLOOKUP(C234,macroInfo!$B$5:$D$57,3,0)</f>
        <v>-2.76780251140578</v>
      </c>
      <c r="AI234" s="59">
        <f>VLOOKUP(C234,macroInfo!$B$5:$G$57,6,0)</f>
        <v>-114.23391508809951</v>
      </c>
      <c r="AJ234" s="59">
        <f>VLOOKUP(C234,macroInfo!$B$5:$F$57,5,0)</f>
        <v>9.0718970685114702</v>
      </c>
      <c r="AK234" s="59">
        <f>VLOOKUP(C234,macroInfo!$B$5:$H$57,7,0)</f>
        <v>0.73333333333333339</v>
      </c>
    </row>
    <row r="235" spans="1:37" x14ac:dyDescent="0.3">
      <c r="A235" s="32" t="s">
        <v>180</v>
      </c>
      <c r="B235" s="32">
        <v>7</v>
      </c>
      <c r="C235" s="32">
        <v>2021</v>
      </c>
      <c r="D235" s="29" t="s">
        <v>193</v>
      </c>
      <c r="E235" s="29" t="s">
        <v>205</v>
      </c>
      <c r="F235" s="33">
        <f t="shared" si="87"/>
        <v>1</v>
      </c>
      <c r="G235" s="33">
        <f t="shared" si="79"/>
        <v>1</v>
      </c>
      <c r="H235" s="33">
        <f t="shared" si="80"/>
        <v>0</v>
      </c>
      <c r="I235" s="33">
        <f t="shared" si="81"/>
        <v>0</v>
      </c>
      <c r="J235" s="30">
        <v>0.8004</v>
      </c>
      <c r="K235" s="30">
        <v>14.731299999999999</v>
      </c>
      <c r="L235" s="30">
        <v>1.7767999999999999</v>
      </c>
      <c r="M235" s="30">
        <v>1.7461</v>
      </c>
      <c r="N235" s="31">
        <v>40308.1639</v>
      </c>
      <c r="O235" s="50">
        <f t="shared" si="83"/>
        <v>15.950393656955198</v>
      </c>
      <c r="P235" s="31">
        <v>262530.65509999997</v>
      </c>
      <c r="Q235" s="31">
        <f t="shared" si="82"/>
        <v>6.5130889055455086</v>
      </c>
      <c r="R235" s="31">
        <v>797172.47499999998</v>
      </c>
      <c r="S235" s="31">
        <f t="shared" si="84"/>
        <v>11.349425566749316</v>
      </c>
      <c r="T235" s="31">
        <v>371753.79149999999</v>
      </c>
      <c r="U235" s="31">
        <f t="shared" si="88"/>
        <v>425418.68349999998</v>
      </c>
      <c r="V235" s="50">
        <f t="shared" si="85"/>
        <v>12.466652316410968</v>
      </c>
      <c r="W235" s="31">
        <v>11381.507799999999</v>
      </c>
      <c r="X235" s="44">
        <f t="shared" si="91"/>
        <v>3.0615714110342838</v>
      </c>
      <c r="Y235" s="44">
        <f t="shared" si="92"/>
        <v>1.3154714110342838</v>
      </c>
      <c r="Z235" s="31">
        <v>41920.780899999998</v>
      </c>
      <c r="AA235" s="30">
        <v>17.178799999999999</v>
      </c>
      <c r="AB235" s="30">
        <v>83.394599999999997</v>
      </c>
      <c r="AC235" s="30">
        <v>2.7925</v>
      </c>
      <c r="AD235" s="30">
        <v>4.0358000000000001</v>
      </c>
      <c r="AE235" s="30">
        <f t="shared" si="95"/>
        <v>11.196564894572754</v>
      </c>
      <c r="AF235" s="30">
        <v>396.5197</v>
      </c>
      <c r="AG235" s="31">
        <v>46144.724099999999</v>
      </c>
      <c r="AH235" s="59">
        <f>VLOOKUP(C235,macroInfo!$B$5:$D$57,3,0)</f>
        <v>5.9454847612217199</v>
      </c>
      <c r="AI235" s="59">
        <f>VLOOKUP(C235,macroInfo!$B$5:$G$57,6,0)</f>
        <v>-151.61959856938344</v>
      </c>
      <c r="AJ235" s="59">
        <f>VLOOKUP(C235,macroInfo!$B$5:$F$57,5,0)</f>
        <v>28.522785754254098</v>
      </c>
      <c r="AK235" s="59">
        <f>VLOOKUP(C235,macroInfo!$B$5:$H$57,7,0)</f>
        <v>0.161</v>
      </c>
    </row>
    <row r="236" spans="1:37" x14ac:dyDescent="0.3">
      <c r="A236" s="32" t="s">
        <v>181</v>
      </c>
      <c r="B236" s="32">
        <v>7</v>
      </c>
      <c r="C236" s="32">
        <v>2022</v>
      </c>
      <c r="D236" s="29" t="s">
        <v>193</v>
      </c>
      <c r="E236" s="29" t="s">
        <v>205</v>
      </c>
      <c r="F236" s="33">
        <f t="shared" si="87"/>
        <v>1</v>
      </c>
      <c r="G236" s="33">
        <f t="shared" si="79"/>
        <v>1</v>
      </c>
      <c r="H236" s="33">
        <f t="shared" si="80"/>
        <v>0</v>
      </c>
      <c r="I236" s="33">
        <f t="shared" si="81"/>
        <v>0</v>
      </c>
      <c r="J236" s="30">
        <v>1.2726</v>
      </c>
      <c r="K236" s="30">
        <v>22.8047</v>
      </c>
      <c r="L236" s="30">
        <v>1.8122</v>
      </c>
      <c r="M236" s="30">
        <v>1.7632000000000001</v>
      </c>
      <c r="N236" s="31">
        <v>49212.552199999998</v>
      </c>
      <c r="O236" s="50">
        <f t="shared" si="83"/>
        <v>19.959469037519124</v>
      </c>
      <c r="P236" s="31">
        <v>266879.53659999999</v>
      </c>
      <c r="Q236" s="31">
        <f t="shared" si="82"/>
        <v>5.4229972775116506</v>
      </c>
      <c r="R236" s="31">
        <v>835251.11809999996</v>
      </c>
      <c r="S236" s="31">
        <f t="shared" si="84"/>
        <v>4.6661359229361539</v>
      </c>
      <c r="T236" s="31">
        <v>406155.87650000001</v>
      </c>
      <c r="U236" s="31">
        <f t="shared" si="88"/>
        <v>429095.24159999995</v>
      </c>
      <c r="V236" s="50">
        <f t="shared" si="85"/>
        <v>0.86050810375698994</v>
      </c>
      <c r="W236" s="31">
        <v>12343.6216</v>
      </c>
      <c r="X236" s="44">
        <f t="shared" si="91"/>
        <v>3.0391340650711971</v>
      </c>
      <c r="Y236" s="44">
        <f t="shared" si="92"/>
        <v>1.275934065071197</v>
      </c>
      <c r="Z236" s="31">
        <v>47459.491199999997</v>
      </c>
      <c r="AA236" s="30">
        <v>16.0365</v>
      </c>
      <c r="AB236" s="30">
        <v>83.405900000000003</v>
      </c>
      <c r="AC236" s="30">
        <v>20.209399999999999</v>
      </c>
      <c r="AD236" s="30">
        <v>12.229200000000001</v>
      </c>
      <c r="AE236" s="30">
        <f t="shared" si="95"/>
        <v>12.409486216434855</v>
      </c>
      <c r="AF236" s="30">
        <v>314.65980000000002</v>
      </c>
      <c r="AG236" s="31">
        <v>55215.924899999998</v>
      </c>
      <c r="AH236" s="59">
        <f>VLOOKUP(C236,macroInfo!$B$5:$D$57,3,0)</f>
        <v>2.1</v>
      </c>
      <c r="AI236" s="59">
        <f>VLOOKUP(C236,macroInfo!$B$5:$G$57,6,0)</f>
        <v>270.39008175553982</v>
      </c>
      <c r="AJ236" s="59">
        <f>VLOOKUP(C236,macroInfo!$B$5:$F$57,5,0)</f>
        <v>-4.8140790190475906</v>
      </c>
      <c r="AK236" s="59">
        <f>VLOOKUP(C236,macroInfo!$B$5:$H$57,7,0)</f>
        <v>2.4049999999999998</v>
      </c>
    </row>
    <row r="237" spans="1:37" x14ac:dyDescent="0.3">
      <c r="A237" s="32"/>
      <c r="B237" s="32"/>
      <c r="C237" s="32"/>
      <c r="D237" s="29"/>
      <c r="E237" s="29"/>
      <c r="F237" s="33"/>
      <c r="G237" s="33">
        <f t="shared" si="79"/>
        <v>0</v>
      </c>
      <c r="H237" s="33">
        <f t="shared" si="80"/>
        <v>0</v>
      </c>
      <c r="I237" s="33">
        <f t="shared" si="81"/>
        <v>0</v>
      </c>
      <c r="J237" s="30"/>
      <c r="K237" s="30"/>
      <c r="L237" s="30"/>
      <c r="M237" s="30"/>
      <c r="N237" s="31"/>
      <c r="O237" s="50"/>
      <c r="P237" s="31"/>
      <c r="Q237" s="31"/>
      <c r="R237" s="31"/>
      <c r="S237" s="31"/>
      <c r="T237" s="31"/>
      <c r="U237" s="31"/>
      <c r="V237" s="50"/>
      <c r="W237" s="31"/>
      <c r="X237" s="44"/>
      <c r="Y237" s="44"/>
      <c r="Z237" s="31"/>
      <c r="AA237" s="30"/>
      <c r="AB237" s="30"/>
      <c r="AC237" s="30"/>
      <c r="AD237" s="30"/>
      <c r="AE237" s="30"/>
      <c r="AF237" s="30"/>
      <c r="AG237" s="31"/>
      <c r="AH237" s="59"/>
      <c r="AI237" s="59"/>
      <c r="AJ237" s="59"/>
      <c r="AK237" s="59"/>
    </row>
    <row r="238" spans="1:37" x14ac:dyDescent="0.3">
      <c r="A238" s="32" t="s">
        <v>153</v>
      </c>
      <c r="B238" s="32">
        <v>8</v>
      </c>
      <c r="C238" s="32">
        <v>1994</v>
      </c>
      <c r="D238" s="29" t="s">
        <v>77</v>
      </c>
      <c r="E238" s="29" t="s">
        <v>78</v>
      </c>
      <c r="F238" s="33">
        <f t="shared" si="87"/>
        <v>0</v>
      </c>
      <c r="G238" s="33">
        <f t="shared" si="79"/>
        <v>0</v>
      </c>
      <c r="H238" s="33">
        <f t="shared" si="80"/>
        <v>0</v>
      </c>
      <c r="I238" s="33">
        <f t="shared" si="81"/>
        <v>1</v>
      </c>
      <c r="J238" s="30">
        <f>AVERAGE(J239:J248)</f>
        <v>0.497</v>
      </c>
      <c r="K238" s="30">
        <f t="shared" ref="K238:M238" si="111">AVERAGE(K239:K248)</f>
        <v>9.1588700000000003</v>
      </c>
      <c r="L238" s="30">
        <f t="shared" si="111"/>
        <v>1.7730699999999999</v>
      </c>
      <c r="M238" s="30">
        <f t="shared" si="111"/>
        <v>-14.01351</v>
      </c>
      <c r="N238" s="31">
        <f t="shared" ref="N238:P248" si="112">AVERAGE(N239:N246)</f>
        <v>11888.434088035599</v>
      </c>
      <c r="O238" s="50"/>
      <c r="P238" s="31">
        <f t="shared" si="112"/>
        <v>112700.499471697</v>
      </c>
      <c r="Q238" s="31">
        <f t="shared" si="82"/>
        <v>9.4798439085529065</v>
      </c>
      <c r="R238" s="31">
        <v>51937.786800000002</v>
      </c>
      <c r="S238" s="31"/>
      <c r="T238" s="31">
        <v>42193.716500000002</v>
      </c>
      <c r="U238" s="31">
        <f t="shared" si="88"/>
        <v>9744.0702999999994</v>
      </c>
      <c r="V238" s="50"/>
      <c r="W238" s="31">
        <v>1293.1283000000001</v>
      </c>
      <c r="X238" s="44">
        <f t="shared" ref="X238:X266" si="113">+W238/T238*100</f>
        <v>3.0647414052753565</v>
      </c>
      <c r="Y238" s="44">
        <f t="shared" ref="Y238:Y266" si="114">X238-M238</f>
        <v>17.078251405275356</v>
      </c>
      <c r="Z238" s="31">
        <v>2465.5619000000002</v>
      </c>
      <c r="AA238" s="30">
        <v>21.290700000000001</v>
      </c>
      <c r="AB238" s="30">
        <v>76.418499999999995</v>
      </c>
      <c r="AC238" s="30">
        <f t="shared" ref="AC238:AD238" si="115">AVERAGE(AC239:AC248)</f>
        <v>11.07643</v>
      </c>
      <c r="AD238" s="30">
        <f t="shared" si="115"/>
        <v>9.8287999999999993</v>
      </c>
      <c r="AE238" s="30"/>
      <c r="AF238" s="30">
        <f t="shared" ref="AF238:AF258" si="116">AVERAGE(AF239:AF245)</f>
        <v>145.41434674163693</v>
      </c>
      <c r="AG238" s="31">
        <f t="shared" ref="AG238:AG248" si="117">AVERAGE(AG239:AG247)</f>
        <v>15051.072531578577</v>
      </c>
      <c r="AH238" s="59">
        <f>VLOOKUP(C238,macroInfo!$B$5:$D$57,3,0)</f>
        <v>4.0287932599190297</v>
      </c>
      <c r="AI238" s="59">
        <f>VLOOKUP(C238,macroInfo!$B$5:$G$57,6,0)</f>
        <v>-7.5631399186116468</v>
      </c>
      <c r="AJ238" s="59">
        <f>VLOOKUP(C238,macroInfo!$B$5:$F$57,5,0)</f>
        <v>1.5778765561868695</v>
      </c>
      <c r="AK238" s="59">
        <f>VLOOKUP(C238,macroInfo!$B$5:$H$57,7,0)</f>
        <v>5.5049999999999999</v>
      </c>
    </row>
    <row r="239" spans="1:37" x14ac:dyDescent="0.3">
      <c r="A239" s="32" t="s">
        <v>154</v>
      </c>
      <c r="B239" s="32">
        <v>8</v>
      </c>
      <c r="C239" s="32">
        <v>1995</v>
      </c>
      <c r="D239" s="29" t="s">
        <v>77</v>
      </c>
      <c r="E239" s="29" t="s">
        <v>78</v>
      </c>
      <c r="F239" s="33">
        <f t="shared" si="87"/>
        <v>0</v>
      </c>
      <c r="G239" s="33">
        <f t="shared" si="79"/>
        <v>0</v>
      </c>
      <c r="H239" s="33">
        <f t="shared" si="80"/>
        <v>0</v>
      </c>
      <c r="I239" s="33">
        <f t="shared" si="81"/>
        <v>1</v>
      </c>
      <c r="J239" s="30">
        <v>0.63319999999999999</v>
      </c>
      <c r="K239" s="30">
        <v>12.3649</v>
      </c>
      <c r="L239" s="30">
        <v>2.4308000000000001</v>
      </c>
      <c r="M239" s="30">
        <v>-11.652200000000001</v>
      </c>
      <c r="N239" s="31">
        <f t="shared" si="112"/>
        <v>11895.368357113097</v>
      </c>
      <c r="O239" s="50">
        <f t="shared" si="83"/>
        <v>5.8310854960813736E-2</v>
      </c>
      <c r="P239" s="31">
        <f t="shared" si="112"/>
        <v>111949.78966459873</v>
      </c>
      <c r="Q239" s="31">
        <f t="shared" si="82"/>
        <v>9.4112083210652244</v>
      </c>
      <c r="R239" s="31">
        <v>57205.389799999997</v>
      </c>
      <c r="S239" s="31">
        <f t="shared" si="84"/>
        <v>9.660152659728741</v>
      </c>
      <c r="T239" s="31">
        <v>46105.122100000001</v>
      </c>
      <c r="U239" s="31">
        <f t="shared" si="88"/>
        <v>11100.267699999997</v>
      </c>
      <c r="V239" s="50">
        <f t="shared" si="85"/>
        <v>13.031029950685365</v>
      </c>
      <c r="W239" s="31">
        <v>1334.2968000000001</v>
      </c>
      <c r="X239" s="44">
        <f t="shared" si="113"/>
        <v>2.8940315939430081</v>
      </c>
      <c r="Y239" s="44">
        <f t="shared" si="114"/>
        <v>14.546231593943009</v>
      </c>
      <c r="Z239" s="31">
        <v>3141.1412999999998</v>
      </c>
      <c r="AA239" s="30">
        <v>18.2117</v>
      </c>
      <c r="AB239" s="30">
        <v>78.791600000000003</v>
      </c>
      <c r="AC239" s="30">
        <v>0.1011</v>
      </c>
      <c r="AD239" s="30">
        <v>2.9302999999999999</v>
      </c>
      <c r="AE239" s="30">
        <f t="shared" ref="AE239:AE266" si="118">+LN(Z239/Z238)*100</f>
        <v>24.216647238187917</v>
      </c>
      <c r="AF239" s="30">
        <f t="shared" si="116"/>
        <v>145.44486067940747</v>
      </c>
      <c r="AG239" s="31">
        <f t="shared" si="117"/>
        <v>15035.383082165574</v>
      </c>
      <c r="AH239" s="59">
        <f>VLOOKUP(C239,macroInfo!$B$5:$D$57,3,0)</f>
        <v>2.6842172720778601</v>
      </c>
      <c r="AI239" s="59">
        <f>VLOOKUP(C239,macroInfo!$B$5:$G$57,6,0)</f>
        <v>19.383539885629382</v>
      </c>
      <c r="AJ239" s="59">
        <f>VLOOKUP(C239,macroInfo!$B$5:$F$57,5,0)</f>
        <v>17.155553980273243</v>
      </c>
      <c r="AK239" s="59">
        <f>VLOOKUP(C239,macroInfo!$B$5:$H$57,7,0)</f>
        <v>6.6825000000000001</v>
      </c>
    </row>
    <row r="240" spans="1:37" x14ac:dyDescent="0.3">
      <c r="A240" s="32" t="s">
        <v>155</v>
      </c>
      <c r="B240" s="32">
        <v>8</v>
      </c>
      <c r="C240" s="32">
        <v>1996</v>
      </c>
      <c r="D240" s="29" t="s">
        <v>77</v>
      </c>
      <c r="E240" s="29" t="s">
        <v>78</v>
      </c>
      <c r="F240" s="33">
        <f t="shared" si="87"/>
        <v>0</v>
      </c>
      <c r="G240" s="33">
        <f t="shared" si="79"/>
        <v>0</v>
      </c>
      <c r="H240" s="33">
        <f t="shared" si="80"/>
        <v>0</v>
      </c>
      <c r="I240" s="33">
        <f t="shared" si="81"/>
        <v>1</v>
      </c>
      <c r="J240" s="30">
        <v>0.81840000000000002</v>
      </c>
      <c r="K240" s="30">
        <v>14.5108</v>
      </c>
      <c r="L240" s="30">
        <v>2.4962</v>
      </c>
      <c r="M240" s="30">
        <v>-13.495200000000001</v>
      </c>
      <c r="N240" s="31">
        <f t="shared" si="112"/>
        <v>11901.857760576228</v>
      </c>
      <c r="O240" s="50">
        <f t="shared" si="83"/>
        <v>5.4539160084419495E-2</v>
      </c>
      <c r="P240" s="31">
        <f t="shared" si="112"/>
        <v>110905.20629769887</v>
      </c>
      <c r="Q240" s="31">
        <f t="shared" si="82"/>
        <v>9.3183105132596875</v>
      </c>
      <c r="R240" s="31">
        <v>57554.165399999998</v>
      </c>
      <c r="S240" s="31">
        <f t="shared" si="84"/>
        <v>0.60783901303462218</v>
      </c>
      <c r="T240" s="31">
        <v>46933.514999999999</v>
      </c>
      <c r="U240" s="31">
        <f t="shared" si="88"/>
        <v>10620.650399999999</v>
      </c>
      <c r="V240" s="50">
        <f t="shared" si="85"/>
        <v>-4.416896826821862</v>
      </c>
      <c r="W240" s="31">
        <v>1414.9176</v>
      </c>
      <c r="X240" s="44">
        <f t="shared" si="113"/>
        <v>3.0147275353231051</v>
      </c>
      <c r="Y240" s="44">
        <f t="shared" si="114"/>
        <v>16.509927535323104</v>
      </c>
      <c r="Z240" s="31">
        <v>3327.75</v>
      </c>
      <c r="AA240" s="30">
        <v>17.295200000000001</v>
      </c>
      <c r="AB240" s="30">
        <v>77.456400000000002</v>
      </c>
      <c r="AC240" s="30">
        <v>6.4874000000000001</v>
      </c>
      <c r="AD240" s="30">
        <v>3.0741999999999998</v>
      </c>
      <c r="AE240" s="30">
        <f t="shared" si="118"/>
        <v>5.7710194726954755</v>
      </c>
      <c r="AF240" s="30">
        <f t="shared" si="116"/>
        <v>145.45032750944875</v>
      </c>
      <c r="AG240" s="31">
        <f t="shared" si="117"/>
        <v>15033.193709319386</v>
      </c>
      <c r="AH240" s="59">
        <f>VLOOKUP(C240,macroInfo!$B$5:$D$57,3,0)</f>
        <v>3.77256549921414</v>
      </c>
      <c r="AI240" s="59">
        <f>VLOOKUP(C240,macroInfo!$B$5:$G$57,6,0)</f>
        <v>-10.357468965421845</v>
      </c>
      <c r="AJ240" s="59">
        <f>VLOOKUP(C240,macroInfo!$B$5:$F$57,5,0)</f>
        <v>21.026191089149609</v>
      </c>
      <c r="AK240" s="59">
        <f>VLOOKUP(C240,macroInfo!$B$5:$H$57,7,0)</f>
        <v>6.0249999999999995</v>
      </c>
    </row>
    <row r="241" spans="1:37" x14ac:dyDescent="0.3">
      <c r="A241" s="32" t="s">
        <v>156</v>
      </c>
      <c r="B241" s="32">
        <v>8</v>
      </c>
      <c r="C241" s="32">
        <v>1997</v>
      </c>
      <c r="D241" s="29" t="s">
        <v>77</v>
      </c>
      <c r="E241" s="29" t="s">
        <v>78</v>
      </c>
      <c r="F241" s="33">
        <f t="shared" si="87"/>
        <v>0</v>
      </c>
      <c r="G241" s="33">
        <f t="shared" si="79"/>
        <v>0</v>
      </c>
      <c r="H241" s="33">
        <f t="shared" si="80"/>
        <v>0</v>
      </c>
      <c r="I241" s="33">
        <f t="shared" si="81"/>
        <v>1</v>
      </c>
      <c r="J241" s="30">
        <v>0.4385</v>
      </c>
      <c r="K241" s="30">
        <v>7.4550000000000001</v>
      </c>
      <c r="L241" s="30">
        <v>1.8543000000000001</v>
      </c>
      <c r="M241" s="30">
        <v>-11.753399999999999</v>
      </c>
      <c r="N241" s="31">
        <f t="shared" si="112"/>
        <v>11889.392030465906</v>
      </c>
      <c r="O241" s="50">
        <f t="shared" si="83"/>
        <v>-0.10479257172763889</v>
      </c>
      <c r="P241" s="31">
        <f t="shared" si="112"/>
        <v>110905.53808684344</v>
      </c>
      <c r="Q241" s="31">
        <f t="shared" si="82"/>
        <v>9.3281084350363894</v>
      </c>
      <c r="R241" s="31">
        <v>66307.005300000004</v>
      </c>
      <c r="S241" s="31">
        <f t="shared" si="84"/>
        <v>14.15690408938943</v>
      </c>
      <c r="T241" s="31">
        <v>54606.616499999996</v>
      </c>
      <c r="U241" s="31">
        <f t="shared" si="88"/>
        <v>11700.388800000008</v>
      </c>
      <c r="V241" s="50">
        <f t="shared" si="85"/>
        <v>9.6821815144438474</v>
      </c>
      <c r="W241" s="31">
        <v>1130.1077</v>
      </c>
      <c r="X241" s="44">
        <f t="shared" si="113"/>
        <v>2.0695435323300067</v>
      </c>
      <c r="Y241" s="44">
        <f t="shared" si="114"/>
        <v>13.822943532330006</v>
      </c>
      <c r="Z241" s="31">
        <v>3905.4834999999998</v>
      </c>
      <c r="AA241" s="30">
        <v>16.977900000000002</v>
      </c>
      <c r="AB241" s="30">
        <v>74.948499999999996</v>
      </c>
      <c r="AC241" s="30">
        <v>8.6045999999999996</v>
      </c>
      <c r="AD241" s="30">
        <v>3.8567</v>
      </c>
      <c r="AE241" s="30">
        <f t="shared" si="118"/>
        <v>16.00851913031352</v>
      </c>
      <c r="AF241" s="30">
        <f t="shared" si="116"/>
        <v>145.40737665253405</v>
      </c>
      <c r="AG241" s="31">
        <f t="shared" si="117"/>
        <v>14755.845318387446</v>
      </c>
      <c r="AH241" s="59">
        <f>VLOOKUP(C241,macroInfo!$B$5:$D$57,3,0)</f>
        <v>4.4471749452452496</v>
      </c>
      <c r="AI241" s="59">
        <f>VLOOKUP(C241,macroInfo!$B$5:$G$57,6,0)</f>
        <v>12.504109498900432</v>
      </c>
      <c r="AJ241" s="59">
        <f>VLOOKUP(C241,macroInfo!$B$5:$F$57,5,0)</f>
        <v>26.072427860891199</v>
      </c>
      <c r="AK241" s="59">
        <f>VLOOKUP(C241,macroInfo!$B$5:$H$57,7,0)</f>
        <v>6.8274999999999997</v>
      </c>
    </row>
    <row r="242" spans="1:37" x14ac:dyDescent="0.3">
      <c r="A242" s="32" t="s">
        <v>157</v>
      </c>
      <c r="B242" s="32">
        <v>8</v>
      </c>
      <c r="C242" s="32">
        <v>1998</v>
      </c>
      <c r="D242" s="29" t="s">
        <v>77</v>
      </c>
      <c r="E242" s="29" t="s">
        <v>78</v>
      </c>
      <c r="F242" s="33">
        <f t="shared" si="87"/>
        <v>0</v>
      </c>
      <c r="G242" s="33">
        <f t="shared" si="79"/>
        <v>0</v>
      </c>
      <c r="H242" s="33">
        <f t="shared" si="80"/>
        <v>0</v>
      </c>
      <c r="I242" s="33">
        <f t="shared" si="81"/>
        <v>1</v>
      </c>
      <c r="J242" s="30">
        <v>0.57920000000000005</v>
      </c>
      <c r="K242" s="30">
        <v>10.056100000000001</v>
      </c>
      <c r="L242" s="30">
        <v>1.8432999999999999</v>
      </c>
      <c r="M242" s="30">
        <v>-19.112300000000001</v>
      </c>
      <c r="N242" s="31">
        <f t="shared" si="112"/>
        <v>11655.022482636359</v>
      </c>
      <c r="O242" s="50">
        <f t="shared" si="83"/>
        <v>-1.9909375051780938</v>
      </c>
      <c r="P242" s="31">
        <f t="shared" si="112"/>
        <v>110988.23385497194</v>
      </c>
      <c r="Q242" s="31">
        <f t="shared" si="82"/>
        <v>9.5227816179953404</v>
      </c>
      <c r="R242" s="31">
        <v>78069.777799999996</v>
      </c>
      <c r="S242" s="31">
        <f t="shared" si="84"/>
        <v>16.330746172084037</v>
      </c>
      <c r="T242" s="31">
        <v>61151.470800000003</v>
      </c>
      <c r="U242" s="31">
        <f t="shared" si="88"/>
        <v>16918.306999999993</v>
      </c>
      <c r="V242" s="50">
        <f t="shared" si="85"/>
        <v>36.877421804936397</v>
      </c>
      <c r="W242" s="31">
        <v>1283.8358000000001</v>
      </c>
      <c r="X242" s="44">
        <f t="shared" si="113"/>
        <v>2.0994356852002327</v>
      </c>
      <c r="Y242" s="44">
        <f t="shared" si="114"/>
        <v>21.211735685200235</v>
      </c>
      <c r="Z242" s="31">
        <v>4409.4197000000004</v>
      </c>
      <c r="AA242" s="30">
        <v>17.705200000000001</v>
      </c>
      <c r="AB242" s="30">
        <v>86.517600000000002</v>
      </c>
      <c r="AC242" s="30">
        <v>10.7537</v>
      </c>
      <c r="AD242" s="30">
        <v>18.815000000000001</v>
      </c>
      <c r="AE242" s="30">
        <f t="shared" si="118"/>
        <v>12.136150225067237</v>
      </c>
      <c r="AF242" s="30">
        <f t="shared" si="116"/>
        <v>145.32078824791168</v>
      </c>
      <c r="AG242" s="31">
        <f t="shared" si="117"/>
        <v>14853.454316548703</v>
      </c>
      <c r="AH242" s="59">
        <f>VLOOKUP(C242,macroInfo!$B$5:$D$57,3,0)</f>
        <v>4.4813944315531602</v>
      </c>
      <c r="AI242" s="59">
        <f>VLOOKUP(C242,macroInfo!$B$5:$G$57,6,0)</f>
        <v>7.1698837229222008</v>
      </c>
      <c r="AJ242" s="59">
        <f>VLOOKUP(C242,macroInfo!$B$5:$F$57,5,0)</f>
        <v>21.675289447831517</v>
      </c>
      <c r="AK242" s="59">
        <f>VLOOKUP(C242,macroInfo!$B$5:$H$57,7,0)</f>
        <v>7.335</v>
      </c>
    </row>
    <row r="243" spans="1:37" x14ac:dyDescent="0.3">
      <c r="A243" s="32" t="s">
        <v>158</v>
      </c>
      <c r="B243" s="32">
        <v>8</v>
      </c>
      <c r="C243" s="32">
        <v>1999</v>
      </c>
      <c r="D243" s="29" t="s">
        <v>77</v>
      </c>
      <c r="E243" s="29" t="s">
        <v>78</v>
      </c>
      <c r="F243" s="33">
        <f t="shared" si="87"/>
        <v>0</v>
      </c>
      <c r="G243" s="33">
        <f t="shared" si="79"/>
        <v>0</v>
      </c>
      <c r="H243" s="33">
        <f t="shared" si="80"/>
        <v>0</v>
      </c>
      <c r="I243" s="33">
        <f t="shared" si="81"/>
        <v>1</v>
      </c>
      <c r="J243" s="30">
        <v>0.54320000000000002</v>
      </c>
      <c r="K243" s="30">
        <v>9.7088999999999999</v>
      </c>
      <c r="L243" s="30">
        <v>1.7686999999999999</v>
      </c>
      <c r="M243" s="30">
        <v>-22.2866</v>
      </c>
      <c r="N243" s="31">
        <f t="shared" si="112"/>
        <v>11747.94916234343</v>
      </c>
      <c r="O243" s="50">
        <f t="shared" si="83"/>
        <v>0.79414844833828901</v>
      </c>
      <c r="P243" s="31">
        <f t="shared" si="112"/>
        <v>114575.59675997507</v>
      </c>
      <c r="Q243" s="31">
        <f t="shared" si="82"/>
        <v>9.7528168684311911</v>
      </c>
      <c r="R243" s="31">
        <v>84867.773100000006</v>
      </c>
      <c r="S243" s="31">
        <f t="shared" si="84"/>
        <v>8.3491420719194362</v>
      </c>
      <c r="T243" s="31">
        <v>66817.846399999995</v>
      </c>
      <c r="U243" s="31">
        <f t="shared" si="88"/>
        <v>18049.926700000011</v>
      </c>
      <c r="V243" s="50">
        <f t="shared" si="85"/>
        <v>6.4745333758640404</v>
      </c>
      <c r="W243" s="31">
        <v>1410.8302000000001</v>
      </c>
      <c r="X243" s="44">
        <f t="shared" si="113"/>
        <v>2.111457157050785</v>
      </c>
      <c r="Y243" s="44">
        <f t="shared" si="114"/>
        <v>24.398057157050786</v>
      </c>
      <c r="Z243" s="31">
        <v>4708.5721999999996</v>
      </c>
      <c r="AA243" s="30">
        <v>18.024100000000001</v>
      </c>
      <c r="AB243" s="30">
        <v>86.864400000000003</v>
      </c>
      <c r="AC243" s="30">
        <v>13.056699999999999</v>
      </c>
      <c r="AD243" s="30">
        <v>12.3698</v>
      </c>
      <c r="AE243" s="30">
        <f t="shared" si="118"/>
        <v>6.5641626322096664</v>
      </c>
      <c r="AF243" s="30">
        <f t="shared" si="116"/>
        <v>145.27561190928549</v>
      </c>
      <c r="AG243" s="31">
        <f t="shared" si="117"/>
        <v>15256.830524893834</v>
      </c>
      <c r="AH243" s="59">
        <f>VLOOKUP(C243,macroInfo!$B$5:$D$57,3,0)</f>
        <v>4.7944990446750797</v>
      </c>
      <c r="AI243" s="59">
        <f>VLOOKUP(C243,macroInfo!$B$5:$G$57,6,0)</f>
        <v>-29.70418029197921</v>
      </c>
      <c r="AJ243" s="59">
        <f>VLOOKUP(C243,macroInfo!$B$5:$F$57,5,0)</f>
        <v>20.14088090429766</v>
      </c>
      <c r="AK243" s="59">
        <f>VLOOKUP(C243,macroInfo!$B$5:$H$57,7,0)</f>
        <v>5.4500000000000011</v>
      </c>
    </row>
    <row r="244" spans="1:37" x14ac:dyDescent="0.3">
      <c r="A244" s="32" t="s">
        <v>159</v>
      </c>
      <c r="B244" s="32">
        <v>8</v>
      </c>
      <c r="C244" s="32">
        <v>2000</v>
      </c>
      <c r="D244" s="29" t="s">
        <v>77</v>
      </c>
      <c r="E244" s="29" t="s">
        <v>78</v>
      </c>
      <c r="F244" s="33">
        <f t="shared" si="87"/>
        <v>0</v>
      </c>
      <c r="G244" s="33">
        <f t="shared" si="79"/>
        <v>0</v>
      </c>
      <c r="H244" s="33">
        <f t="shared" si="80"/>
        <v>0</v>
      </c>
      <c r="I244" s="33">
        <f t="shared" si="81"/>
        <v>1</v>
      </c>
      <c r="J244" s="30">
        <v>0.49230000000000002</v>
      </c>
      <c r="K244" s="30">
        <v>8.8716000000000008</v>
      </c>
      <c r="L244" s="30">
        <v>1.7262</v>
      </c>
      <c r="M244" s="30">
        <v>-14.343299999999999</v>
      </c>
      <c r="N244" s="31">
        <f t="shared" si="112"/>
        <v>12087.148233194159</v>
      </c>
      <c r="O244" s="50">
        <f t="shared" si="83"/>
        <v>2.8464072673991971</v>
      </c>
      <c r="P244" s="31">
        <f t="shared" si="112"/>
        <v>118820.35835331117</v>
      </c>
      <c r="Q244" s="31">
        <f t="shared" si="82"/>
        <v>9.8303053839451096</v>
      </c>
      <c r="R244" s="31">
        <v>102563.223</v>
      </c>
      <c r="S244" s="31">
        <f t="shared" si="84"/>
        <v>18.938498350196493</v>
      </c>
      <c r="T244" s="31">
        <v>76922.8992</v>
      </c>
      <c r="U244" s="31">
        <f t="shared" si="88"/>
        <v>25640.323799999998</v>
      </c>
      <c r="V244" s="50">
        <f t="shared" si="85"/>
        <v>35.102463684905935</v>
      </c>
      <c r="W244" s="31">
        <v>1563.2366</v>
      </c>
      <c r="X244" s="44">
        <f t="shared" si="113"/>
        <v>2.0322122752232405</v>
      </c>
      <c r="Y244" s="44">
        <f t="shared" si="114"/>
        <v>16.37551227522324</v>
      </c>
      <c r="Z244" s="31">
        <v>5692.1707999999999</v>
      </c>
      <c r="AA244" s="30">
        <v>18.0183</v>
      </c>
      <c r="AB244" s="30">
        <v>80.915400000000005</v>
      </c>
      <c r="AC244" s="30">
        <v>15.151999999999999</v>
      </c>
      <c r="AD244" s="30">
        <v>12.3948</v>
      </c>
      <c r="AE244" s="30">
        <f t="shared" si="118"/>
        <v>18.970696698391539</v>
      </c>
      <c r="AF244" s="30">
        <f t="shared" si="116"/>
        <v>145.36607601241161</v>
      </c>
      <c r="AG244" s="31">
        <f t="shared" si="117"/>
        <v>15169.964912404448</v>
      </c>
      <c r="AH244" s="59">
        <f>VLOOKUP(C244,macroInfo!$B$5:$D$57,3,0)</f>
        <v>4.0771594794161796</v>
      </c>
      <c r="AI244" s="59">
        <f>VLOOKUP(C244,macroInfo!$B$5:$G$57,6,0)</f>
        <v>11.349249888751523</v>
      </c>
      <c r="AJ244" s="59">
        <f>VLOOKUP(C244,macroInfo!$B$5:$F$57,5,0)</f>
        <v>6.4848096186651185</v>
      </c>
      <c r="AK244" s="59">
        <f>VLOOKUP(C244,macroInfo!$B$5:$H$57,7,0)</f>
        <v>6.1050000000000004</v>
      </c>
    </row>
    <row r="245" spans="1:37" x14ac:dyDescent="0.3">
      <c r="A245" s="32" t="s">
        <v>160</v>
      </c>
      <c r="B245" s="32">
        <v>8</v>
      </c>
      <c r="C245" s="32">
        <v>2001</v>
      </c>
      <c r="D245" s="29" t="s">
        <v>77</v>
      </c>
      <c r="E245" s="29" t="s">
        <v>78</v>
      </c>
      <c r="F245" s="33">
        <f t="shared" si="87"/>
        <v>1</v>
      </c>
      <c r="G245" s="33">
        <f t="shared" si="79"/>
        <v>0</v>
      </c>
      <c r="H245" s="33">
        <f t="shared" si="80"/>
        <v>0</v>
      </c>
      <c r="I245" s="33">
        <f t="shared" si="81"/>
        <v>1</v>
      </c>
      <c r="J245" s="30">
        <v>0.4758</v>
      </c>
      <c r="K245" s="30">
        <v>8.6411999999999995</v>
      </c>
      <c r="L245" s="30">
        <v>1.6640999999999999</v>
      </c>
      <c r="M245" s="30">
        <v>-15.695</v>
      </c>
      <c r="N245" s="31">
        <f t="shared" si="112"/>
        <v>11984.40642950592</v>
      </c>
      <c r="O245" s="50">
        <f t="shared" si="83"/>
        <v>-0.85364181109585624</v>
      </c>
      <c r="P245" s="31">
        <f t="shared" si="112"/>
        <v>113823.6744473877</v>
      </c>
      <c r="Q245" s="31">
        <f t="shared" si="82"/>
        <v>9.497648057658564</v>
      </c>
      <c r="R245" s="31">
        <v>101913.53630000001</v>
      </c>
      <c r="S245" s="31">
        <f t="shared" si="84"/>
        <v>-0.63546477213565633</v>
      </c>
      <c r="T245" s="31">
        <v>76518.072499999995</v>
      </c>
      <c r="U245" s="31">
        <f t="shared" si="88"/>
        <v>25395.463800000012</v>
      </c>
      <c r="V245" s="50">
        <f t="shared" si="85"/>
        <v>-0.95956931537571688</v>
      </c>
      <c r="W245" s="31">
        <v>1594.7320999999999</v>
      </c>
      <c r="X245" s="44">
        <f t="shared" si="113"/>
        <v>2.0841247667340288</v>
      </c>
      <c r="Y245" s="44">
        <f t="shared" si="114"/>
        <v>17.779124766734029</v>
      </c>
      <c r="Z245" s="31">
        <v>5571.1974</v>
      </c>
      <c r="AA245" s="30">
        <v>18.292899999999999</v>
      </c>
      <c r="AB245" s="30">
        <v>83.2517</v>
      </c>
      <c r="AC245" s="30">
        <v>11.2492</v>
      </c>
      <c r="AD245" s="30">
        <v>15.1038</v>
      </c>
      <c r="AE245" s="30">
        <f t="shared" si="118"/>
        <v>-2.1481682898999743</v>
      </c>
      <c r="AF245" s="30">
        <f t="shared" si="116"/>
        <v>145.63538618045934</v>
      </c>
      <c r="AG245" s="31">
        <f t="shared" si="117"/>
        <v>15131.101301164008</v>
      </c>
      <c r="AH245" s="59">
        <f>VLOOKUP(C245,macroInfo!$B$5:$D$57,3,0)</f>
        <v>0.95433872870837899</v>
      </c>
      <c r="AI245" s="59">
        <f>VLOOKUP(C245,macroInfo!$B$5:$G$57,6,0)</f>
        <v>-20.568826745413055</v>
      </c>
      <c r="AJ245" s="59">
        <f>VLOOKUP(C245,macroInfo!$B$5:$F$57,5,0)</f>
        <v>-18.009005298066089</v>
      </c>
      <c r="AK245" s="59">
        <f>VLOOKUP(C245,macroInfo!$B$5:$H$57,7,0)</f>
        <v>4.9700000000000006</v>
      </c>
    </row>
    <row r="246" spans="1:37" x14ac:dyDescent="0.3">
      <c r="A246" s="32" t="s">
        <v>161</v>
      </c>
      <c r="B246" s="32">
        <v>8</v>
      </c>
      <c r="C246" s="32">
        <v>2002</v>
      </c>
      <c r="D246" s="29" t="s">
        <v>77</v>
      </c>
      <c r="E246" s="29" t="s">
        <v>78</v>
      </c>
      <c r="F246" s="33">
        <f t="shared" si="87"/>
        <v>0</v>
      </c>
      <c r="G246" s="33">
        <f t="shared" si="79"/>
        <v>0</v>
      </c>
      <c r="H246" s="33">
        <f t="shared" si="80"/>
        <v>0</v>
      </c>
      <c r="I246" s="33">
        <f t="shared" si="81"/>
        <v>1</v>
      </c>
      <c r="J246" s="30">
        <v>0.32050000000000001</v>
      </c>
      <c r="K246" s="30">
        <v>6.1981999999999999</v>
      </c>
      <c r="L246" s="30">
        <v>1.3952</v>
      </c>
      <c r="M246" s="30">
        <v>-13.9421</v>
      </c>
      <c r="N246" s="31">
        <f t="shared" si="112"/>
        <v>11946.328248449705</v>
      </c>
      <c r="O246" s="50">
        <f t="shared" si="83"/>
        <v>-0.31823689247280296</v>
      </c>
      <c r="P246" s="31">
        <f t="shared" si="112"/>
        <v>109635.59830878906</v>
      </c>
      <c r="Q246" s="31">
        <f t="shared" si="82"/>
        <v>9.1773468825466651</v>
      </c>
      <c r="R246" s="31">
        <v>106827.88830000001</v>
      </c>
      <c r="S246" s="31">
        <f t="shared" si="84"/>
        <v>4.7094248378770622</v>
      </c>
      <c r="T246" s="31">
        <v>81599.082500000004</v>
      </c>
      <c r="U246" s="31">
        <f t="shared" si="88"/>
        <v>25228.805800000002</v>
      </c>
      <c r="V246" s="50">
        <f t="shared" si="85"/>
        <v>-0.65841385319986734</v>
      </c>
      <c r="W246" s="31">
        <v>1392.1259</v>
      </c>
      <c r="X246" s="44">
        <f t="shared" si="113"/>
        <v>1.7060558248311184</v>
      </c>
      <c r="Y246" s="44">
        <f t="shared" si="114"/>
        <v>15.648155824831118</v>
      </c>
      <c r="Z246" s="31">
        <v>5579.3634000000002</v>
      </c>
      <c r="AA246" s="30">
        <v>17.791699999999999</v>
      </c>
      <c r="AB246" s="30">
        <v>81.214399999999998</v>
      </c>
      <c r="AC246" s="30">
        <v>6.6497000000000002</v>
      </c>
      <c r="AD246" s="30">
        <v>11.6525</v>
      </c>
      <c r="AE246" s="30">
        <f t="shared" si="118"/>
        <v>0.14646799575979044</v>
      </c>
      <c r="AF246" s="30">
        <f t="shared" si="116"/>
        <v>145.65845824380116</v>
      </c>
      <c r="AG246" s="31">
        <f t="shared" si="117"/>
        <v>15109.389711047606</v>
      </c>
      <c r="AH246" s="59">
        <f>VLOOKUP(C246,macroInfo!$B$5:$D$57,3,0)</f>
        <v>1.6959429227495699</v>
      </c>
      <c r="AI246" s="59">
        <f>VLOOKUP(C246,macroInfo!$B$5:$G$57,6,0)</f>
        <v>-21.837626089029953</v>
      </c>
      <c r="AJ246" s="59">
        <f>VLOOKUP(C246,macroInfo!$B$5:$F$57,5,0)</f>
        <v>-18.18527651548176</v>
      </c>
      <c r="AK246" s="59">
        <f>VLOOKUP(C246,macroInfo!$B$5:$H$57,7,0)</f>
        <v>3.9949999999999997</v>
      </c>
    </row>
    <row r="247" spans="1:37" x14ac:dyDescent="0.3">
      <c r="A247" s="32" t="s">
        <v>162</v>
      </c>
      <c r="B247" s="32">
        <v>8</v>
      </c>
      <c r="C247" s="32">
        <v>2003</v>
      </c>
      <c r="D247" s="29" t="s">
        <v>77</v>
      </c>
      <c r="E247" s="29" t="s">
        <v>78</v>
      </c>
      <c r="F247" s="33">
        <f t="shared" si="87"/>
        <v>0</v>
      </c>
      <c r="G247" s="33">
        <f t="shared" si="79"/>
        <v>0</v>
      </c>
      <c r="H247" s="33">
        <f t="shared" si="80"/>
        <v>0</v>
      </c>
      <c r="I247" s="33">
        <f t="shared" si="81"/>
        <v>1</v>
      </c>
      <c r="J247" s="30">
        <v>0.3286</v>
      </c>
      <c r="K247" s="30">
        <v>6.5067000000000004</v>
      </c>
      <c r="L247" s="30">
        <v>1.3340000000000001</v>
      </c>
      <c r="M247" s="30">
        <v>-10.9483</v>
      </c>
      <c r="N247" s="31">
        <f t="shared" si="112"/>
        <v>11950.842509733073</v>
      </c>
      <c r="O247" s="50">
        <f t="shared" si="83"/>
        <v>3.7780717916324175E-2</v>
      </c>
      <c r="P247" s="31">
        <f t="shared" si="112"/>
        <v>105944.1112078125</v>
      </c>
      <c r="Q247" s="31">
        <f t="shared" si="82"/>
        <v>8.8649909930223654</v>
      </c>
      <c r="R247" s="31">
        <v>133243.07509999999</v>
      </c>
      <c r="S247" s="31">
        <f t="shared" si="84"/>
        <v>22.0956073621714</v>
      </c>
      <c r="T247" s="31">
        <v>102944.19899999999</v>
      </c>
      <c r="U247" s="31">
        <f t="shared" si="88"/>
        <v>30298.876099999994</v>
      </c>
      <c r="V247" s="50">
        <f t="shared" si="85"/>
        <v>18.312419042602169</v>
      </c>
      <c r="W247" s="31">
        <v>1588.5669</v>
      </c>
      <c r="X247" s="44">
        <f t="shared" si="113"/>
        <v>1.543133965227123</v>
      </c>
      <c r="Y247" s="44">
        <f t="shared" si="114"/>
        <v>12.491433965227122</v>
      </c>
      <c r="Z247" s="31">
        <v>6529.8975</v>
      </c>
      <c r="AA247" s="30">
        <v>19.055800000000001</v>
      </c>
      <c r="AB247" s="30">
        <v>77.299000000000007</v>
      </c>
      <c r="AC247" s="30">
        <v>16.040900000000001</v>
      </c>
      <c r="AD247" s="30">
        <v>9.9014000000000006</v>
      </c>
      <c r="AE247" s="30">
        <f t="shared" si="118"/>
        <v>15.731656251766129</v>
      </c>
      <c r="AF247" s="30">
        <f t="shared" si="116"/>
        <v>145.4885953197379</v>
      </c>
      <c r="AG247" s="31">
        <f t="shared" si="117"/>
        <v>15114.489908276177</v>
      </c>
      <c r="AH247" s="59">
        <f>VLOOKUP(C247,macroInfo!$B$5:$D$57,3,0)</f>
        <v>2.7962091006717</v>
      </c>
      <c r="AI247" s="59">
        <f>VLOOKUP(C247,macroInfo!$B$5:$G$57,6,0)</f>
        <v>-8.6215243879623085</v>
      </c>
      <c r="AJ247" s="59">
        <f>VLOOKUP(C247,macroInfo!$B$5:$F$57,5,0)</f>
        <v>-2.1118228990670262</v>
      </c>
      <c r="AK247" s="59">
        <f>VLOOKUP(C247,macroInfo!$B$5:$H$57,7,0)</f>
        <v>3.665</v>
      </c>
    </row>
    <row r="248" spans="1:37" x14ac:dyDescent="0.3">
      <c r="A248" s="32" t="s">
        <v>163</v>
      </c>
      <c r="B248" s="32">
        <v>8</v>
      </c>
      <c r="C248" s="32">
        <v>2004</v>
      </c>
      <c r="D248" s="29" t="s">
        <v>77</v>
      </c>
      <c r="E248" s="29" t="s">
        <v>78</v>
      </c>
      <c r="F248" s="33">
        <f t="shared" si="87"/>
        <v>0</v>
      </c>
      <c r="G248" s="33">
        <f t="shared" si="79"/>
        <v>0</v>
      </c>
      <c r="H248" s="33">
        <f t="shared" si="80"/>
        <v>0</v>
      </c>
      <c r="I248" s="33">
        <f t="shared" si="81"/>
        <v>1</v>
      </c>
      <c r="J248" s="30">
        <v>0.34029999999999999</v>
      </c>
      <c r="K248" s="30">
        <v>7.2752999999999997</v>
      </c>
      <c r="L248" s="30">
        <v>1.2179</v>
      </c>
      <c r="M248" s="30">
        <v>-6.9066999999999998</v>
      </c>
      <c r="N248" s="31">
        <f t="shared" si="112"/>
        <v>11953.772988281251</v>
      </c>
      <c r="O248" s="50">
        <f t="shared" si="83"/>
        <v>2.4518098298653652E-2</v>
      </c>
      <c r="P248" s="31">
        <f t="shared" si="112"/>
        <v>102548.53936250001</v>
      </c>
      <c r="Q248" s="31">
        <f t="shared" si="82"/>
        <v>8.5787591468427866</v>
      </c>
      <c r="R248" s="31">
        <v>185603.82629999999</v>
      </c>
      <c r="S248" s="31">
        <f t="shared" si="84"/>
        <v>33.143934351537659</v>
      </c>
      <c r="T248" s="31">
        <v>148138.26790000001</v>
      </c>
      <c r="U248" s="31">
        <f t="shared" si="88"/>
        <v>37465.55839999998</v>
      </c>
      <c r="V248" s="50">
        <f t="shared" si="85"/>
        <v>21.231144886466524</v>
      </c>
      <c r="W248" s="31">
        <v>1864.7601</v>
      </c>
      <c r="X248" s="44">
        <f t="shared" si="113"/>
        <v>1.2587970187816675</v>
      </c>
      <c r="Y248" s="44">
        <f t="shared" si="114"/>
        <v>8.165497018781668</v>
      </c>
      <c r="Z248" s="31">
        <v>8331.5347000000002</v>
      </c>
      <c r="AA248" s="30">
        <v>19.339200000000002</v>
      </c>
      <c r="AB248" s="30">
        <v>70.504000000000005</v>
      </c>
      <c r="AC248" s="30">
        <v>22.669</v>
      </c>
      <c r="AD248" s="30">
        <v>8.1895000000000007</v>
      </c>
      <c r="AE248" s="30">
        <f t="shared" si="118"/>
        <v>24.365643052307906</v>
      </c>
      <c r="AF248" s="30">
        <f t="shared" si="116"/>
        <v>145.10672065413104</v>
      </c>
      <c r="AG248" s="31">
        <f t="shared" si="117"/>
        <v>14894.178037448561</v>
      </c>
      <c r="AH248" s="59">
        <f>VLOOKUP(C248,macroInfo!$B$5:$D$57,3,0)</f>
        <v>3.8525526006435098</v>
      </c>
      <c r="AI248" s="59">
        <f>VLOOKUP(C248,macroInfo!$B$5:$G$57,6,0)</f>
        <v>22.068486956749851</v>
      </c>
      <c r="AJ248" s="59">
        <f>VLOOKUP(C248,macroInfo!$B$5:$F$57,5,0)</f>
        <v>15.83158490016541</v>
      </c>
      <c r="AK248" s="59">
        <f>VLOOKUP(C248,macroInfo!$B$5:$H$57,7,0)</f>
        <v>4.57</v>
      </c>
    </row>
    <row r="249" spans="1:37" x14ac:dyDescent="0.3">
      <c r="A249" s="32" t="s">
        <v>164</v>
      </c>
      <c r="B249" s="32">
        <v>8</v>
      </c>
      <c r="C249" s="32">
        <v>2005</v>
      </c>
      <c r="D249" s="29" t="s">
        <v>77</v>
      </c>
      <c r="E249" s="29" t="s">
        <v>78</v>
      </c>
      <c r="F249" s="33">
        <f t="shared" si="87"/>
        <v>0</v>
      </c>
      <c r="G249" s="33">
        <f t="shared" si="79"/>
        <v>0</v>
      </c>
      <c r="H249" s="33">
        <f t="shared" si="80"/>
        <v>0</v>
      </c>
      <c r="I249" s="33">
        <f t="shared" si="81"/>
        <v>1</v>
      </c>
      <c r="J249" s="30">
        <v>0.34300000000000003</v>
      </c>
      <c r="K249" s="30">
        <v>7.6970999999999998</v>
      </c>
      <c r="L249" s="30">
        <v>1.147</v>
      </c>
      <c r="M249" s="30">
        <v>-7.5834000000000001</v>
      </c>
      <c r="N249" s="31">
        <f>AVERAGE(N250:N257)</f>
        <v>11789.666189583333</v>
      </c>
      <c r="O249" s="50">
        <f t="shared" si="83"/>
        <v>-1.3823558645807603</v>
      </c>
      <c r="P249" s="31">
        <v>110908.1924</v>
      </c>
      <c r="Q249" s="31">
        <f t="shared" si="82"/>
        <v>9.4072377128024254</v>
      </c>
      <c r="R249" s="31">
        <v>209122.65839999999</v>
      </c>
      <c r="S249" s="31">
        <f t="shared" si="84"/>
        <v>11.930652613328331</v>
      </c>
      <c r="T249" s="31">
        <v>173760.8406</v>
      </c>
      <c r="U249" s="31">
        <f t="shared" si="88"/>
        <v>35361.81779999999</v>
      </c>
      <c r="V249" s="50">
        <f t="shared" si="85"/>
        <v>-5.7789423463689067</v>
      </c>
      <c r="W249" s="31">
        <v>2195.8364000000001</v>
      </c>
      <c r="X249" s="44">
        <f t="shared" si="113"/>
        <v>1.2637118883735419</v>
      </c>
      <c r="Y249" s="44">
        <f t="shared" si="114"/>
        <v>8.8471118883735418</v>
      </c>
      <c r="Z249" s="31">
        <v>9255.4986000000008</v>
      </c>
      <c r="AA249" s="30">
        <v>22.5944</v>
      </c>
      <c r="AB249" s="30">
        <v>76.3947</v>
      </c>
      <c r="AC249" s="30">
        <v>14.536099999999999</v>
      </c>
      <c r="AD249" s="30">
        <v>20.285900000000002</v>
      </c>
      <c r="AE249" s="30">
        <f t="shared" si="118"/>
        <v>10.517014125202968</v>
      </c>
      <c r="AF249" s="30">
        <f t="shared" si="116"/>
        <v>144.71466941555499</v>
      </c>
      <c r="AG249" s="31">
        <f>AVERAGE(AG250:AG258)</f>
        <v>15013.489353703704</v>
      </c>
      <c r="AH249" s="59">
        <f>VLOOKUP(C249,macroInfo!$B$5:$D$57,3,0)</f>
        <v>3.4832203202525802</v>
      </c>
      <c r="AI249" s="59">
        <f>VLOOKUP(C249,macroInfo!$B$5:$G$57,6,0)</f>
        <v>2.7517247399369804</v>
      </c>
      <c r="AJ249" s="59">
        <f>VLOOKUP(C249,macroInfo!$B$5:$F$57,5,0)</f>
        <v>6.3055343402032529</v>
      </c>
      <c r="AK249" s="59">
        <f>VLOOKUP(C249,macroInfo!$B$5:$H$57,7,0)</f>
        <v>4.6974999999999998</v>
      </c>
    </row>
    <row r="250" spans="1:37" x14ac:dyDescent="0.3">
      <c r="A250" s="32" t="s">
        <v>165</v>
      </c>
      <c r="B250" s="32">
        <v>8</v>
      </c>
      <c r="C250" s="32">
        <v>2006</v>
      </c>
      <c r="D250" s="29" t="s">
        <v>77</v>
      </c>
      <c r="E250" s="29" t="s">
        <v>78</v>
      </c>
      <c r="F250" s="33">
        <f t="shared" si="87"/>
        <v>0</v>
      </c>
      <c r="G250" s="33">
        <f t="shared" si="79"/>
        <v>0</v>
      </c>
      <c r="H250" s="33">
        <f t="shared" si="80"/>
        <v>0</v>
      </c>
      <c r="I250" s="33">
        <f t="shared" si="81"/>
        <v>1</v>
      </c>
      <c r="J250" s="30">
        <v>0.34210000000000002</v>
      </c>
      <c r="K250" s="30">
        <v>8.2792999999999992</v>
      </c>
      <c r="L250" s="30">
        <v>1.0898000000000001</v>
      </c>
      <c r="M250" s="30">
        <v>-8.7713000000000001</v>
      </c>
      <c r="N250" s="31">
        <v>9780.0661</v>
      </c>
      <c r="O250" s="50">
        <f t="shared" si="83"/>
        <v>-18.687715842092604</v>
      </c>
      <c r="P250" s="31">
        <v>111649.8</v>
      </c>
      <c r="Q250" s="31">
        <f t="shared" si="82"/>
        <v>11.416057811715609</v>
      </c>
      <c r="R250" s="31">
        <v>211688.723</v>
      </c>
      <c r="S250" s="31">
        <f t="shared" si="84"/>
        <v>1.219594583202009</v>
      </c>
      <c r="T250" s="31">
        <v>178190.6231</v>
      </c>
      <c r="U250" s="31">
        <f t="shared" si="88"/>
        <v>33498.099900000001</v>
      </c>
      <c r="V250" s="50">
        <f t="shared" si="85"/>
        <v>-5.4143926999688601</v>
      </c>
      <c r="W250" s="31">
        <v>2216.3013999999998</v>
      </c>
      <c r="X250" s="44">
        <f t="shared" si="113"/>
        <v>1.243781160558723</v>
      </c>
      <c r="Y250" s="44">
        <f t="shared" si="114"/>
        <v>10.015081160558722</v>
      </c>
      <c r="Z250" s="31">
        <v>8832.6226999999999</v>
      </c>
      <c r="AA250" s="30">
        <v>23.966699999999999</v>
      </c>
      <c r="AB250" s="30">
        <v>79.566599999999994</v>
      </c>
      <c r="AC250" s="30">
        <v>9.2040000000000006</v>
      </c>
      <c r="AD250" s="30">
        <v>11.5832</v>
      </c>
      <c r="AE250" s="30">
        <f t="shared" si="118"/>
        <v>-4.6765826124915097</v>
      </c>
      <c r="AF250" s="30">
        <f t="shared" si="116"/>
        <v>144.95937753890217</v>
      </c>
      <c r="AG250" s="31">
        <v>12259.709800000001</v>
      </c>
      <c r="AH250" s="59">
        <f>VLOOKUP(C250,macroInfo!$B$5:$D$57,3,0)</f>
        <v>2.7828106258432701</v>
      </c>
      <c r="AI250" s="59">
        <f>VLOOKUP(C250,macroInfo!$B$5:$G$57,6,0)</f>
        <v>2.1064496594234416</v>
      </c>
      <c r="AJ250" s="59">
        <f>VLOOKUP(C250,macroInfo!$B$5:$F$57,5,0)</f>
        <v>8.7574297123439706</v>
      </c>
      <c r="AK250" s="59">
        <f>VLOOKUP(C250,macroInfo!$B$5:$H$57,7,0)</f>
        <v>4.7974999999999994</v>
      </c>
    </row>
    <row r="251" spans="1:37" x14ac:dyDescent="0.3">
      <c r="A251" s="32" t="s">
        <v>166</v>
      </c>
      <c r="B251" s="32">
        <v>8</v>
      </c>
      <c r="C251" s="32">
        <v>2007</v>
      </c>
      <c r="D251" s="29" t="s">
        <v>77</v>
      </c>
      <c r="E251" s="29" t="s">
        <v>78</v>
      </c>
      <c r="F251" s="33">
        <f t="shared" si="87"/>
        <v>1</v>
      </c>
      <c r="G251" s="33">
        <f t="shared" si="79"/>
        <v>1</v>
      </c>
      <c r="H251" s="33">
        <f t="shared" si="80"/>
        <v>1</v>
      </c>
      <c r="I251" s="33">
        <f t="shared" si="81"/>
        <v>1</v>
      </c>
      <c r="J251" s="30">
        <v>0.3594</v>
      </c>
      <c r="K251" s="30">
        <v>8.8339999999999996</v>
      </c>
      <c r="L251" s="30">
        <v>1.1984999999999999</v>
      </c>
      <c r="M251" s="30">
        <v>-8.8925000000000001</v>
      </c>
      <c r="N251" s="31">
        <v>12491.3626</v>
      </c>
      <c r="O251" s="50">
        <f t="shared" si="83"/>
        <v>24.469117074815784</v>
      </c>
      <c r="P251" s="31">
        <v>143274.5</v>
      </c>
      <c r="Q251" s="31">
        <f t="shared" si="82"/>
        <v>11.469885599189956</v>
      </c>
      <c r="R251" s="31">
        <v>271487.39169999998</v>
      </c>
      <c r="S251" s="31">
        <f t="shared" si="84"/>
        <v>24.87987909395487</v>
      </c>
      <c r="T251" s="31">
        <v>229520.2156</v>
      </c>
      <c r="U251" s="31">
        <f t="shared" si="88"/>
        <v>41967.176099999982</v>
      </c>
      <c r="V251" s="50">
        <f t="shared" si="85"/>
        <v>22.53990734882905</v>
      </c>
      <c r="W251" s="31">
        <v>2851.1383999999998</v>
      </c>
      <c r="X251" s="44">
        <f t="shared" si="113"/>
        <v>1.2422166790610141</v>
      </c>
      <c r="Y251" s="44">
        <f t="shared" si="114"/>
        <v>10.134716679061015</v>
      </c>
      <c r="Z251" s="31">
        <v>10798.747300000001</v>
      </c>
      <c r="AA251" s="30">
        <v>25.140599999999999</v>
      </c>
      <c r="AB251" s="30">
        <v>75.354500000000002</v>
      </c>
      <c r="AC251" s="30">
        <v>14.421099999999999</v>
      </c>
      <c r="AD251" s="30">
        <v>7.8661000000000003</v>
      </c>
      <c r="AE251" s="30">
        <f t="shared" si="118"/>
        <v>20.097814463072307</v>
      </c>
      <c r="AF251" s="30">
        <f t="shared" si="116"/>
        <v>145.9993247342945</v>
      </c>
      <c r="AG251" s="31">
        <v>15731.935299999999</v>
      </c>
      <c r="AH251" s="59">
        <f>VLOOKUP(C251,macroInfo!$B$5:$D$57,3,0)</f>
        <v>2.01050755163328</v>
      </c>
      <c r="AI251" s="59">
        <f>VLOOKUP(C251,macroInfo!$B$5:$G$57,6,0)</f>
        <v>21.613625390754567</v>
      </c>
      <c r="AJ251" s="59">
        <f>VLOOKUP(C251,macroInfo!$B$5:$F$57,5,0)</f>
        <v>11.440467914050702</v>
      </c>
      <c r="AK251" s="59">
        <f>VLOOKUP(C251,macroInfo!$B$5:$H$57,7,0)</f>
        <v>5.9550000000000001</v>
      </c>
    </row>
    <row r="252" spans="1:37" x14ac:dyDescent="0.3">
      <c r="A252" s="32" t="s">
        <v>167</v>
      </c>
      <c r="B252" s="32">
        <v>8</v>
      </c>
      <c r="C252" s="32">
        <v>2008</v>
      </c>
      <c r="D252" s="29" t="s">
        <v>77</v>
      </c>
      <c r="E252" s="29" t="s">
        <v>78</v>
      </c>
      <c r="F252" s="33">
        <f t="shared" si="87"/>
        <v>1</v>
      </c>
      <c r="G252" s="33">
        <f t="shared" si="79"/>
        <v>1</v>
      </c>
      <c r="H252" s="33">
        <f t="shared" si="80"/>
        <v>1</v>
      </c>
      <c r="I252" s="33">
        <f t="shared" si="81"/>
        <v>1</v>
      </c>
      <c r="J252" s="30">
        <v>0.31309999999999999</v>
      </c>
      <c r="K252" s="30">
        <v>8.6346000000000007</v>
      </c>
      <c r="L252" s="30">
        <v>1.1853</v>
      </c>
      <c r="M252" s="30">
        <v>-1.2282</v>
      </c>
      <c r="N252" s="31">
        <v>14800.7408</v>
      </c>
      <c r="O252" s="50">
        <f t="shared" si="83"/>
        <v>16.963982010821059</v>
      </c>
      <c r="P252" s="31">
        <v>152778.45110000001</v>
      </c>
      <c r="Q252" s="31">
        <f t="shared" si="82"/>
        <v>10.322351642020514</v>
      </c>
      <c r="R252" s="31">
        <v>356889.52710000001</v>
      </c>
      <c r="S252" s="31">
        <f t="shared" si="84"/>
        <v>27.351058710663278</v>
      </c>
      <c r="T252" s="31">
        <v>285101.99729999999</v>
      </c>
      <c r="U252" s="31">
        <f t="shared" si="88"/>
        <v>71787.529800000018</v>
      </c>
      <c r="V252" s="50">
        <f t="shared" si="85"/>
        <v>53.682298999666088</v>
      </c>
      <c r="W252" s="31">
        <v>3655.5331999999999</v>
      </c>
      <c r="X252" s="44">
        <f t="shared" si="113"/>
        <v>1.2821843531855188</v>
      </c>
      <c r="Y252" s="44">
        <f t="shared" si="114"/>
        <v>2.5103843531855188</v>
      </c>
      <c r="Z252" s="31">
        <v>11977.1474</v>
      </c>
      <c r="AA252" s="30">
        <v>29.797499999999999</v>
      </c>
      <c r="AB252" s="30">
        <v>71.376099999999994</v>
      </c>
      <c r="AC252" s="30">
        <v>23.138500000000001</v>
      </c>
      <c r="AD252" s="30">
        <v>26.342600000000001</v>
      </c>
      <c r="AE252" s="30">
        <f t="shared" si="118"/>
        <v>10.357031414925268</v>
      </c>
      <c r="AF252" s="30">
        <f t="shared" si="116"/>
        <v>147.5205573567934</v>
      </c>
      <c r="AG252" s="31">
        <v>18887.216400000001</v>
      </c>
      <c r="AH252" s="59">
        <f>VLOOKUP(C252,macroInfo!$B$5:$D$57,3,0)</f>
        <v>0.122188442974647</v>
      </c>
      <c r="AI252" s="59">
        <f>VLOOKUP(C252,macroInfo!$B$5:$G$57,6,0)</f>
        <v>-8.1302947285824168</v>
      </c>
      <c r="AJ252" s="59">
        <f>VLOOKUP(C252,macroInfo!$B$5:$F$57,5,0)</f>
        <v>-19.582815844469096</v>
      </c>
      <c r="AK252" s="59">
        <f>VLOOKUP(C252,macroInfo!$B$5:$H$57,7,0)</f>
        <v>5.49</v>
      </c>
    </row>
    <row r="253" spans="1:37" x14ac:dyDescent="0.3">
      <c r="A253" s="32" t="s">
        <v>168</v>
      </c>
      <c r="B253" s="32">
        <v>8</v>
      </c>
      <c r="C253" s="32">
        <v>2009</v>
      </c>
      <c r="D253" s="29" t="s">
        <v>77</v>
      </c>
      <c r="E253" s="29" t="s">
        <v>78</v>
      </c>
      <c r="F253" s="33">
        <f t="shared" si="87"/>
        <v>1</v>
      </c>
      <c r="G253" s="33">
        <f t="shared" si="79"/>
        <v>1</v>
      </c>
      <c r="H253" s="33">
        <f t="shared" si="80"/>
        <v>1</v>
      </c>
      <c r="I253" s="33">
        <f t="shared" si="81"/>
        <v>1</v>
      </c>
      <c r="J253" s="30">
        <v>8.5000000000000006E-2</v>
      </c>
      <c r="K253" s="30">
        <v>3.145</v>
      </c>
      <c r="L253" s="30">
        <v>0.99299999999999999</v>
      </c>
      <c r="M253" s="30">
        <v>0.94240000000000002</v>
      </c>
      <c r="N253" s="31">
        <v>11162.472</v>
      </c>
      <c r="O253" s="50">
        <f t="shared" si="83"/>
        <v>-28.211979577064582</v>
      </c>
      <c r="P253" s="31">
        <v>73850.203200000004</v>
      </c>
      <c r="Q253" s="31">
        <f t="shared" si="82"/>
        <v>6.6159362549800802</v>
      </c>
      <c r="R253" s="31">
        <v>299979.94640000002</v>
      </c>
      <c r="S253" s="31">
        <f t="shared" si="84"/>
        <v>-17.371065890297977</v>
      </c>
      <c r="T253" s="31">
        <v>231079.4768</v>
      </c>
      <c r="U253" s="31">
        <f t="shared" si="88"/>
        <v>68900.469600000011</v>
      </c>
      <c r="V253" s="50">
        <f t="shared" si="85"/>
        <v>-4.1047787633103274</v>
      </c>
      <c r="W253" s="31">
        <v>3035.5594999999998</v>
      </c>
      <c r="X253" s="44">
        <f t="shared" si="113"/>
        <v>1.3136430556432694</v>
      </c>
      <c r="Y253" s="44">
        <f t="shared" si="114"/>
        <v>0.37124305564326943</v>
      </c>
      <c r="Z253" s="31">
        <v>6365.4255999999996</v>
      </c>
      <c r="AA253" s="30">
        <v>47.1265</v>
      </c>
      <c r="AB253" s="30">
        <v>72.741399999999999</v>
      </c>
      <c r="AC253" s="30">
        <v>9.0053000000000001</v>
      </c>
      <c r="AD253" s="30">
        <v>13.5549</v>
      </c>
      <c r="AE253" s="30">
        <f t="shared" si="118"/>
        <v>-63.211935536563779</v>
      </c>
      <c r="AF253" s="30">
        <f t="shared" si="116"/>
        <v>145.81996268719422</v>
      </c>
      <c r="AG253" s="31">
        <v>14388.1744</v>
      </c>
      <c r="AH253" s="59">
        <f>VLOOKUP(C253,macroInfo!$B$5:$D$57,3,0)</f>
        <v>-2.5998883510855801</v>
      </c>
      <c r="AI253" s="59">
        <f>VLOOKUP(C253,macroInfo!$B$5:$G$57,6,0)</f>
        <v>-152.2692205218506</v>
      </c>
      <c r="AJ253" s="59">
        <f>VLOOKUP(C253,macroInfo!$B$5:$F$57,5,0)</f>
        <v>-24.778154144577758</v>
      </c>
      <c r="AK253" s="59">
        <f>VLOOKUP(C253,macroInfo!$B$5:$H$57,7,0)</f>
        <v>1.1975</v>
      </c>
    </row>
    <row r="254" spans="1:37" x14ac:dyDescent="0.3">
      <c r="A254" s="32" t="s">
        <v>169</v>
      </c>
      <c r="B254" s="32">
        <v>8</v>
      </c>
      <c r="C254" s="32">
        <v>2010</v>
      </c>
      <c r="D254" s="29" t="s">
        <v>77</v>
      </c>
      <c r="E254" s="29" t="s">
        <v>78</v>
      </c>
      <c r="F254" s="33">
        <f t="shared" si="87"/>
        <v>1</v>
      </c>
      <c r="G254" s="33">
        <f t="shared" si="79"/>
        <v>1</v>
      </c>
      <c r="H254" s="33">
        <f t="shared" si="80"/>
        <v>1</v>
      </c>
      <c r="I254" s="33">
        <f t="shared" si="81"/>
        <v>1</v>
      </c>
      <c r="J254" s="30">
        <v>0.1341</v>
      </c>
      <c r="K254" s="30">
        <v>5.2831999999999999</v>
      </c>
      <c r="L254" s="30">
        <v>0.93459999999999999</v>
      </c>
      <c r="M254" s="30">
        <v>-0.31590000000000001</v>
      </c>
      <c r="N254" s="31">
        <v>11641.702799999999</v>
      </c>
      <c r="O254" s="50">
        <f t="shared" si="83"/>
        <v>4.2036282463127783</v>
      </c>
      <c r="P254" s="31">
        <v>76130.989199999996</v>
      </c>
      <c r="Q254" s="31">
        <f t="shared" si="82"/>
        <v>6.5395063340733968</v>
      </c>
      <c r="R254" s="31">
        <v>290999.9988</v>
      </c>
      <c r="S254" s="31">
        <f t="shared" si="84"/>
        <v>-3.0392364040837694</v>
      </c>
      <c r="T254" s="31">
        <v>232969.37160000001</v>
      </c>
      <c r="U254" s="31">
        <f t="shared" si="88"/>
        <v>58030.627199999988</v>
      </c>
      <c r="V254" s="50">
        <f t="shared" si="85"/>
        <v>-17.169206732451524</v>
      </c>
      <c r="W254" s="31">
        <v>2739.6671999999999</v>
      </c>
      <c r="X254" s="44">
        <f t="shared" si="113"/>
        <v>1.1759774176254849</v>
      </c>
      <c r="Y254" s="44">
        <f t="shared" si="114"/>
        <v>1.491877417625485</v>
      </c>
      <c r="Z254" s="31">
        <v>8690.6064000000006</v>
      </c>
      <c r="AA254" s="30">
        <v>33.484400000000001</v>
      </c>
      <c r="AB254" s="30">
        <v>77.386399999999995</v>
      </c>
      <c r="AC254" s="30">
        <v>-1.6937</v>
      </c>
      <c r="AD254" s="30">
        <v>-8.6077999999999992</v>
      </c>
      <c r="AE254" s="30">
        <f t="shared" si="118"/>
        <v>31.136162275497547</v>
      </c>
      <c r="AF254" s="30">
        <f t="shared" si="116"/>
        <v>144.29955485129494</v>
      </c>
      <c r="AG254" s="31">
        <v>14781.328799999999</v>
      </c>
      <c r="AH254" s="59">
        <f>VLOOKUP(C254,macroInfo!$B$5:$D$57,3,0)</f>
        <v>2.7088566941968102</v>
      </c>
      <c r="AI254" s="59">
        <f>VLOOKUP(C254,macroInfo!$B$5:$G$57,6,0)</f>
        <v>-55.129973169376534</v>
      </c>
      <c r="AJ254" s="59">
        <f>VLOOKUP(C254,macroInfo!$B$5:$F$57,5,0)</f>
        <v>17.567573527575036</v>
      </c>
      <c r="AK254" s="59">
        <f>VLOOKUP(C254,macroInfo!$B$5:$H$57,7,0)</f>
        <v>0.69</v>
      </c>
    </row>
    <row r="255" spans="1:37" x14ac:dyDescent="0.3">
      <c r="A255" s="32" t="s">
        <v>170</v>
      </c>
      <c r="B255" s="32">
        <v>8</v>
      </c>
      <c r="C255" s="32">
        <v>2011</v>
      </c>
      <c r="D255" s="29" t="s">
        <v>77</v>
      </c>
      <c r="E255" s="29" t="s">
        <v>78</v>
      </c>
      <c r="F255" s="33">
        <f t="shared" si="87"/>
        <v>1</v>
      </c>
      <c r="G255" s="33">
        <f t="shared" si="79"/>
        <v>1</v>
      </c>
      <c r="H255" s="33">
        <f t="shared" si="80"/>
        <v>1</v>
      </c>
      <c r="I255" s="33">
        <f t="shared" si="81"/>
        <v>1</v>
      </c>
      <c r="J255" s="30">
        <v>0.13039999999999999</v>
      </c>
      <c r="K255" s="30">
        <v>4.1436999999999999</v>
      </c>
      <c r="L255" s="30">
        <v>0.85860000000000003</v>
      </c>
      <c r="M255" s="30">
        <v>-0.42830000000000001</v>
      </c>
      <c r="N255" s="31">
        <v>11986.9566</v>
      </c>
      <c r="O255" s="50">
        <f t="shared" si="83"/>
        <v>2.9225388365494149</v>
      </c>
      <c r="P255" s="31">
        <v>76412.214399999997</v>
      </c>
      <c r="Q255" s="31">
        <f t="shared" si="82"/>
        <v>6.3746134193895392</v>
      </c>
      <c r="R255" s="31">
        <v>304433.56040000002</v>
      </c>
      <c r="S255" s="31">
        <f t="shared" si="84"/>
        <v>4.5129607848101791</v>
      </c>
      <c r="T255" s="31">
        <v>242063.34760000001</v>
      </c>
      <c r="U255" s="31">
        <f t="shared" si="88"/>
        <v>62370.212800000008</v>
      </c>
      <c r="V255" s="50">
        <f t="shared" si="85"/>
        <v>7.2116876082193899</v>
      </c>
      <c r="W255" s="31">
        <v>2399.1538999999998</v>
      </c>
      <c r="X255" s="44">
        <f t="shared" si="113"/>
        <v>0.99112646494689716</v>
      </c>
      <c r="Y255" s="44">
        <f t="shared" si="114"/>
        <v>1.4194264649468971</v>
      </c>
      <c r="Z255" s="31">
        <v>10080.197200000001</v>
      </c>
      <c r="AA255" s="30">
        <v>30.2012</v>
      </c>
      <c r="AB255" s="30">
        <v>76.823599999999999</v>
      </c>
      <c r="AC255" s="30">
        <v>-1.9884999999999999</v>
      </c>
      <c r="AD255" s="30">
        <v>-1.2261</v>
      </c>
      <c r="AE255" s="30">
        <f t="shared" si="118"/>
        <v>14.833010774334587</v>
      </c>
      <c r="AF255" s="30">
        <f t="shared" si="116"/>
        <v>142.43359799488309</v>
      </c>
      <c r="AG255" s="31">
        <v>14913.9854</v>
      </c>
      <c r="AH255" s="59">
        <f>VLOOKUP(C255,macroInfo!$B$5:$D$57,3,0)</f>
        <v>1.54989495017045</v>
      </c>
      <c r="AI255" s="59">
        <f>VLOOKUP(C255,macroInfo!$B$5:$G$57,6,0)</f>
        <v>25.171692375826577</v>
      </c>
      <c r="AJ255" s="59">
        <f>VLOOKUP(C255,macroInfo!$B$5:$F$57,5,0)</f>
        <v>12.462970276676295</v>
      </c>
      <c r="AK255" s="59">
        <f>VLOOKUP(C255,macroInfo!$B$5:$H$57,7,0)</f>
        <v>0.88749999999999996</v>
      </c>
    </row>
    <row r="256" spans="1:37" x14ac:dyDescent="0.3">
      <c r="A256" s="32" t="s">
        <v>171</v>
      </c>
      <c r="B256" s="32">
        <v>8</v>
      </c>
      <c r="C256" s="32">
        <v>2012</v>
      </c>
      <c r="D256" s="29" t="s">
        <v>77</v>
      </c>
      <c r="E256" s="29" t="s">
        <v>78</v>
      </c>
      <c r="F256" s="33">
        <f t="shared" si="87"/>
        <v>1</v>
      </c>
      <c r="G256" s="33">
        <f t="shared" si="79"/>
        <v>1</v>
      </c>
      <c r="H256" s="33">
        <f t="shared" si="80"/>
        <v>1</v>
      </c>
      <c r="I256" s="33">
        <f t="shared" si="81"/>
        <v>1</v>
      </c>
      <c r="J256" s="30">
        <v>9.2999999999999999E-2</v>
      </c>
      <c r="K256" s="30">
        <v>2.8841000000000001</v>
      </c>
      <c r="L256" s="30">
        <v>0.90890000000000004</v>
      </c>
      <c r="M256" s="30">
        <v>-0.47039999999999998</v>
      </c>
      <c r="N256" s="31">
        <f>AVERAGE(N250:N255)</f>
        <v>11977.216816666667</v>
      </c>
      <c r="O256" s="50">
        <f t="shared" si="83"/>
        <v>-8.1286207542221794E-2</v>
      </c>
      <c r="P256" s="31">
        <v>75383.964600000007</v>
      </c>
      <c r="Q256" s="31">
        <f t="shared" si="82"/>
        <v>6.2939467285171702</v>
      </c>
      <c r="R256" s="31">
        <v>311433.23910000001</v>
      </c>
      <c r="S256" s="31">
        <f t="shared" si="84"/>
        <v>2.2732123655400391</v>
      </c>
      <c r="T256" s="31">
        <v>244804.95509999999</v>
      </c>
      <c r="U256" s="31">
        <f t="shared" si="88"/>
        <v>66628.284000000014</v>
      </c>
      <c r="V256" s="50">
        <f t="shared" si="85"/>
        <v>6.6041369649054955</v>
      </c>
      <c r="W256" s="31">
        <v>2606.1972000000001</v>
      </c>
      <c r="X256" s="44">
        <f t="shared" si="113"/>
        <v>1.0646014901681213</v>
      </c>
      <c r="Y256" s="44">
        <f t="shared" si="114"/>
        <v>1.5350014901681213</v>
      </c>
      <c r="Z256" s="31">
        <v>9779.8760999999995</v>
      </c>
      <c r="AA256" s="30">
        <v>31.8443</v>
      </c>
      <c r="AB256" s="30">
        <v>77.087400000000002</v>
      </c>
      <c r="AC256" s="30">
        <v>2.6547999999999998</v>
      </c>
      <c r="AD256" s="30">
        <v>3.5434999999999999</v>
      </c>
      <c r="AE256" s="30">
        <f t="shared" si="118"/>
        <v>-3.0246010689102776</v>
      </c>
      <c r="AF256" s="30">
        <f t="shared" si="116"/>
        <v>141.97031074552268</v>
      </c>
      <c r="AG256" s="31">
        <f>AVERAGE(AG250:AG255)</f>
        <v>15160.391683333335</v>
      </c>
      <c r="AH256" s="59">
        <f>VLOOKUP(C256,macroInfo!$B$5:$D$57,3,0)</f>
        <v>2.2806876031918502</v>
      </c>
      <c r="AI256" s="59">
        <f>VLOOKUP(C256,macroInfo!$B$5:$G$57,6,0)</f>
        <v>-5.7987257650349395</v>
      </c>
      <c r="AJ256" s="59">
        <f>VLOOKUP(C256,macroInfo!$B$5:$F$57,5,0)</f>
        <v>7.9335793820117502</v>
      </c>
      <c r="AK256" s="59">
        <f>VLOOKUP(C256,macroInfo!$B$5:$H$57,7,0)</f>
        <v>0.83749999999999991</v>
      </c>
    </row>
    <row r="257" spans="1:37" x14ac:dyDescent="0.3">
      <c r="A257" s="32" t="s">
        <v>172</v>
      </c>
      <c r="B257" s="32">
        <v>8</v>
      </c>
      <c r="C257" s="32">
        <v>2013</v>
      </c>
      <c r="D257" s="29" t="s">
        <v>77</v>
      </c>
      <c r="E257" s="29" t="s">
        <v>78</v>
      </c>
      <c r="F257" s="33">
        <f t="shared" si="87"/>
        <v>0</v>
      </c>
      <c r="G257" s="33">
        <f t="shared" si="79"/>
        <v>0</v>
      </c>
      <c r="H257" s="33">
        <f t="shared" si="80"/>
        <v>0</v>
      </c>
      <c r="I257" s="33">
        <f t="shared" si="81"/>
        <v>1</v>
      </c>
      <c r="J257" s="30">
        <v>0.1086</v>
      </c>
      <c r="K257" s="30">
        <v>3.2970000000000002</v>
      </c>
      <c r="L257" s="30">
        <v>1.1274999999999999</v>
      </c>
      <c r="M257" s="30">
        <v>-0.29549999999999998</v>
      </c>
      <c r="N257" s="31">
        <v>10476.811799999999</v>
      </c>
      <c r="O257" s="50">
        <f t="shared" si="83"/>
        <v>-13.38418315019188</v>
      </c>
      <c r="P257" s="31">
        <v>67535.467999999993</v>
      </c>
      <c r="Q257" s="31">
        <f t="shared" si="82"/>
        <v>6.4461850884827383</v>
      </c>
      <c r="R257" s="31">
        <v>289834.1446</v>
      </c>
      <c r="S257" s="31">
        <f t="shared" si="84"/>
        <v>-7.1876150349041685</v>
      </c>
      <c r="T257" s="31">
        <v>244384.4767</v>
      </c>
      <c r="U257" s="31">
        <f t="shared" si="88"/>
        <v>45449.6679</v>
      </c>
      <c r="V257" s="50">
        <f t="shared" si="85"/>
        <v>-38.252365841191207</v>
      </c>
      <c r="W257" s="31">
        <v>3207.6392999999998</v>
      </c>
      <c r="X257" s="44">
        <f t="shared" si="113"/>
        <v>1.3125380725133429</v>
      </c>
      <c r="Y257" s="44">
        <f t="shared" si="114"/>
        <v>1.608038072513343</v>
      </c>
      <c r="Z257" s="31">
        <v>9999.6260000000002</v>
      </c>
      <c r="AA257" s="30">
        <v>28.984500000000001</v>
      </c>
      <c r="AB257" s="30">
        <v>73.5715</v>
      </c>
      <c r="AC257" s="30">
        <v>3.7410000000000001</v>
      </c>
      <c r="AD257" s="30">
        <v>-7.1867999999999999</v>
      </c>
      <c r="AE257" s="30">
        <f t="shared" si="118"/>
        <v>2.2220877039827549</v>
      </c>
      <c r="AF257" s="30">
        <f t="shared" si="116"/>
        <v>146.67233440233235</v>
      </c>
      <c r="AG257" s="31">
        <v>12911.3712</v>
      </c>
      <c r="AH257" s="59">
        <f>VLOOKUP(C257,macroInfo!$B$5:$D$57,3,0)</f>
        <v>1.84187539518688</v>
      </c>
      <c r="AI257" s="59">
        <f>VLOOKUP(C257,macroInfo!$B$5:$G$57,6,0)</f>
        <v>-52.586350113053101</v>
      </c>
      <c r="AJ257" s="59">
        <f>VLOOKUP(C257,macroInfo!$B$5:$F$57,5,0)</f>
        <v>17.537853396638734</v>
      </c>
      <c r="AK257" s="59">
        <f>VLOOKUP(C257,macroInfo!$B$5:$H$57,7,0)</f>
        <v>0.495</v>
      </c>
    </row>
    <row r="258" spans="1:37" x14ac:dyDescent="0.3">
      <c r="A258" s="32" t="s">
        <v>173</v>
      </c>
      <c r="B258" s="32">
        <v>8</v>
      </c>
      <c r="C258" s="32">
        <v>2014</v>
      </c>
      <c r="D258" s="29" t="s">
        <v>77</v>
      </c>
      <c r="E258" s="29" t="s">
        <v>78</v>
      </c>
      <c r="F258" s="33">
        <f t="shared" si="87"/>
        <v>0</v>
      </c>
      <c r="G258" s="33">
        <f t="shared" si="79"/>
        <v>0</v>
      </c>
      <c r="H258" s="33">
        <f t="shared" si="80"/>
        <v>0</v>
      </c>
      <c r="I258" s="33">
        <f t="shared" si="81"/>
        <v>1</v>
      </c>
      <c r="J258" s="30">
        <v>0.28849999999999998</v>
      </c>
      <c r="K258" s="30">
        <v>7.0903</v>
      </c>
      <c r="L258" s="30">
        <v>1.343</v>
      </c>
      <c r="M258" s="30">
        <v>-0.24249999999999999</v>
      </c>
      <c r="N258" s="31">
        <v>12322.4274</v>
      </c>
      <c r="O258" s="50">
        <f t="shared" si="83"/>
        <v>16.225655286634936</v>
      </c>
      <c r="P258" s="31">
        <v>67066.298999999999</v>
      </c>
      <c r="Q258" s="31">
        <f t="shared" si="82"/>
        <v>5.442620745324902</v>
      </c>
      <c r="R258" s="31">
        <v>314859.32280000002</v>
      </c>
      <c r="S258" s="31">
        <f t="shared" si="84"/>
        <v>8.2817100584748768</v>
      </c>
      <c r="T258" s="31">
        <v>278281.62359999999</v>
      </c>
      <c r="U258" s="31">
        <f t="shared" si="88"/>
        <v>36577.699200000032</v>
      </c>
      <c r="V258" s="50">
        <f t="shared" si="85"/>
        <v>-21.716677043986337</v>
      </c>
      <c r="W258" s="31">
        <v>3832.2498999999998</v>
      </c>
      <c r="X258" s="44">
        <f t="shared" si="113"/>
        <v>1.3771120961650161</v>
      </c>
      <c r="Y258" s="44">
        <f t="shared" si="114"/>
        <v>1.619612096165016</v>
      </c>
      <c r="Z258" s="31">
        <v>14764.3668</v>
      </c>
      <c r="AA258" s="30">
        <v>21.325600000000001</v>
      </c>
      <c r="AB258" s="30">
        <v>77.121399999999994</v>
      </c>
      <c r="AC258" s="30">
        <v>4.3846999999999996</v>
      </c>
      <c r="AD258" s="30">
        <v>3.9093</v>
      </c>
      <c r="AE258" s="30">
        <f t="shared" si="118"/>
        <v>38.966893678015118</v>
      </c>
      <c r="AF258" s="30">
        <f t="shared" si="116"/>
        <v>153.27895510204081</v>
      </c>
      <c r="AG258" s="31">
        <v>16087.2912</v>
      </c>
      <c r="AH258" s="59">
        <f>VLOOKUP(C258,macroInfo!$B$5:$D$57,3,0)</f>
        <v>2.2877759325535898</v>
      </c>
      <c r="AI258" s="59">
        <f>VLOOKUP(C258,macroInfo!$B$5:$G$57,6,0)</f>
        <v>8.2370997433127773</v>
      </c>
      <c r="AJ258" s="59">
        <f>VLOOKUP(C258,macroInfo!$B$5:$F$57,5,0)</f>
        <v>16.279600580719226</v>
      </c>
      <c r="AK258" s="59">
        <f>VLOOKUP(C258,macroInfo!$B$5:$H$57,7,0)</f>
        <v>0.53750000000000009</v>
      </c>
    </row>
    <row r="259" spans="1:37" x14ac:dyDescent="0.3">
      <c r="A259" s="32" t="s">
        <v>174</v>
      </c>
      <c r="B259" s="32">
        <v>8</v>
      </c>
      <c r="C259" s="32">
        <v>2015</v>
      </c>
      <c r="D259" s="29" t="s">
        <v>77</v>
      </c>
      <c r="E259" s="29" t="s">
        <v>78</v>
      </c>
      <c r="F259" s="33">
        <f t="shared" si="87"/>
        <v>0</v>
      </c>
      <c r="G259" s="33">
        <f t="shared" ref="G259:G322" si="119">IF(OR(AND(C259&gt;2006,C259&lt;=2012), C259&gt;=2020),1,0)</f>
        <v>0</v>
      </c>
      <c r="H259" s="33">
        <f t="shared" ref="H259:H322" si="120">IF(OR(AND(C259&gt;2006,C259&lt;=2012)),1,0)</f>
        <v>0</v>
      </c>
      <c r="I259" s="33">
        <f t="shared" ref="I259:I322" si="121">IF(OR(E259="DEU",E259="UK"),1,0)</f>
        <v>1</v>
      </c>
      <c r="J259" s="30">
        <v>0.43530000000000002</v>
      </c>
      <c r="K259" s="30">
        <v>8.9987999999999992</v>
      </c>
      <c r="L259" s="30">
        <v>1.5608</v>
      </c>
      <c r="M259" s="30">
        <v>-0.2056</v>
      </c>
      <c r="N259" s="31">
        <v>12321.3087</v>
      </c>
      <c r="O259" s="50">
        <f t="shared" si="83"/>
        <v>-9.0789805265765709E-3</v>
      </c>
      <c r="P259" s="31">
        <v>54826.918799999999</v>
      </c>
      <c r="Q259" s="31">
        <f t="shared" ref="Q259:Q322" si="122">+P259/N259</f>
        <v>4.4497642364889369</v>
      </c>
      <c r="R259" s="31">
        <v>291355.52600000001</v>
      </c>
      <c r="S259" s="31">
        <f t="shared" si="84"/>
        <v>-7.758168449945102</v>
      </c>
      <c r="T259" s="31">
        <v>255184.12030000001</v>
      </c>
      <c r="U259" s="31">
        <f t="shared" si="88"/>
        <v>36171.405700000003</v>
      </c>
      <c r="V259" s="50">
        <f t="shared" si="85"/>
        <v>-1.1169834318204792</v>
      </c>
      <c r="W259" s="31">
        <v>4614.5864000000001</v>
      </c>
      <c r="X259" s="44">
        <f t="shared" si="113"/>
        <v>1.8083360338311771</v>
      </c>
      <c r="Y259" s="44">
        <f t="shared" si="114"/>
        <v>2.0139360338311771</v>
      </c>
      <c r="Z259" s="31">
        <v>14511.1677</v>
      </c>
      <c r="AA259" s="30">
        <v>20.077999999999999</v>
      </c>
      <c r="AB259" s="30">
        <v>82.087999999999994</v>
      </c>
      <c r="AC259" s="30">
        <v>2.0676000000000001</v>
      </c>
      <c r="AD259" s="30">
        <v>2.6124999999999998</v>
      </c>
      <c r="AE259" s="30">
        <f t="shared" si="118"/>
        <v>-1.7298089882570613</v>
      </c>
      <c r="AF259" s="30">
        <f>AVERAGE(AF260:AF266)</f>
        <v>158.1691857142857</v>
      </c>
      <c r="AG259" s="31">
        <v>14822.514999999999</v>
      </c>
      <c r="AH259" s="59">
        <f>VLOOKUP(C259,macroInfo!$B$5:$D$57,3,0)</f>
        <v>2.7063695817639899</v>
      </c>
      <c r="AI259" s="59">
        <f>VLOOKUP(C259,macroInfo!$B$5:$G$57,6,0)</f>
        <v>2.7524673390089935</v>
      </c>
      <c r="AJ259" s="59">
        <f>VLOOKUP(C259,macroInfo!$B$5:$F$57,5,0)</f>
        <v>5.3819675500990032</v>
      </c>
      <c r="AK259" s="59">
        <f>VLOOKUP(C259,macroInfo!$B$5:$H$57,7,0)</f>
        <v>0.55249999999999999</v>
      </c>
    </row>
    <row r="260" spans="1:37" x14ac:dyDescent="0.3">
      <c r="A260" s="32" t="s">
        <v>175</v>
      </c>
      <c r="B260" s="32">
        <v>8</v>
      </c>
      <c r="C260" s="32">
        <v>2016</v>
      </c>
      <c r="D260" s="29" t="s">
        <v>77</v>
      </c>
      <c r="E260" s="29" t="s">
        <v>78</v>
      </c>
      <c r="F260" s="33">
        <f t="shared" si="87"/>
        <v>0</v>
      </c>
      <c r="G260" s="33">
        <f t="shared" si="119"/>
        <v>0</v>
      </c>
      <c r="H260" s="33">
        <f t="shared" si="120"/>
        <v>0</v>
      </c>
      <c r="I260" s="33">
        <f t="shared" si="121"/>
        <v>1</v>
      </c>
      <c r="J260" s="30">
        <v>0.48699999999999999</v>
      </c>
      <c r="K260" s="30">
        <v>9.5303000000000004</v>
      </c>
      <c r="L260" s="30">
        <v>1.6228</v>
      </c>
      <c r="M260" s="30">
        <v>4.1000000000000002E-2</v>
      </c>
      <c r="N260" s="31">
        <v>12851.936</v>
      </c>
      <c r="O260" s="50">
        <f t="shared" ref="O260:O323" si="123">LN(N260/N259)*100</f>
        <v>4.2164283358347641</v>
      </c>
      <c r="P260" s="31">
        <v>49202.720000000001</v>
      </c>
      <c r="Q260" s="31">
        <f t="shared" si="122"/>
        <v>3.8284286507495837</v>
      </c>
      <c r="R260" s="31">
        <v>298197.74080000003</v>
      </c>
      <c r="S260" s="31">
        <f t="shared" ref="S260:S323" si="124">+LN(R260/R259)*100</f>
        <v>2.321256589099264</v>
      </c>
      <c r="T260" s="31">
        <v>255825.6</v>
      </c>
      <c r="U260" s="31">
        <f t="shared" si="88"/>
        <v>42372.140800000023</v>
      </c>
      <c r="V260" s="50">
        <f t="shared" ref="V260:V323" si="125">LN(U260/U259)*100</f>
        <v>15.822218076981562</v>
      </c>
      <c r="W260" s="31">
        <v>4656.41</v>
      </c>
      <c r="X260" s="44">
        <f t="shared" si="113"/>
        <v>1.8201501335284662</v>
      </c>
      <c r="Y260" s="44">
        <f t="shared" si="114"/>
        <v>1.7791501335284663</v>
      </c>
      <c r="Z260" s="31">
        <v>15599.296</v>
      </c>
      <c r="AA260" s="30">
        <v>19.116099999999999</v>
      </c>
      <c r="AB260" s="30">
        <v>79.227500000000006</v>
      </c>
      <c r="AC260" s="30">
        <v>4.6416000000000004</v>
      </c>
      <c r="AD260" s="30">
        <v>3.3767</v>
      </c>
      <c r="AE260" s="30">
        <f t="shared" si="118"/>
        <v>7.23072458398262</v>
      </c>
      <c r="AF260" s="30">
        <v>133.91579999999999</v>
      </c>
      <c r="AG260" s="31">
        <v>15205.388800000001</v>
      </c>
      <c r="AH260" s="59">
        <f>VLOOKUP(C260,macroInfo!$B$5:$D$57,3,0)</f>
        <v>1.66747207596187</v>
      </c>
      <c r="AI260" s="59">
        <f>VLOOKUP(C260,macroInfo!$B$5:$G$57,6,0)</f>
        <v>-11.495897277976438</v>
      </c>
      <c r="AJ260" s="59">
        <f>VLOOKUP(C260,macroInfo!$B$5:$F$57,5,0)</f>
        <v>2.592809398073177</v>
      </c>
      <c r="AK260" s="59">
        <f>VLOOKUP(C260,macroInfo!$B$5:$H$57,7,0)</f>
        <v>0.49249999999999994</v>
      </c>
    </row>
    <row r="261" spans="1:37" x14ac:dyDescent="0.3">
      <c r="A261" s="32" t="s">
        <v>176</v>
      </c>
      <c r="B261" s="32">
        <v>8</v>
      </c>
      <c r="C261" s="32">
        <v>2017</v>
      </c>
      <c r="D261" s="29" t="s">
        <v>77</v>
      </c>
      <c r="E261" s="29" t="s">
        <v>78</v>
      </c>
      <c r="F261" s="33">
        <f t="shared" si="87"/>
        <v>0</v>
      </c>
      <c r="G261" s="33">
        <f t="shared" si="119"/>
        <v>0</v>
      </c>
      <c r="H261" s="33">
        <f t="shared" si="120"/>
        <v>0</v>
      </c>
      <c r="I261" s="33">
        <f t="shared" si="121"/>
        <v>1</v>
      </c>
      <c r="J261" s="30">
        <v>0.35160000000000002</v>
      </c>
      <c r="K261" s="30">
        <v>6.8621999999999996</v>
      </c>
      <c r="L261" s="30">
        <v>1.4975000000000001</v>
      </c>
      <c r="M261" s="30">
        <v>0.13370000000000001</v>
      </c>
      <c r="N261" s="31">
        <v>11868.830400000001</v>
      </c>
      <c r="O261" s="50">
        <f t="shared" si="123"/>
        <v>-7.9578791824385071</v>
      </c>
      <c r="P261" s="31">
        <v>41822.491199999997</v>
      </c>
      <c r="Q261" s="31">
        <f t="shared" si="122"/>
        <v>3.5237247302817636</v>
      </c>
      <c r="R261" s="31">
        <v>275580.14399999997</v>
      </c>
      <c r="S261" s="31">
        <f t="shared" si="124"/>
        <v>-7.8878336078620315</v>
      </c>
      <c r="T261" s="31">
        <v>233484.1488</v>
      </c>
      <c r="U261" s="31">
        <f t="shared" si="88"/>
        <v>42095.995199999976</v>
      </c>
      <c r="V261" s="50">
        <f t="shared" si="125"/>
        <v>-0.65384794050022932</v>
      </c>
      <c r="W261" s="31">
        <v>3865.7197000000001</v>
      </c>
      <c r="X261" s="44">
        <f t="shared" si="113"/>
        <v>1.6556668706925084</v>
      </c>
      <c r="Y261" s="44">
        <f t="shared" si="114"/>
        <v>1.5219668706925085</v>
      </c>
      <c r="Z261" s="31">
        <v>13840.545599999999</v>
      </c>
      <c r="AA261" s="30">
        <v>19.911100000000001</v>
      </c>
      <c r="AB261" s="30">
        <v>74.688699999999997</v>
      </c>
      <c r="AC261" s="30">
        <v>4.7748999999999997</v>
      </c>
      <c r="AD261" s="30">
        <v>0.54149999999999998</v>
      </c>
      <c r="AE261" s="30">
        <f t="shared" si="118"/>
        <v>-11.962341365423894</v>
      </c>
      <c r="AF261" s="30">
        <v>133.6567</v>
      </c>
      <c r="AG261" s="31">
        <v>15078.772800000001</v>
      </c>
      <c r="AH261" s="59">
        <f>VLOOKUP(C261,macroInfo!$B$5:$D$57,3,0)</f>
        <v>2.24192121597748</v>
      </c>
      <c r="AI261" s="59">
        <f>VLOOKUP(C261,macroInfo!$B$5:$G$57,6,0)</f>
        <v>96.096317192574773</v>
      </c>
      <c r="AJ261" s="59">
        <f>VLOOKUP(C261,macroInfo!$B$5:$F$57,5,0)</f>
        <v>15.75644385807878</v>
      </c>
      <c r="AK261" s="59">
        <f>VLOOKUP(C261,macroInfo!$B$5:$H$57,7,0)</f>
        <v>1.2874999999999999</v>
      </c>
    </row>
    <row r="262" spans="1:37" x14ac:dyDescent="0.3">
      <c r="A262" s="32" t="s">
        <v>177</v>
      </c>
      <c r="B262" s="32">
        <v>8</v>
      </c>
      <c r="C262" s="32">
        <v>2018</v>
      </c>
      <c r="D262" s="29" t="s">
        <v>77</v>
      </c>
      <c r="E262" s="29" t="s">
        <v>78</v>
      </c>
      <c r="F262" s="33">
        <f t="shared" si="87"/>
        <v>0</v>
      </c>
      <c r="G262" s="33">
        <f t="shared" si="119"/>
        <v>0</v>
      </c>
      <c r="H262" s="33">
        <f t="shared" si="120"/>
        <v>0</v>
      </c>
      <c r="I262" s="33">
        <f t="shared" si="121"/>
        <v>1</v>
      </c>
      <c r="J262" s="30">
        <v>0.33050000000000002</v>
      </c>
      <c r="K262" s="30">
        <v>6.3307000000000002</v>
      </c>
      <c r="L262" s="30">
        <v>1.4706999999999999</v>
      </c>
      <c r="M262" s="30">
        <v>0.32579999999999998</v>
      </c>
      <c r="N262" s="31">
        <v>15373.3194</v>
      </c>
      <c r="O262" s="50">
        <f t="shared" si="123"/>
        <v>25.87178307538861</v>
      </c>
      <c r="P262" s="31">
        <v>45779.173799999997</v>
      </c>
      <c r="Q262" s="31">
        <f t="shared" si="122"/>
        <v>2.9778327379316658</v>
      </c>
      <c r="R262" s="31">
        <v>322615.80359999998</v>
      </c>
      <c r="S262" s="31">
        <f t="shared" si="124"/>
        <v>15.758366261201981</v>
      </c>
      <c r="T262" s="31">
        <v>270546.20039999997</v>
      </c>
      <c r="U262" s="31">
        <f t="shared" si="88"/>
        <v>52069.603200000012</v>
      </c>
      <c r="V262" s="50">
        <f t="shared" si="125"/>
        <v>21.262873636207669</v>
      </c>
      <c r="W262" s="31">
        <v>3999.3620999999998</v>
      </c>
      <c r="X262" s="44">
        <f t="shared" si="113"/>
        <v>1.4782547653920037</v>
      </c>
      <c r="Y262" s="44">
        <f t="shared" si="114"/>
        <v>1.1524547653920036</v>
      </c>
      <c r="Z262" s="31">
        <v>17465.904600000002</v>
      </c>
      <c r="AA262" s="30">
        <v>18.4712</v>
      </c>
      <c r="AB262" s="30">
        <v>72.258600000000001</v>
      </c>
      <c r="AC262" s="30">
        <v>2.2965</v>
      </c>
      <c r="AD262" s="30">
        <v>0.2288</v>
      </c>
      <c r="AE262" s="30">
        <f t="shared" si="118"/>
        <v>23.264830055827233</v>
      </c>
      <c r="AF262" s="30">
        <v>129.37190000000001</v>
      </c>
      <c r="AG262" s="31">
        <v>19624.675200000001</v>
      </c>
      <c r="AH262" s="59">
        <f>VLOOKUP(C262,macroInfo!$B$5:$D$57,3,0)</f>
        <v>2.9453848312678002</v>
      </c>
      <c r="AI262" s="59">
        <f>VLOOKUP(C262,macroInfo!$B$5:$G$57,6,0)</f>
        <v>60.525280130543749</v>
      </c>
      <c r="AJ262" s="59">
        <f>VLOOKUP(C262,macroInfo!$B$5:$F$57,5,0)</f>
        <v>10.50993465569568</v>
      </c>
      <c r="AK262" s="59">
        <f>VLOOKUP(C262,macroInfo!$B$5:$H$57,7,0)</f>
        <v>2.3583333333333329</v>
      </c>
    </row>
    <row r="263" spans="1:37" x14ac:dyDescent="0.3">
      <c r="A263" s="32" t="s">
        <v>178</v>
      </c>
      <c r="B263" s="32">
        <v>8</v>
      </c>
      <c r="C263" s="32">
        <v>2019</v>
      </c>
      <c r="D263" s="29" t="s">
        <v>77</v>
      </c>
      <c r="E263" s="29" t="s">
        <v>78</v>
      </c>
      <c r="F263" s="33">
        <f t="shared" si="87"/>
        <v>0</v>
      </c>
      <c r="G263" s="33">
        <f t="shared" si="119"/>
        <v>0</v>
      </c>
      <c r="H263" s="33">
        <f t="shared" si="120"/>
        <v>0</v>
      </c>
      <c r="I263" s="33">
        <f t="shared" si="121"/>
        <v>1</v>
      </c>
      <c r="J263" s="30">
        <v>0.26440000000000002</v>
      </c>
      <c r="K263" s="30">
        <v>4.8334000000000001</v>
      </c>
      <c r="L263" s="30">
        <v>1.3593999999999999</v>
      </c>
      <c r="M263" s="30">
        <f>AVERAGE(M254:M262)</f>
        <v>-0.16196666666666668</v>
      </c>
      <c r="N263" s="31">
        <v>15056.0738</v>
      </c>
      <c r="O263" s="50">
        <f t="shared" si="123"/>
        <v>-2.0852015869698945</v>
      </c>
      <c r="P263" s="31">
        <v>42524.349199999997</v>
      </c>
      <c r="Q263" s="31">
        <f t="shared" si="122"/>
        <v>2.8243982969849681</v>
      </c>
      <c r="R263" s="31">
        <v>311745.36820000003</v>
      </c>
      <c r="S263" s="31">
        <f t="shared" si="124"/>
        <v>-3.4275425679960789</v>
      </c>
      <c r="T263" s="31">
        <v>261268.4712</v>
      </c>
      <c r="U263" s="31">
        <f t="shared" si="88"/>
        <v>50476.897000000026</v>
      </c>
      <c r="V263" s="50">
        <f t="shared" si="125"/>
        <v>-3.106560018037873</v>
      </c>
      <c r="W263" s="31">
        <v>3823.6867000000002</v>
      </c>
      <c r="X263" s="44">
        <f t="shared" si="113"/>
        <v>1.463508659287474</v>
      </c>
      <c r="Y263" s="44">
        <f t="shared" si="114"/>
        <v>1.6254753259541406</v>
      </c>
      <c r="Z263" s="31">
        <v>17227.685799999999</v>
      </c>
      <c r="AA263" s="30">
        <v>18.095600000000001</v>
      </c>
      <c r="AB263" s="30">
        <v>71.692700000000002</v>
      </c>
      <c r="AC263" s="30">
        <v>3.9910999999999999</v>
      </c>
      <c r="AD263" s="30">
        <v>4.1566000000000001</v>
      </c>
      <c r="AE263" s="30">
        <f t="shared" si="118"/>
        <v>-1.3732942663030063</v>
      </c>
      <c r="AF263" s="30">
        <v>138.72730000000001</v>
      </c>
      <c r="AG263" s="31">
        <v>18949.276999999998</v>
      </c>
      <c r="AH263" s="59">
        <f>VLOOKUP(C263,macroInfo!$B$5:$D$57,3,0)</f>
        <v>2.2944390776931098</v>
      </c>
      <c r="AI263" s="59">
        <f>VLOOKUP(C263,macroInfo!$B$5:$G$57,6,0)</f>
        <v>-2.5770932284035988</v>
      </c>
      <c r="AJ263" s="59">
        <f>VLOOKUP(C263,macroInfo!$B$5:$F$57,5,0)</f>
        <v>7.0343743579107363</v>
      </c>
      <c r="AK263" s="59">
        <f>VLOOKUP(C263,macroInfo!$B$5:$H$57,7,0)</f>
        <v>2.2983333333333333</v>
      </c>
    </row>
    <row r="264" spans="1:37" x14ac:dyDescent="0.3">
      <c r="A264" s="32" t="s">
        <v>179</v>
      </c>
      <c r="B264" s="32">
        <v>8</v>
      </c>
      <c r="C264" s="32">
        <v>2020</v>
      </c>
      <c r="D264" s="29" t="s">
        <v>77</v>
      </c>
      <c r="E264" s="29" t="s">
        <v>78</v>
      </c>
      <c r="F264" s="33">
        <f t="shared" si="87"/>
        <v>1</v>
      </c>
      <c r="G264" s="33">
        <f t="shared" si="119"/>
        <v>1</v>
      </c>
      <c r="H264" s="33">
        <f t="shared" si="120"/>
        <v>0</v>
      </c>
      <c r="I264" s="33">
        <f t="shared" si="121"/>
        <v>1</v>
      </c>
      <c r="J264" s="30">
        <v>0.15010000000000001</v>
      </c>
      <c r="K264" s="30">
        <v>2.7936000000000001</v>
      </c>
      <c r="L264" s="30">
        <v>1.2557</v>
      </c>
      <c r="M264" s="30">
        <f t="shared" ref="M264:M266" si="126">AVERAGE(M255:M263)</f>
        <v>-0.14486296296296294</v>
      </c>
      <c r="N264" s="31">
        <v>13765.1566</v>
      </c>
      <c r="O264" s="50">
        <f t="shared" si="123"/>
        <v>-8.9640969321487187</v>
      </c>
      <c r="P264" s="31">
        <v>40836.957300000002</v>
      </c>
      <c r="Q264" s="31">
        <f t="shared" si="122"/>
        <v>2.9666903535263813</v>
      </c>
      <c r="R264" s="31">
        <v>303279.73070000001</v>
      </c>
      <c r="S264" s="31">
        <f t="shared" si="124"/>
        <v>-2.7531143782607783</v>
      </c>
      <c r="T264" s="31">
        <v>246696.84280000001</v>
      </c>
      <c r="U264" s="31">
        <f t="shared" si="88"/>
        <v>56582.887900000002</v>
      </c>
      <c r="V264" s="50">
        <f t="shared" si="125"/>
        <v>11.419085912021945</v>
      </c>
      <c r="W264" s="31">
        <v>3569.4297999999999</v>
      </c>
      <c r="X264" s="44">
        <f t="shared" si="113"/>
        <v>1.446889128975914</v>
      </c>
      <c r="Y264" s="44">
        <f t="shared" si="114"/>
        <v>1.591752091938877</v>
      </c>
      <c r="Z264" s="31">
        <v>15848.6374</v>
      </c>
      <c r="AA264" s="30">
        <v>19.135999999999999</v>
      </c>
      <c r="AB264" s="30">
        <v>70.989099999999993</v>
      </c>
      <c r="AC264" s="30">
        <v>1.0255000000000001</v>
      </c>
      <c r="AD264" s="30">
        <v>3.2254999999999998</v>
      </c>
      <c r="AE264" s="30">
        <f t="shared" si="118"/>
        <v>-8.3434201099526781</v>
      </c>
      <c r="AF264" s="30">
        <v>179.5865</v>
      </c>
      <c r="AG264" s="31">
        <v>17824.5206</v>
      </c>
      <c r="AH264" s="59">
        <f>VLOOKUP(C264,macroInfo!$B$5:$D$57,3,0)</f>
        <v>-2.76780251140578</v>
      </c>
      <c r="AI264" s="59">
        <f>VLOOKUP(C264,macroInfo!$B$5:$G$57,6,0)</f>
        <v>-114.23391508809951</v>
      </c>
      <c r="AJ264" s="59">
        <f>VLOOKUP(C264,macroInfo!$B$5:$F$57,5,0)</f>
        <v>9.0718970685114702</v>
      </c>
      <c r="AK264" s="59">
        <f>VLOOKUP(C264,macroInfo!$B$5:$H$57,7,0)</f>
        <v>0.73333333333333339</v>
      </c>
    </row>
    <row r="265" spans="1:37" x14ac:dyDescent="0.3">
      <c r="A265" s="32" t="s">
        <v>180</v>
      </c>
      <c r="B265" s="32">
        <v>8</v>
      </c>
      <c r="C265" s="32">
        <v>2021</v>
      </c>
      <c r="D265" s="29" t="s">
        <v>77</v>
      </c>
      <c r="E265" s="29" t="s">
        <v>78</v>
      </c>
      <c r="F265" s="33">
        <f t="shared" si="87"/>
        <v>1</v>
      </c>
      <c r="G265" s="33">
        <f t="shared" si="119"/>
        <v>1</v>
      </c>
      <c r="H265" s="33">
        <f t="shared" si="120"/>
        <v>0</v>
      </c>
      <c r="I265" s="33">
        <f t="shared" si="121"/>
        <v>1</v>
      </c>
      <c r="J265" s="30">
        <v>0.2457</v>
      </c>
      <c r="K265" s="30">
        <v>4.5651000000000002</v>
      </c>
      <c r="L265" s="30">
        <v>1.3688</v>
      </c>
      <c r="M265" s="30">
        <f t="shared" si="126"/>
        <v>-0.11336995884773665</v>
      </c>
      <c r="N265" s="31">
        <v>18442.694599999999</v>
      </c>
      <c r="O265" s="50">
        <f t="shared" si="123"/>
        <v>29.252782022559824</v>
      </c>
      <c r="P265" s="31">
        <v>45571.133999999998</v>
      </c>
      <c r="Q265" s="31">
        <f t="shared" si="122"/>
        <v>2.4709585550475905</v>
      </c>
      <c r="R265" s="31">
        <v>352342.13079999998</v>
      </c>
      <c r="S265" s="31">
        <f t="shared" si="124"/>
        <v>14.994708279903509</v>
      </c>
      <c r="T265" s="31">
        <v>279755.89779999998</v>
      </c>
      <c r="U265" s="31">
        <f t="shared" si="88"/>
        <v>72586.233000000007</v>
      </c>
      <c r="V265" s="50">
        <f t="shared" si="125"/>
        <v>24.906867017513399</v>
      </c>
      <c r="W265" s="31">
        <v>4120.2537000000002</v>
      </c>
      <c r="X265" s="44">
        <f t="shared" si="113"/>
        <v>1.4728031588973352</v>
      </c>
      <c r="Y265" s="44">
        <f t="shared" si="114"/>
        <v>1.5861731177450717</v>
      </c>
      <c r="Z265" s="31">
        <v>19506.988600000001</v>
      </c>
      <c r="AA265" s="30">
        <v>18.0624</v>
      </c>
      <c r="AB265" s="30">
        <v>73.659700000000001</v>
      </c>
      <c r="AC265" s="30">
        <v>0.31469999999999998</v>
      </c>
      <c r="AD265" s="30">
        <v>6.4943999999999997</v>
      </c>
      <c r="AE265" s="30">
        <f t="shared" si="118"/>
        <v>20.768926293349534</v>
      </c>
      <c r="AF265" s="30">
        <v>199.52529999999999</v>
      </c>
      <c r="AG265" s="31">
        <v>22358.467199999999</v>
      </c>
      <c r="AH265" s="59">
        <f>VLOOKUP(C265,macroInfo!$B$5:$D$57,3,0)</f>
        <v>5.9454847612217199</v>
      </c>
      <c r="AI265" s="59">
        <f>VLOOKUP(C265,macroInfo!$B$5:$G$57,6,0)</f>
        <v>-151.61959856938344</v>
      </c>
      <c r="AJ265" s="59">
        <f>VLOOKUP(C265,macroInfo!$B$5:$F$57,5,0)</f>
        <v>28.522785754254098</v>
      </c>
      <c r="AK265" s="59">
        <f>VLOOKUP(C265,macroInfo!$B$5:$H$57,7,0)</f>
        <v>0.161</v>
      </c>
    </row>
    <row r="266" spans="1:37" x14ac:dyDescent="0.3">
      <c r="A266" s="32" t="s">
        <v>181</v>
      </c>
      <c r="B266" s="32">
        <v>8</v>
      </c>
      <c r="C266" s="32">
        <v>2022</v>
      </c>
      <c r="D266" s="29" t="s">
        <v>77</v>
      </c>
      <c r="E266" s="29" t="s">
        <v>78</v>
      </c>
      <c r="F266" s="33">
        <f t="shared" ref="F266:F331" si="127">IF(OR(AND(C266&gt;2006,C266&lt;=2012), C266=2001,C266&gt;=2020),1,0)</f>
        <v>1</v>
      </c>
      <c r="G266" s="33">
        <f t="shared" si="119"/>
        <v>1</v>
      </c>
      <c r="H266" s="33">
        <f t="shared" si="120"/>
        <v>0</v>
      </c>
      <c r="I266" s="33">
        <f t="shared" si="121"/>
        <v>1</v>
      </c>
      <c r="J266" s="30">
        <v>0.47489999999999999</v>
      </c>
      <c r="K266" s="30">
        <v>8.3993000000000002</v>
      </c>
      <c r="L266" s="30">
        <v>1.5242</v>
      </c>
      <c r="M266" s="30">
        <f t="shared" si="126"/>
        <v>-7.3699954275262922E-2</v>
      </c>
      <c r="N266" s="31">
        <v>18092.692800000001</v>
      </c>
      <c r="O266" s="50">
        <f t="shared" si="123"/>
        <v>-1.9160191384757159</v>
      </c>
      <c r="P266" s="31">
        <v>67908.859200000006</v>
      </c>
      <c r="Q266" s="31">
        <f t="shared" si="122"/>
        <v>3.7533859636416311</v>
      </c>
      <c r="R266" s="31">
        <v>356892.68160000001</v>
      </c>
      <c r="S266" s="31">
        <f t="shared" si="124"/>
        <v>1.2832458773761519</v>
      </c>
      <c r="T266" s="31">
        <v>273627.24479999999</v>
      </c>
      <c r="U266" s="31">
        <f t="shared" ref="U266:U331" si="128">+R266-T266</f>
        <v>83265.436800000025</v>
      </c>
      <c r="V266" s="50">
        <f t="shared" si="125"/>
        <v>13.725826294821852</v>
      </c>
      <c r="W266" s="31">
        <v>4865.1693999999998</v>
      </c>
      <c r="X266" s="44">
        <f t="shared" si="113"/>
        <v>1.7780281358883165</v>
      </c>
      <c r="Y266" s="44">
        <f t="shared" si="114"/>
        <v>1.8517280901635795</v>
      </c>
      <c r="Z266" s="31">
        <v>20571.9696</v>
      </c>
      <c r="AA266" s="30">
        <v>17.348500000000001</v>
      </c>
      <c r="AB266" s="30">
        <v>72.264399999999995</v>
      </c>
      <c r="AC266" s="30">
        <v>3.1684999999999999</v>
      </c>
      <c r="AD266" s="30">
        <v>4.7702</v>
      </c>
      <c r="AE266" s="30">
        <f t="shared" si="118"/>
        <v>5.3156659067821437</v>
      </c>
      <c r="AF266" s="30">
        <v>192.4008</v>
      </c>
      <c r="AG266" s="31">
        <v>21577.046399999999</v>
      </c>
      <c r="AH266" s="59">
        <f>VLOOKUP(C266,macroInfo!$B$5:$D$57,3,0)</f>
        <v>2.1</v>
      </c>
      <c r="AI266" s="59">
        <f>VLOOKUP(C266,macroInfo!$B$5:$G$57,6,0)</f>
        <v>270.39008175553982</v>
      </c>
      <c r="AJ266" s="59">
        <f>VLOOKUP(C266,macroInfo!$B$5:$F$57,5,0)</f>
        <v>-4.8140790190475906</v>
      </c>
      <c r="AK266" s="59">
        <f>VLOOKUP(C266,macroInfo!$B$5:$H$57,7,0)</f>
        <v>2.4049999999999998</v>
      </c>
    </row>
    <row r="267" spans="1:37" x14ac:dyDescent="0.3">
      <c r="A267" s="32"/>
      <c r="B267" s="32"/>
      <c r="C267" s="32"/>
      <c r="D267" s="29"/>
      <c r="E267" s="29"/>
      <c r="F267" s="33"/>
      <c r="G267" s="33">
        <f t="shared" si="119"/>
        <v>0</v>
      </c>
      <c r="H267" s="33">
        <f t="shared" si="120"/>
        <v>0</v>
      </c>
      <c r="I267" s="33">
        <f t="shared" si="121"/>
        <v>0</v>
      </c>
      <c r="J267" s="30"/>
      <c r="K267" s="30"/>
      <c r="L267" s="30"/>
      <c r="M267" s="30"/>
      <c r="N267" s="31"/>
      <c r="O267" s="50"/>
      <c r="P267" s="31"/>
      <c r="Q267" s="31"/>
      <c r="R267" s="31"/>
      <c r="S267" s="31"/>
      <c r="T267" s="31"/>
      <c r="U267" s="31"/>
      <c r="V267" s="50"/>
      <c r="W267" s="31"/>
      <c r="X267" s="44"/>
      <c r="Y267" s="44"/>
      <c r="Z267" s="31"/>
      <c r="AA267" s="30"/>
      <c r="AB267" s="30"/>
      <c r="AC267" s="30"/>
      <c r="AD267" s="30"/>
      <c r="AE267" s="30"/>
      <c r="AF267" s="30"/>
      <c r="AG267" s="31"/>
      <c r="AH267" s="59"/>
      <c r="AI267" s="59"/>
      <c r="AJ267" s="59"/>
      <c r="AK267" s="59"/>
    </row>
    <row r="268" spans="1:37" x14ac:dyDescent="0.3">
      <c r="A268" s="32" t="s">
        <v>149</v>
      </c>
      <c r="B268" s="32">
        <v>9</v>
      </c>
      <c r="C268" s="32">
        <v>1990</v>
      </c>
      <c r="D268" s="29" t="s">
        <v>194</v>
      </c>
      <c r="E268" s="29" t="s">
        <v>205</v>
      </c>
      <c r="F268" s="33">
        <f t="shared" si="127"/>
        <v>0</v>
      </c>
      <c r="G268" s="33">
        <f t="shared" si="119"/>
        <v>0</v>
      </c>
      <c r="H268" s="33">
        <f t="shared" si="120"/>
        <v>0</v>
      </c>
      <c r="I268" s="33">
        <f t="shared" si="121"/>
        <v>0</v>
      </c>
      <c r="J268" s="30">
        <f>AVERAGE(J269:J276)</f>
        <v>0.67232499999999995</v>
      </c>
      <c r="K268" s="30">
        <f t="shared" ref="K268:P268" si="129">AVERAGE(K269:K276)</f>
        <v>14.850449999999999</v>
      </c>
      <c r="L268" s="30">
        <f t="shared" si="129"/>
        <v>2.8175830000000004</v>
      </c>
      <c r="M268" s="30">
        <f t="shared" si="129"/>
        <v>2.0100585</v>
      </c>
      <c r="N268" s="31">
        <f t="shared" si="129"/>
        <v>20169.914434038699</v>
      </c>
      <c r="O268" s="50"/>
      <c r="P268" s="31">
        <f t="shared" si="129"/>
        <v>191995.32909959811</v>
      </c>
      <c r="Q268" s="31">
        <f t="shared" si="122"/>
        <v>9.5188965589059347</v>
      </c>
      <c r="R268" s="31">
        <v>74693.440700000006</v>
      </c>
      <c r="S268" s="31"/>
      <c r="T268" s="31">
        <v>53552.8344</v>
      </c>
      <c r="U268" s="31">
        <f t="shared" si="128"/>
        <v>21140.606300000007</v>
      </c>
      <c r="V268" s="50"/>
      <c r="W268" s="31">
        <v>1689.5862</v>
      </c>
      <c r="X268" s="44">
        <f t="shared" ref="X268:X300" si="130">+W268/T268*100</f>
        <v>3.1549893090252565</v>
      </c>
      <c r="Y268" s="44">
        <f t="shared" ref="Y268:Y300" si="131">X268-M268</f>
        <v>1.1449308090252566</v>
      </c>
      <c r="Z268" s="31">
        <v>2758.1777999999999</v>
      </c>
      <c r="AA268" s="30">
        <v>21.855899999999998</v>
      </c>
      <c r="AB268" s="30">
        <v>92.191999999999993</v>
      </c>
      <c r="AC268" s="30">
        <f>AVERAGE(AC269:AC273)</f>
        <v>9.8200599999999998</v>
      </c>
      <c r="AD268" s="30">
        <f>AVERAGE(AD269:AD273)</f>
        <v>11.750260000000001</v>
      </c>
      <c r="AE268" s="30"/>
      <c r="AF268" s="30">
        <f t="shared" ref="AF268:AF291" si="132">AVERAGE(AF269:AF276)</f>
        <v>336.47355523322756</v>
      </c>
      <c r="AG268" s="31">
        <f t="shared" ref="AG268:AG281" si="133">AVERAGE(AG269:AG276)</f>
        <v>23618.648606942497</v>
      </c>
      <c r="AH268" s="59">
        <f>VLOOKUP(C268,macroInfo!$B$5:$D$57,3,0)</f>
        <v>1.88596495668033</v>
      </c>
      <c r="AI268" s="59">
        <f>VLOOKUP(C268,macroInfo!$B$5:$G$57,6,0)</f>
        <v>6.1608941577540044</v>
      </c>
      <c r="AJ268" s="59">
        <f>VLOOKUP(C268,macroInfo!$B$5:$F$57,5,0)</f>
        <v>1.9320448264390007</v>
      </c>
      <c r="AK268" s="59">
        <f>VLOOKUP(C268,macroInfo!$B$5:$H$57,7,0)</f>
        <v>14.77</v>
      </c>
    </row>
    <row r="269" spans="1:37" x14ac:dyDescent="0.3">
      <c r="A269" s="32" t="s">
        <v>150</v>
      </c>
      <c r="B269" s="32">
        <v>9</v>
      </c>
      <c r="C269" s="32">
        <v>1991</v>
      </c>
      <c r="D269" s="29" t="s">
        <v>194</v>
      </c>
      <c r="E269" s="29" t="s">
        <v>205</v>
      </c>
      <c r="F269" s="33">
        <f t="shared" si="127"/>
        <v>0</v>
      </c>
      <c r="G269" s="33">
        <f t="shared" si="119"/>
        <v>0</v>
      </c>
      <c r="H269" s="33">
        <f t="shared" si="120"/>
        <v>0</v>
      </c>
      <c r="I269" s="33">
        <f t="shared" si="121"/>
        <v>0</v>
      </c>
      <c r="J269" s="30">
        <v>0.71960000000000002</v>
      </c>
      <c r="K269" s="30">
        <v>16.194900000000001</v>
      </c>
      <c r="L269" s="30">
        <v>3.1720000000000002</v>
      </c>
      <c r="M269" s="30">
        <v>1.9145000000000001</v>
      </c>
      <c r="N269" s="31">
        <f t="shared" ref="N269:N281" si="134">AVERAGE(N270:N277)</f>
        <v>20147.352780275782</v>
      </c>
      <c r="O269" s="50">
        <f t="shared" si="123"/>
        <v>-0.11192056246316462</v>
      </c>
      <c r="P269" s="31">
        <f t="shared" ref="P269:P281" si="135">AVERAGE(P270:P277)</f>
        <v>192021.81599740678</v>
      </c>
      <c r="Q269" s="31">
        <f t="shared" si="122"/>
        <v>9.5308707844434899</v>
      </c>
      <c r="R269" s="31">
        <v>78998.219100000002</v>
      </c>
      <c r="S269" s="31">
        <f t="shared" si="124"/>
        <v>5.6033029459178811</v>
      </c>
      <c r="T269" s="31">
        <v>57855.743499999997</v>
      </c>
      <c r="U269" s="31">
        <f t="shared" si="128"/>
        <v>21142.475600000005</v>
      </c>
      <c r="V269" s="50">
        <f t="shared" si="125"/>
        <v>8.8418342146189023E-3</v>
      </c>
      <c r="W269" s="31">
        <v>2190.0779000000002</v>
      </c>
      <c r="X269" s="44">
        <f t="shared" si="130"/>
        <v>3.7854113827091349</v>
      </c>
      <c r="Y269" s="44">
        <f t="shared" si="131"/>
        <v>1.8709113827091348</v>
      </c>
      <c r="Z269" s="31">
        <v>3235.0846000000001</v>
      </c>
      <c r="AA269" s="30">
        <v>19.078499999999998</v>
      </c>
      <c r="AB269" s="30">
        <v>91.691699999999997</v>
      </c>
      <c r="AC269" s="30">
        <v>3.8904000000000001</v>
      </c>
      <c r="AD269" s="30">
        <v>3.1292</v>
      </c>
      <c r="AE269" s="30">
        <f t="shared" ref="AE269:AE300" si="136">+LN(Z269/Z268)*100</f>
        <v>15.948483478095737</v>
      </c>
      <c r="AF269" s="30">
        <f t="shared" si="132"/>
        <v>336.47678230378528</v>
      </c>
      <c r="AG269" s="31">
        <f t="shared" si="133"/>
        <v>23581.105823503145</v>
      </c>
      <c r="AH269" s="59">
        <f>VLOOKUP(C269,macroInfo!$B$5:$D$57,3,0)</f>
        <v>-0.108264790855543</v>
      </c>
      <c r="AI269" s="59">
        <f>VLOOKUP(C269,macroInfo!$B$5:$G$57,6,0)</f>
        <v>-24.829645093076198</v>
      </c>
      <c r="AJ269" s="59">
        <f>VLOOKUP(C269,macroInfo!$B$5:$F$57,5,0)</f>
        <v>13.7019338473162</v>
      </c>
      <c r="AK269" s="59">
        <f>VLOOKUP(C269,macroInfo!$B$5:$H$57,7,0)</f>
        <v>11.522500000000001</v>
      </c>
    </row>
    <row r="270" spans="1:37" x14ac:dyDescent="0.3">
      <c r="A270" s="32" t="s">
        <v>151</v>
      </c>
      <c r="B270" s="32">
        <v>9</v>
      </c>
      <c r="C270" s="32">
        <v>1992</v>
      </c>
      <c r="D270" s="29" t="s">
        <v>194</v>
      </c>
      <c r="E270" s="29" t="s">
        <v>205</v>
      </c>
      <c r="F270" s="33">
        <f t="shared" si="127"/>
        <v>0</v>
      </c>
      <c r="G270" s="33">
        <f t="shared" si="119"/>
        <v>0</v>
      </c>
      <c r="H270" s="33">
        <f t="shared" si="120"/>
        <v>0</v>
      </c>
      <c r="I270" s="33">
        <f t="shared" si="121"/>
        <v>0</v>
      </c>
      <c r="J270" s="30">
        <v>0.72540000000000004</v>
      </c>
      <c r="K270" s="30">
        <v>15.4824</v>
      </c>
      <c r="L270" s="30">
        <v>3.1905999999999999</v>
      </c>
      <c r="M270" s="30">
        <v>2.3128000000000002</v>
      </c>
      <c r="N270" s="31">
        <f t="shared" si="134"/>
        <v>20120.064996064637</v>
      </c>
      <c r="O270" s="50">
        <f t="shared" si="123"/>
        <v>-0.13553284464289955</v>
      </c>
      <c r="P270" s="31">
        <f t="shared" si="135"/>
        <v>192249.55655743583</v>
      </c>
      <c r="Q270" s="31">
        <f t="shared" si="122"/>
        <v>9.5551160791497782</v>
      </c>
      <c r="R270" s="31">
        <v>78796.998500000002</v>
      </c>
      <c r="S270" s="31">
        <f t="shared" si="124"/>
        <v>-0.25504031380844822</v>
      </c>
      <c r="T270" s="31">
        <v>56818.621899999998</v>
      </c>
      <c r="U270" s="31">
        <f t="shared" si="128"/>
        <v>21978.376600000003</v>
      </c>
      <c r="V270" s="50">
        <f t="shared" si="125"/>
        <v>3.8775009595033882</v>
      </c>
      <c r="W270" s="31">
        <v>2320.9827</v>
      </c>
      <c r="X270" s="44">
        <f t="shared" si="130"/>
        <v>4.0848979126683114</v>
      </c>
      <c r="Y270" s="44">
        <f t="shared" si="131"/>
        <v>1.7720979126683112</v>
      </c>
      <c r="Z270" s="31">
        <v>3291.1086</v>
      </c>
      <c r="AA270" s="30">
        <v>19.145499999999998</v>
      </c>
      <c r="AB270" s="30">
        <v>91.055099999999996</v>
      </c>
      <c r="AC270" s="30">
        <v>8.3866999999999994</v>
      </c>
      <c r="AD270" s="30">
        <v>13.6035</v>
      </c>
      <c r="AE270" s="30">
        <f t="shared" si="136"/>
        <v>1.7169389425932406</v>
      </c>
      <c r="AF270" s="30">
        <f t="shared" si="132"/>
        <v>336.53622106842806</v>
      </c>
      <c r="AG270" s="31">
        <f t="shared" si="133"/>
        <v>23546.737790618929</v>
      </c>
      <c r="AH270" s="59">
        <f>VLOOKUP(C270,macroInfo!$B$5:$D$57,3,0)</f>
        <v>3.5224405274050201</v>
      </c>
      <c r="AI270" s="59">
        <f>VLOOKUP(C270,macroInfo!$B$5:$G$57,6,0)</f>
        <v>-18.045738093491135</v>
      </c>
      <c r="AJ270" s="59">
        <f>VLOOKUP(C270,macroInfo!$B$5:$F$57,5,0)</f>
        <v>8.9163555529826741</v>
      </c>
      <c r="AK270" s="59">
        <f>VLOOKUP(C270,macroInfo!$B$5:$H$57,7,0)</f>
        <v>9.6199999999999992</v>
      </c>
    </row>
    <row r="271" spans="1:37" x14ac:dyDescent="0.3">
      <c r="A271" s="32" t="s">
        <v>152</v>
      </c>
      <c r="B271" s="32">
        <v>9</v>
      </c>
      <c r="C271" s="32">
        <v>1993</v>
      </c>
      <c r="D271" s="29" t="s">
        <v>194</v>
      </c>
      <c r="E271" s="29" t="s">
        <v>205</v>
      </c>
      <c r="F271" s="33">
        <f t="shared" si="127"/>
        <v>0</v>
      </c>
      <c r="G271" s="33">
        <f t="shared" si="119"/>
        <v>0</v>
      </c>
      <c r="H271" s="33">
        <f t="shared" si="120"/>
        <v>0</v>
      </c>
      <c r="I271" s="33">
        <f t="shared" si="121"/>
        <v>0</v>
      </c>
      <c r="J271" s="30">
        <v>0.6956</v>
      </c>
      <c r="K271" s="30">
        <v>14.3268</v>
      </c>
      <c r="L271" s="30">
        <v>3.0272000000000001</v>
      </c>
      <c r="M271" s="30">
        <v>2.2839999999999998</v>
      </c>
      <c r="N271" s="31">
        <f t="shared" si="134"/>
        <v>20120.155869082198</v>
      </c>
      <c r="O271" s="50">
        <f t="shared" si="123"/>
        <v>4.516526778893714E-4</v>
      </c>
      <c r="P271" s="31">
        <f t="shared" si="135"/>
        <v>192587.02678316942</v>
      </c>
      <c r="Q271" s="31">
        <f t="shared" si="122"/>
        <v>9.5718456674140313</v>
      </c>
      <c r="R271" s="31">
        <v>81487.090200000006</v>
      </c>
      <c r="S271" s="31">
        <f t="shared" si="124"/>
        <v>3.3569699208971278</v>
      </c>
      <c r="T271" s="31">
        <v>56852.426700000004</v>
      </c>
      <c r="U271" s="31">
        <f t="shared" si="128"/>
        <v>24634.663500000002</v>
      </c>
      <c r="V271" s="50">
        <f t="shared" si="125"/>
        <v>11.409544827993223</v>
      </c>
      <c r="W271" s="31">
        <v>2266.0145000000002</v>
      </c>
      <c r="X271" s="44">
        <f t="shared" si="130"/>
        <v>3.98578324889692</v>
      </c>
      <c r="Y271" s="44">
        <f t="shared" si="131"/>
        <v>1.7017832488969202</v>
      </c>
      <c r="Z271" s="31">
        <v>3486.0300999999999</v>
      </c>
      <c r="AA271" s="30">
        <v>18.056999999999999</v>
      </c>
      <c r="AB271" s="30">
        <v>86.366500000000002</v>
      </c>
      <c r="AC271" s="30">
        <v>6.6230000000000002</v>
      </c>
      <c r="AD271" s="30">
        <v>2.0945</v>
      </c>
      <c r="AE271" s="30">
        <f t="shared" si="136"/>
        <v>5.7539113093536507</v>
      </c>
      <c r="AF271" s="30">
        <f t="shared" si="132"/>
        <v>336.59452841631781</v>
      </c>
      <c r="AG271" s="31">
        <f t="shared" si="133"/>
        <v>23555.314328949677</v>
      </c>
      <c r="AH271" s="59">
        <f>VLOOKUP(C271,macroInfo!$B$5:$D$57,3,0)</f>
        <v>2.75178105096643</v>
      </c>
      <c r="AI271" s="59">
        <f>VLOOKUP(C271,macroInfo!$B$5:$G$57,6,0)</f>
        <v>-48.255609531685536</v>
      </c>
      <c r="AJ271" s="59">
        <f>VLOOKUP(C271,macroInfo!$B$5:$F$57,5,0)</f>
        <v>8.3526562161924609</v>
      </c>
      <c r="AK271" s="59">
        <f>VLOOKUP(C271,macroInfo!$B$5:$H$57,7,0)</f>
        <v>5.9375000000000009</v>
      </c>
    </row>
    <row r="272" spans="1:37" x14ac:dyDescent="0.3">
      <c r="A272" s="32" t="s">
        <v>153</v>
      </c>
      <c r="B272" s="32">
        <v>9</v>
      </c>
      <c r="C272" s="32">
        <v>1994</v>
      </c>
      <c r="D272" s="29" t="s">
        <v>194</v>
      </c>
      <c r="E272" s="29" t="s">
        <v>205</v>
      </c>
      <c r="F272" s="33">
        <f t="shared" si="127"/>
        <v>0</v>
      </c>
      <c r="G272" s="33">
        <f t="shared" si="119"/>
        <v>0</v>
      </c>
      <c r="H272" s="33">
        <f t="shared" si="120"/>
        <v>0</v>
      </c>
      <c r="I272" s="33">
        <f t="shared" si="121"/>
        <v>0</v>
      </c>
      <c r="J272" s="30">
        <v>0.40079999999999999</v>
      </c>
      <c r="K272" s="30">
        <v>7.9015000000000004</v>
      </c>
      <c r="L272" s="30">
        <v>2.7568000000000001</v>
      </c>
      <c r="M272" s="30">
        <v>2.0756000000000001</v>
      </c>
      <c r="N272" s="31">
        <f t="shared" si="134"/>
        <v>20179.216858020984</v>
      </c>
      <c r="O272" s="50">
        <f t="shared" si="123"/>
        <v>0.29311141701182319</v>
      </c>
      <c r="P272" s="31">
        <f t="shared" si="135"/>
        <v>193085.13411852476</v>
      </c>
      <c r="Q272" s="31">
        <f t="shared" si="122"/>
        <v>9.5685147484688358</v>
      </c>
      <c r="R272" s="31">
        <v>98275.913100000005</v>
      </c>
      <c r="S272" s="31">
        <f t="shared" si="124"/>
        <v>18.733435729340972</v>
      </c>
      <c r="T272" s="31">
        <v>65813.987899999993</v>
      </c>
      <c r="U272" s="31">
        <f t="shared" si="128"/>
        <v>32461.925200000012</v>
      </c>
      <c r="V272" s="50">
        <f t="shared" si="125"/>
        <v>27.591333377259115</v>
      </c>
      <c r="W272" s="31">
        <v>2288.1091999999999</v>
      </c>
      <c r="X272" s="44">
        <f t="shared" si="130"/>
        <v>3.4766305355582325</v>
      </c>
      <c r="Y272" s="44">
        <f t="shared" si="131"/>
        <v>1.4010305355582324</v>
      </c>
      <c r="Z272" s="31">
        <v>3800.828</v>
      </c>
      <c r="AA272" s="30">
        <v>20.7182</v>
      </c>
      <c r="AB272" s="30">
        <v>87.078199999999995</v>
      </c>
      <c r="AC272" s="30">
        <v>18.559000000000001</v>
      </c>
      <c r="AD272" s="30">
        <v>28.305599999999998</v>
      </c>
      <c r="AE272" s="30">
        <f t="shared" si="136"/>
        <v>8.6455356134867483</v>
      </c>
      <c r="AF272" s="30">
        <f t="shared" si="132"/>
        <v>336.59099831908958</v>
      </c>
      <c r="AG272" s="31">
        <f t="shared" si="133"/>
        <v>23630.419395915338</v>
      </c>
      <c r="AH272" s="59">
        <f>VLOOKUP(C272,macroInfo!$B$5:$D$57,3,0)</f>
        <v>4.0287932599190297</v>
      </c>
      <c r="AI272" s="59">
        <f>VLOOKUP(C272,macroInfo!$B$5:$G$57,6,0)</f>
        <v>-7.5631399186116468</v>
      </c>
      <c r="AJ272" s="59">
        <f>VLOOKUP(C272,macroInfo!$B$5:$F$57,5,0)</f>
        <v>1.5778765561868695</v>
      </c>
      <c r="AK272" s="59">
        <f>VLOOKUP(C272,macroInfo!$B$5:$H$57,7,0)</f>
        <v>5.5049999999999999</v>
      </c>
    </row>
    <row r="273" spans="1:37" x14ac:dyDescent="0.3">
      <c r="A273" s="32" t="s">
        <v>154</v>
      </c>
      <c r="B273" s="32">
        <v>9</v>
      </c>
      <c r="C273" s="32">
        <v>1995</v>
      </c>
      <c r="D273" s="29" t="s">
        <v>194</v>
      </c>
      <c r="E273" s="29" t="s">
        <v>205</v>
      </c>
      <c r="F273" s="33">
        <f t="shared" si="127"/>
        <v>0</v>
      </c>
      <c r="G273" s="33">
        <f t="shared" si="119"/>
        <v>0</v>
      </c>
      <c r="H273" s="33">
        <f t="shared" si="120"/>
        <v>0</v>
      </c>
      <c r="I273" s="33">
        <f t="shared" si="121"/>
        <v>0</v>
      </c>
      <c r="J273" s="30">
        <v>0.62549999999999994</v>
      </c>
      <c r="K273" s="30">
        <v>14.183400000000001</v>
      </c>
      <c r="L273" s="30">
        <v>2.3814000000000002</v>
      </c>
      <c r="M273" s="30">
        <v>1.6009</v>
      </c>
      <c r="N273" s="31">
        <f t="shared" si="134"/>
        <v>20330.204141157537</v>
      </c>
      <c r="O273" s="50">
        <f t="shared" si="123"/>
        <v>0.74544626211020537</v>
      </c>
      <c r="P273" s="31">
        <f t="shared" si="135"/>
        <v>193997.67527462615</v>
      </c>
      <c r="Q273" s="31">
        <f t="shared" si="122"/>
        <v>9.5423377909859273</v>
      </c>
      <c r="R273" s="31">
        <v>109613.4942</v>
      </c>
      <c r="S273" s="31">
        <f t="shared" si="124"/>
        <v>10.918152665851979</v>
      </c>
      <c r="T273" s="31">
        <v>74011.766499999998</v>
      </c>
      <c r="U273" s="31">
        <f t="shared" si="128"/>
        <v>35601.727700000003</v>
      </c>
      <c r="V273" s="50">
        <f t="shared" si="125"/>
        <v>9.2326297331692206</v>
      </c>
      <c r="W273" s="31">
        <v>2266.3128999999999</v>
      </c>
      <c r="X273" s="44">
        <f t="shared" si="130"/>
        <v>3.0620981057113399</v>
      </c>
      <c r="Y273" s="44">
        <f t="shared" si="131"/>
        <v>1.4611981057113399</v>
      </c>
      <c r="Z273" s="31">
        <v>4278.3734999999997</v>
      </c>
      <c r="AA273" s="30">
        <v>19.748999999999999</v>
      </c>
      <c r="AB273" s="30">
        <v>87.422700000000006</v>
      </c>
      <c r="AC273" s="30">
        <v>11.6412</v>
      </c>
      <c r="AD273" s="30">
        <v>11.618499999999999</v>
      </c>
      <c r="AE273" s="30">
        <f t="shared" si="136"/>
        <v>11.835397626846957</v>
      </c>
      <c r="AF273" s="30">
        <f t="shared" si="132"/>
        <v>336.53159302599181</v>
      </c>
      <c r="AG273" s="31">
        <f t="shared" si="133"/>
        <v>23801.647810605296</v>
      </c>
      <c r="AH273" s="59">
        <f>VLOOKUP(C273,macroInfo!$B$5:$D$57,3,0)</f>
        <v>2.6842172720778601</v>
      </c>
      <c r="AI273" s="59">
        <f>VLOOKUP(C273,macroInfo!$B$5:$G$57,6,0)</f>
        <v>19.383539885629382</v>
      </c>
      <c r="AJ273" s="59">
        <f>VLOOKUP(C273,macroInfo!$B$5:$F$57,5,0)</f>
        <v>17.155553980273243</v>
      </c>
      <c r="AK273" s="59">
        <f>VLOOKUP(C273,macroInfo!$B$5:$H$57,7,0)</f>
        <v>6.6825000000000001</v>
      </c>
    </row>
    <row r="274" spans="1:37" x14ac:dyDescent="0.3">
      <c r="A274" s="32" t="s">
        <v>155</v>
      </c>
      <c r="B274" s="32">
        <v>9</v>
      </c>
      <c r="C274" s="32">
        <v>1996</v>
      </c>
      <c r="D274" s="29" t="s">
        <v>194</v>
      </c>
      <c r="E274" s="29" t="s">
        <v>205</v>
      </c>
      <c r="F274" s="33">
        <f t="shared" si="127"/>
        <v>0</v>
      </c>
      <c r="G274" s="33">
        <f t="shared" si="119"/>
        <v>0</v>
      </c>
      <c r="H274" s="33">
        <f t="shared" si="120"/>
        <v>0</v>
      </c>
      <c r="I274" s="33">
        <f t="shared" si="121"/>
        <v>0</v>
      </c>
      <c r="J274" s="30">
        <v>0.70220000000000005</v>
      </c>
      <c r="K274" s="30">
        <v>15.7121</v>
      </c>
      <c r="L274" s="30">
        <v>2.5375999999999999</v>
      </c>
      <c r="M274" s="30">
        <v>1.8854</v>
      </c>
      <c r="N274" s="31">
        <f t="shared" si="134"/>
        <v>20623.775942140033</v>
      </c>
      <c r="O274" s="50">
        <f t="shared" si="123"/>
        <v>1.4336913234662649</v>
      </c>
      <c r="P274" s="31">
        <f t="shared" si="135"/>
        <v>195451.87248716768</v>
      </c>
      <c r="Q274" s="31">
        <f t="shared" si="122"/>
        <v>9.4770168680801987</v>
      </c>
      <c r="R274" s="31">
        <v>117367.71400000001</v>
      </c>
      <c r="S274" s="31">
        <f t="shared" si="124"/>
        <v>6.8351371856566594</v>
      </c>
      <c r="T274" s="31">
        <v>79335.024999999994</v>
      </c>
      <c r="U274" s="31">
        <f t="shared" si="128"/>
        <v>38032.689000000013</v>
      </c>
      <c r="V274" s="50">
        <f t="shared" si="125"/>
        <v>6.605185919756086</v>
      </c>
      <c r="W274" s="31">
        <v>2624.0734000000002</v>
      </c>
      <c r="X274" s="44">
        <f t="shared" si="130"/>
        <v>3.3075850168320993</v>
      </c>
      <c r="Y274" s="44">
        <f t="shared" si="131"/>
        <v>1.4221850168320993</v>
      </c>
      <c r="Z274" s="31">
        <v>4794.3876</v>
      </c>
      <c r="AA274" s="30">
        <v>20.033200000000001</v>
      </c>
      <c r="AB274" s="30">
        <v>86.975800000000007</v>
      </c>
      <c r="AC274" s="30">
        <v>6.9608999999999996</v>
      </c>
      <c r="AD274" s="30">
        <v>5.8817000000000004</v>
      </c>
      <c r="AE274" s="30">
        <f t="shared" si="136"/>
        <v>11.387306980571005</v>
      </c>
      <c r="AF274" s="30">
        <f t="shared" si="132"/>
        <v>336.44775541330046</v>
      </c>
      <c r="AG274" s="31">
        <f t="shared" si="133"/>
        <v>24164.149445538042</v>
      </c>
      <c r="AH274" s="59">
        <f>VLOOKUP(C274,macroInfo!$B$5:$D$57,3,0)</f>
        <v>3.77256549921414</v>
      </c>
      <c r="AI274" s="59">
        <f>VLOOKUP(C274,macroInfo!$B$5:$G$57,6,0)</f>
        <v>-10.357468965421845</v>
      </c>
      <c r="AJ274" s="59">
        <f>VLOOKUP(C274,macroInfo!$B$5:$F$57,5,0)</f>
        <v>21.026191089149609</v>
      </c>
      <c r="AK274" s="59">
        <f>VLOOKUP(C274,macroInfo!$B$5:$H$57,7,0)</f>
        <v>6.0249999999999995</v>
      </c>
    </row>
    <row r="275" spans="1:37" x14ac:dyDescent="0.3">
      <c r="A275" s="32" t="s">
        <v>156</v>
      </c>
      <c r="B275" s="32">
        <v>9</v>
      </c>
      <c r="C275" s="32">
        <v>1997</v>
      </c>
      <c r="D275" s="29" t="s">
        <v>194</v>
      </c>
      <c r="E275" s="29" t="s">
        <v>205</v>
      </c>
      <c r="F275" s="33">
        <f t="shared" si="127"/>
        <v>0</v>
      </c>
      <c r="G275" s="33">
        <f t="shared" si="119"/>
        <v>0</v>
      </c>
      <c r="H275" s="33">
        <f t="shared" si="120"/>
        <v>0</v>
      </c>
      <c r="I275" s="33">
        <f t="shared" si="121"/>
        <v>0</v>
      </c>
      <c r="J275" s="30">
        <v>0.85919999999999996</v>
      </c>
      <c r="K275" s="30">
        <v>19.715800000000002</v>
      </c>
      <c r="L275" s="30">
        <f>AVERAGE(L270:L274)</f>
        <v>2.7787200000000003</v>
      </c>
      <c r="M275" s="30">
        <f>AVERAGE(M270:M274)</f>
        <v>2.0317400000000001</v>
      </c>
      <c r="N275" s="31">
        <f t="shared" si="134"/>
        <v>20036.732004124475</v>
      </c>
      <c r="O275" s="50">
        <f t="shared" si="123"/>
        <v>-2.8877392927461871</v>
      </c>
      <c r="P275" s="31">
        <f t="shared" si="135"/>
        <v>189032.1553885935</v>
      </c>
      <c r="Q275" s="31">
        <f t="shared" si="122"/>
        <v>9.434280767426646</v>
      </c>
      <c r="R275" s="31">
        <v>138475.12950000001</v>
      </c>
      <c r="S275" s="31">
        <f t="shared" si="124"/>
        <v>16.537887805125539</v>
      </c>
      <c r="T275" s="31">
        <v>83296.672099999996</v>
      </c>
      <c r="U275" s="31">
        <f t="shared" si="128"/>
        <v>55178.457400000014</v>
      </c>
      <c r="V275" s="50">
        <f t="shared" si="125"/>
        <v>37.212658584045386</v>
      </c>
      <c r="W275" s="31">
        <v>2707.5781999999999</v>
      </c>
      <c r="X275" s="44">
        <f t="shared" si="130"/>
        <v>3.250523858563612</v>
      </c>
      <c r="Y275" s="44">
        <f t="shared" si="131"/>
        <v>1.2187838585636119</v>
      </c>
      <c r="Z275" s="31">
        <v>5626.9070000000002</v>
      </c>
      <c r="AA275" s="30">
        <v>20.466999999999999</v>
      </c>
      <c r="AB275" s="30">
        <v>87.164500000000004</v>
      </c>
      <c r="AC275" s="30">
        <v>10.431699999999999</v>
      </c>
      <c r="AD275" s="30">
        <v>17.8813</v>
      </c>
      <c r="AE275" s="30">
        <f t="shared" si="136"/>
        <v>16.011392904990647</v>
      </c>
      <c r="AF275" s="30">
        <f t="shared" si="132"/>
        <v>336.35183033459003</v>
      </c>
      <c r="AG275" s="31">
        <f t="shared" si="133"/>
        <v>23502.452784922709</v>
      </c>
      <c r="AH275" s="59">
        <f>VLOOKUP(C275,macroInfo!$B$5:$D$57,3,0)</f>
        <v>4.4471749452452496</v>
      </c>
      <c r="AI275" s="59">
        <f>VLOOKUP(C275,macroInfo!$B$5:$G$57,6,0)</f>
        <v>12.504109498900432</v>
      </c>
      <c r="AJ275" s="59">
        <f>VLOOKUP(C275,macroInfo!$B$5:$F$57,5,0)</f>
        <v>26.072427860891199</v>
      </c>
      <c r="AK275" s="59">
        <f>VLOOKUP(C275,macroInfo!$B$5:$H$57,7,0)</f>
        <v>6.8274999999999997</v>
      </c>
    </row>
    <row r="276" spans="1:37" x14ac:dyDescent="0.3">
      <c r="A276" s="32" t="s">
        <v>157</v>
      </c>
      <c r="B276" s="32">
        <v>9</v>
      </c>
      <c r="C276" s="32">
        <v>1998</v>
      </c>
      <c r="D276" s="29" t="s">
        <v>194</v>
      </c>
      <c r="E276" s="29" t="s">
        <v>205</v>
      </c>
      <c r="F276" s="33">
        <f t="shared" si="127"/>
        <v>0</v>
      </c>
      <c r="G276" s="33">
        <f t="shared" si="119"/>
        <v>0</v>
      </c>
      <c r="H276" s="33">
        <f t="shared" si="120"/>
        <v>0</v>
      </c>
      <c r="I276" s="33">
        <f t="shared" si="121"/>
        <v>0</v>
      </c>
      <c r="J276" s="30">
        <v>0.65029999999999999</v>
      </c>
      <c r="K276" s="30">
        <v>15.2867</v>
      </c>
      <c r="L276" s="30">
        <f>AVERAGE(L271:L275)</f>
        <v>2.6963440000000003</v>
      </c>
      <c r="M276" s="30">
        <f>AVERAGE(M271:M275)</f>
        <v>1.975528</v>
      </c>
      <c r="N276" s="31">
        <f t="shared" si="134"/>
        <v>19801.812881443977</v>
      </c>
      <c r="O276" s="50">
        <f t="shared" si="123"/>
        <v>-1.1793696094181352</v>
      </c>
      <c r="P276" s="31">
        <f t="shared" si="135"/>
        <v>187537.39618986088</v>
      </c>
      <c r="Q276" s="31">
        <f t="shared" si="122"/>
        <v>9.4707185303018271</v>
      </c>
      <c r="R276" s="31">
        <v>151601.7653</v>
      </c>
      <c r="S276" s="31">
        <f t="shared" si="124"/>
        <v>9.0566378493990811</v>
      </c>
      <c r="T276" s="31">
        <v>91658.229500000001</v>
      </c>
      <c r="U276" s="31">
        <f t="shared" si="128"/>
        <v>59943.535799999998</v>
      </c>
      <c r="V276" s="50">
        <f t="shared" si="125"/>
        <v>8.2830436520434123</v>
      </c>
      <c r="W276" s="31">
        <v>2993.8588</v>
      </c>
      <c r="X276" s="44">
        <f t="shared" si="130"/>
        <v>3.2663284206247951</v>
      </c>
      <c r="Y276" s="44">
        <f t="shared" si="131"/>
        <v>1.2908004206247952</v>
      </c>
      <c r="Z276" s="31">
        <v>5866.433</v>
      </c>
      <c r="AA276" s="30">
        <v>21.260400000000001</v>
      </c>
      <c r="AB276" s="30">
        <v>87.758399999999995</v>
      </c>
      <c r="AC276" s="30">
        <v>20.305800000000001</v>
      </c>
      <c r="AD276" s="30">
        <v>19.704999999999998</v>
      </c>
      <c r="AE276" s="30">
        <f t="shared" si="136"/>
        <v>4.1686870179666702</v>
      </c>
      <c r="AF276" s="30">
        <f t="shared" si="132"/>
        <v>336.2587329843177</v>
      </c>
      <c r="AG276" s="31">
        <f t="shared" si="133"/>
        <v>23167.36147548685</v>
      </c>
      <c r="AH276" s="59">
        <f>VLOOKUP(C276,macroInfo!$B$5:$D$57,3,0)</f>
        <v>4.4813944315531602</v>
      </c>
      <c r="AI276" s="59">
        <f>VLOOKUP(C276,macroInfo!$B$5:$G$57,6,0)</f>
        <v>7.1698837229222008</v>
      </c>
      <c r="AJ276" s="59">
        <f>VLOOKUP(C276,macroInfo!$B$5:$F$57,5,0)</f>
        <v>21.675289447831517</v>
      </c>
      <c r="AK276" s="59">
        <f>VLOOKUP(C276,macroInfo!$B$5:$H$57,7,0)</f>
        <v>7.335</v>
      </c>
    </row>
    <row r="277" spans="1:37" x14ac:dyDescent="0.3">
      <c r="A277" s="32" t="s">
        <v>158</v>
      </c>
      <c r="B277" s="32">
        <v>9</v>
      </c>
      <c r="C277" s="32">
        <v>1999</v>
      </c>
      <c r="D277" s="29" t="s">
        <v>194</v>
      </c>
      <c r="E277" s="29" t="s">
        <v>205</v>
      </c>
      <c r="F277" s="33">
        <f t="shared" si="127"/>
        <v>0</v>
      </c>
      <c r="G277" s="33">
        <f t="shared" si="119"/>
        <v>0</v>
      </c>
      <c r="H277" s="33">
        <f t="shared" si="120"/>
        <v>0</v>
      </c>
      <c r="I277" s="33">
        <f t="shared" si="121"/>
        <v>0</v>
      </c>
      <c r="J277" s="30">
        <v>0.67979999999999996</v>
      </c>
      <c r="K277" s="30">
        <v>15.458</v>
      </c>
      <c r="L277" s="30">
        <v>2.3997000000000002</v>
      </c>
      <c r="M277" s="30">
        <v>1.7282999999999999</v>
      </c>
      <c r="N277" s="31">
        <f t="shared" si="134"/>
        <v>19966.859550172427</v>
      </c>
      <c r="O277" s="50">
        <f t="shared" si="123"/>
        <v>0.83003835043348084</v>
      </c>
      <c r="P277" s="31">
        <f t="shared" si="135"/>
        <v>192233.71117987635</v>
      </c>
      <c r="Q277" s="31">
        <f t="shared" si="122"/>
        <v>9.6276387729795143</v>
      </c>
      <c r="R277" s="31">
        <v>151294.92490000001</v>
      </c>
      <c r="S277" s="31">
        <f t="shared" si="124"/>
        <v>-0.20260406593303948</v>
      </c>
      <c r="T277" s="31">
        <v>91403.627999999997</v>
      </c>
      <c r="U277" s="31">
        <f t="shared" si="128"/>
        <v>59891.296900000016</v>
      </c>
      <c r="V277" s="50">
        <f t="shared" si="125"/>
        <v>-8.7184839552855872E-2</v>
      </c>
      <c r="W277" s="31">
        <v>3120.1098999999999</v>
      </c>
      <c r="X277" s="44">
        <f t="shared" si="130"/>
        <v>3.4135514839739187</v>
      </c>
      <c r="Y277" s="44">
        <f t="shared" si="131"/>
        <v>1.6852514839739188</v>
      </c>
      <c r="Z277" s="31">
        <v>6543.2434000000003</v>
      </c>
      <c r="AA277" s="30">
        <v>19.190899999999999</v>
      </c>
      <c r="AB277" s="30">
        <v>86.240499999999997</v>
      </c>
      <c r="AC277" s="30">
        <v>-4.7370999999999999</v>
      </c>
      <c r="AD277" s="30">
        <v>-5.8559999999999999</v>
      </c>
      <c r="AE277" s="30">
        <f t="shared" si="136"/>
        <v>10.918619221950628</v>
      </c>
      <c r="AF277" s="30">
        <f t="shared" si="132"/>
        <v>336.50259886824676</v>
      </c>
      <c r="AG277" s="31">
        <f t="shared" si="133"/>
        <v>23280.763555988309</v>
      </c>
      <c r="AH277" s="59">
        <f>VLOOKUP(C277,macroInfo!$B$5:$D$57,3,0)</f>
        <v>4.7944990446750797</v>
      </c>
      <c r="AI277" s="59">
        <f>VLOOKUP(C277,macroInfo!$B$5:$G$57,6,0)</f>
        <v>-29.70418029197921</v>
      </c>
      <c r="AJ277" s="59">
        <f>VLOOKUP(C277,macroInfo!$B$5:$F$57,5,0)</f>
        <v>20.14088090429766</v>
      </c>
      <c r="AK277" s="59">
        <f>VLOOKUP(C277,macroInfo!$B$5:$H$57,7,0)</f>
        <v>5.4500000000000011</v>
      </c>
    </row>
    <row r="278" spans="1:37" x14ac:dyDescent="0.3">
      <c r="A278" s="32" t="s">
        <v>159</v>
      </c>
      <c r="B278" s="32">
        <v>9</v>
      </c>
      <c r="C278" s="32">
        <v>2000</v>
      </c>
      <c r="D278" s="29" t="s">
        <v>194</v>
      </c>
      <c r="E278" s="29" t="s">
        <v>205</v>
      </c>
      <c r="F278" s="33">
        <f t="shared" si="127"/>
        <v>0</v>
      </c>
      <c r="G278" s="33">
        <f t="shared" si="119"/>
        <v>0</v>
      </c>
      <c r="H278" s="33">
        <f t="shared" si="120"/>
        <v>0</v>
      </c>
      <c r="I278" s="33">
        <f t="shared" si="121"/>
        <v>0</v>
      </c>
      <c r="J278" s="30">
        <v>0.8095</v>
      </c>
      <c r="K278" s="30">
        <v>17.454799999999999</v>
      </c>
      <c r="L278" s="30">
        <v>2.5411999999999999</v>
      </c>
      <c r="M278" s="30">
        <v>1.6859</v>
      </c>
      <c r="N278" s="31">
        <f t="shared" si="134"/>
        <v>19901.762722375486</v>
      </c>
      <c r="O278" s="50">
        <f t="shared" si="123"/>
        <v>-0.32655698609802924</v>
      </c>
      <c r="P278" s="31">
        <f t="shared" si="135"/>
        <v>194071.48103766787</v>
      </c>
      <c r="Q278" s="31">
        <f t="shared" si="122"/>
        <v>9.7514719547667976</v>
      </c>
      <c r="R278" s="31">
        <v>166035.54560000001</v>
      </c>
      <c r="S278" s="31">
        <f t="shared" si="124"/>
        <v>9.2970818614195636</v>
      </c>
      <c r="T278" s="31">
        <v>95879.459600000002</v>
      </c>
      <c r="U278" s="31">
        <f t="shared" si="128"/>
        <v>70156.08600000001</v>
      </c>
      <c r="V278" s="50">
        <f t="shared" si="125"/>
        <v>15.819135899250227</v>
      </c>
      <c r="W278" s="31">
        <v>3524.9254000000001</v>
      </c>
      <c r="X278" s="44">
        <f t="shared" si="130"/>
        <v>3.676413503690628</v>
      </c>
      <c r="Y278" s="44">
        <f t="shared" si="131"/>
        <v>1.9905135036906281</v>
      </c>
      <c r="Z278" s="31">
        <v>7345.2255999999998</v>
      </c>
      <c r="AA278" s="30">
        <v>18.4742</v>
      </c>
      <c r="AB278" s="30">
        <v>83.864199999999997</v>
      </c>
      <c r="AC278" s="30">
        <v>8.6668000000000003</v>
      </c>
      <c r="AD278" s="30">
        <v>11.0345</v>
      </c>
      <c r="AE278" s="30">
        <f t="shared" si="136"/>
        <v>11.561754866927467</v>
      </c>
      <c r="AF278" s="30">
        <f t="shared" si="132"/>
        <v>337.01173118557034</v>
      </c>
      <c r="AG278" s="31">
        <f t="shared" si="133"/>
        <v>23271.793527545167</v>
      </c>
      <c r="AH278" s="59">
        <f>VLOOKUP(C278,macroInfo!$B$5:$D$57,3,0)</f>
        <v>4.0771594794161796</v>
      </c>
      <c r="AI278" s="59">
        <f>VLOOKUP(C278,macroInfo!$B$5:$G$57,6,0)</f>
        <v>11.349249888751523</v>
      </c>
      <c r="AJ278" s="59">
        <f>VLOOKUP(C278,macroInfo!$B$5:$F$57,5,0)</f>
        <v>6.4848096186651185</v>
      </c>
      <c r="AK278" s="59">
        <f>VLOOKUP(C278,macroInfo!$B$5:$H$57,7,0)</f>
        <v>6.1050000000000004</v>
      </c>
    </row>
    <row r="279" spans="1:37" x14ac:dyDescent="0.3">
      <c r="A279" s="32" t="s">
        <v>160</v>
      </c>
      <c r="B279" s="32">
        <v>9</v>
      </c>
      <c r="C279" s="32">
        <v>2001</v>
      </c>
      <c r="D279" s="29" t="s">
        <v>194</v>
      </c>
      <c r="E279" s="29" t="s">
        <v>205</v>
      </c>
      <c r="F279" s="33">
        <f t="shared" si="127"/>
        <v>1</v>
      </c>
      <c r="G279" s="33">
        <f t="shared" si="119"/>
        <v>0</v>
      </c>
      <c r="H279" s="33">
        <f t="shared" si="120"/>
        <v>0</v>
      </c>
      <c r="I279" s="33">
        <f t="shared" si="121"/>
        <v>0</v>
      </c>
      <c r="J279" s="30">
        <v>0.80689999999999995</v>
      </c>
      <c r="K279" s="30">
        <v>17.151399999999999</v>
      </c>
      <c r="L279" s="30">
        <v>2.6848999999999998</v>
      </c>
      <c r="M279" s="30">
        <v>1.8222</v>
      </c>
      <c r="N279" s="31">
        <f t="shared" si="134"/>
        <v>20120.882853222658</v>
      </c>
      <c r="O279" s="50">
        <f t="shared" si="123"/>
        <v>1.0949916832289408</v>
      </c>
      <c r="P279" s="31">
        <f t="shared" si="135"/>
        <v>195286.7885890381</v>
      </c>
      <c r="Q279" s="31">
        <f t="shared" si="122"/>
        <v>9.7056769334433071</v>
      </c>
      <c r="R279" s="31">
        <v>179176.641</v>
      </c>
      <c r="S279" s="31">
        <f t="shared" si="124"/>
        <v>7.6170244927383628</v>
      </c>
      <c r="T279" s="31">
        <v>95859.896699999998</v>
      </c>
      <c r="U279" s="31">
        <f t="shared" si="128"/>
        <v>83316.744300000006</v>
      </c>
      <c r="V279" s="50">
        <f t="shared" si="125"/>
        <v>17.192698124269508</v>
      </c>
      <c r="W279" s="31">
        <v>4027.29</v>
      </c>
      <c r="X279" s="44">
        <f t="shared" si="130"/>
        <v>4.201225057235014</v>
      </c>
      <c r="Y279" s="44">
        <f t="shared" si="131"/>
        <v>2.379025057235014</v>
      </c>
      <c r="Z279" s="31">
        <v>8084.2888000000003</v>
      </c>
      <c r="AA279" s="30">
        <v>18.123200000000001</v>
      </c>
      <c r="AB279" s="30">
        <v>81.447299999999998</v>
      </c>
      <c r="AC279" s="30">
        <v>4.0842000000000001</v>
      </c>
      <c r="AD279" s="30">
        <v>7.0701999999999998</v>
      </c>
      <c r="AE279" s="30">
        <f t="shared" si="136"/>
        <v>9.5871999865819681</v>
      </c>
      <c r="AF279" s="30">
        <f t="shared" si="132"/>
        <v>337.06098719943628</v>
      </c>
      <c r="AG279" s="31">
        <f t="shared" si="133"/>
        <v>23623.926635595704</v>
      </c>
      <c r="AH279" s="59">
        <f>VLOOKUP(C279,macroInfo!$B$5:$D$57,3,0)</f>
        <v>0.95433872870837899</v>
      </c>
      <c r="AI279" s="59">
        <f>VLOOKUP(C279,macroInfo!$B$5:$G$57,6,0)</f>
        <v>-20.568826745413055</v>
      </c>
      <c r="AJ279" s="59">
        <f>VLOOKUP(C279,macroInfo!$B$5:$F$57,5,0)</f>
        <v>-18.009005298066089</v>
      </c>
      <c r="AK279" s="59">
        <f>VLOOKUP(C279,macroInfo!$B$5:$H$57,7,0)</f>
        <v>4.9700000000000006</v>
      </c>
    </row>
    <row r="280" spans="1:37" x14ac:dyDescent="0.3">
      <c r="A280" s="32" t="s">
        <v>161</v>
      </c>
      <c r="B280" s="32">
        <v>9</v>
      </c>
      <c r="C280" s="32">
        <v>2002</v>
      </c>
      <c r="D280" s="29" t="s">
        <v>194</v>
      </c>
      <c r="E280" s="29" t="s">
        <v>205</v>
      </c>
      <c r="F280" s="33">
        <f t="shared" si="127"/>
        <v>0</v>
      </c>
      <c r="G280" s="33">
        <f t="shared" si="119"/>
        <v>0</v>
      </c>
      <c r="H280" s="33">
        <f t="shared" si="120"/>
        <v>0</v>
      </c>
      <c r="I280" s="33">
        <f t="shared" si="121"/>
        <v>0</v>
      </c>
      <c r="J280" s="30">
        <v>0.61880000000000002</v>
      </c>
      <c r="K280" s="30">
        <v>12.8498</v>
      </c>
      <c r="L280" s="30">
        <v>2.5897999999999999</v>
      </c>
      <c r="M280" s="30">
        <v>2.0697999999999999</v>
      </c>
      <c r="N280" s="31">
        <f t="shared" si="134"/>
        <v>20651.70476953125</v>
      </c>
      <c r="O280" s="50">
        <f t="shared" si="123"/>
        <v>2.6039647771081915</v>
      </c>
      <c r="P280" s="31">
        <f t="shared" si="135"/>
        <v>197069.99280136722</v>
      </c>
      <c r="Q280" s="31">
        <f t="shared" si="122"/>
        <v>9.5425532662134938</v>
      </c>
      <c r="R280" s="31">
        <v>189889.80009999999</v>
      </c>
      <c r="S280" s="31">
        <f t="shared" si="124"/>
        <v>5.8071763940214787</v>
      </c>
      <c r="T280" s="31">
        <v>100486.28909999999</v>
      </c>
      <c r="U280" s="31">
        <f t="shared" si="128"/>
        <v>89403.510999999999</v>
      </c>
      <c r="V280" s="50">
        <f t="shared" si="125"/>
        <v>7.0510413361562927</v>
      </c>
      <c r="W280" s="31">
        <v>4242.6094999999996</v>
      </c>
      <c r="X280" s="44">
        <f t="shared" si="130"/>
        <v>4.2220779949172185</v>
      </c>
      <c r="Y280" s="44">
        <f t="shared" si="131"/>
        <v>2.1522779949172186</v>
      </c>
      <c r="Z280" s="31">
        <v>8650.6919999999991</v>
      </c>
      <c r="AA280" s="30">
        <v>17.759</v>
      </c>
      <c r="AB280" s="30">
        <v>81.468800000000002</v>
      </c>
      <c r="AC280" s="30">
        <v>3.0695999999999999</v>
      </c>
      <c r="AD280" s="30">
        <v>5.0608000000000004</v>
      </c>
      <c r="AE280" s="30">
        <f t="shared" si="136"/>
        <v>6.7716793952033516</v>
      </c>
      <c r="AF280" s="30">
        <f t="shared" si="132"/>
        <v>336.56275754126324</v>
      </c>
      <c r="AG280" s="31">
        <f t="shared" si="133"/>
        <v>24231.259931640623</v>
      </c>
      <c r="AH280" s="59">
        <f>VLOOKUP(C280,macroInfo!$B$5:$D$57,3,0)</f>
        <v>1.6959429227495699</v>
      </c>
      <c r="AI280" s="59">
        <f>VLOOKUP(C280,macroInfo!$B$5:$G$57,6,0)</f>
        <v>-21.837626089029953</v>
      </c>
      <c r="AJ280" s="59">
        <f>VLOOKUP(C280,macroInfo!$B$5:$F$57,5,0)</f>
        <v>-18.18527651548176</v>
      </c>
      <c r="AK280" s="59">
        <f>VLOOKUP(C280,macroInfo!$B$5:$H$57,7,0)</f>
        <v>3.9949999999999997</v>
      </c>
    </row>
    <row r="281" spans="1:37" x14ac:dyDescent="0.3">
      <c r="A281" s="32" t="s">
        <v>162</v>
      </c>
      <c r="B281" s="32">
        <v>9</v>
      </c>
      <c r="C281" s="32">
        <v>2003</v>
      </c>
      <c r="D281" s="29" t="s">
        <v>194</v>
      </c>
      <c r="E281" s="29" t="s">
        <v>205</v>
      </c>
      <c r="F281" s="33">
        <f t="shared" si="127"/>
        <v>0</v>
      </c>
      <c r="G281" s="33">
        <f t="shared" si="119"/>
        <v>0</v>
      </c>
      <c r="H281" s="33">
        <f t="shared" si="120"/>
        <v>0</v>
      </c>
      <c r="I281" s="33">
        <f t="shared" si="121"/>
        <v>0</v>
      </c>
      <c r="J281" s="30">
        <v>0.8508</v>
      </c>
      <c r="K281" s="30">
        <v>17.616</v>
      </c>
      <c r="L281" s="30">
        <v>2.36</v>
      </c>
      <c r="M281" s="30">
        <v>1.8579000000000001</v>
      </c>
      <c r="N281" s="31">
        <f t="shared" si="134"/>
        <v>21538.10240625</v>
      </c>
      <c r="O281" s="50">
        <f t="shared" si="123"/>
        <v>4.2025700148392247</v>
      </c>
      <c r="P281" s="31">
        <f t="shared" si="135"/>
        <v>201298.0045234375</v>
      </c>
      <c r="Q281" s="31">
        <f t="shared" si="122"/>
        <v>9.3461346188522239</v>
      </c>
      <c r="R281" s="31">
        <v>216847.6942</v>
      </c>
      <c r="S281" s="31">
        <f t="shared" si="124"/>
        <v>13.275133264624131</v>
      </c>
      <c r="T281" s="31">
        <v>115470.26700000001</v>
      </c>
      <c r="U281" s="31">
        <f t="shared" si="128"/>
        <v>101377.42719999999</v>
      </c>
      <c r="V281" s="50">
        <f t="shared" si="125"/>
        <v>12.569050059668024</v>
      </c>
      <c r="W281" s="31">
        <v>4279.5999000000002</v>
      </c>
      <c r="X281" s="44">
        <f t="shared" si="130"/>
        <v>3.7062353895830173</v>
      </c>
      <c r="Y281" s="44">
        <f t="shared" si="131"/>
        <v>1.8483353895830172</v>
      </c>
      <c r="Z281" s="31">
        <v>10477.8519</v>
      </c>
      <c r="AA281" s="30">
        <v>16.8767</v>
      </c>
      <c r="AB281" s="30">
        <v>82.607500000000002</v>
      </c>
      <c r="AC281" s="30">
        <v>-2.9348999999999998</v>
      </c>
      <c r="AD281" s="30">
        <v>-1.506</v>
      </c>
      <c r="AE281" s="30">
        <f t="shared" si="136"/>
        <v>19.162436876538866</v>
      </c>
      <c r="AF281" s="30">
        <f t="shared" si="132"/>
        <v>336.05635068120972</v>
      </c>
      <c r="AG281" s="31">
        <f t="shared" si="133"/>
        <v>25171.475128124999</v>
      </c>
      <c r="AH281" s="59">
        <f>VLOOKUP(C281,macroInfo!$B$5:$D$57,3,0)</f>
        <v>2.7962091006717</v>
      </c>
      <c r="AI281" s="59">
        <f>VLOOKUP(C281,macroInfo!$B$5:$G$57,6,0)</f>
        <v>-8.6215243879623085</v>
      </c>
      <c r="AJ281" s="59">
        <f>VLOOKUP(C281,macroInfo!$B$5:$F$57,5,0)</f>
        <v>-2.1118228990670262</v>
      </c>
      <c r="AK281" s="59">
        <f>VLOOKUP(C281,macroInfo!$B$5:$H$57,7,0)</f>
        <v>3.665</v>
      </c>
    </row>
    <row r="282" spans="1:37" x14ac:dyDescent="0.3">
      <c r="A282" s="32" t="s">
        <v>163</v>
      </c>
      <c r="B282" s="32">
        <v>9</v>
      </c>
      <c r="C282" s="32">
        <v>2004</v>
      </c>
      <c r="D282" s="29" t="s">
        <v>194</v>
      </c>
      <c r="E282" s="29" t="s">
        <v>205</v>
      </c>
      <c r="F282" s="33">
        <f t="shared" si="127"/>
        <v>0</v>
      </c>
      <c r="G282" s="33">
        <f t="shared" si="119"/>
        <v>0</v>
      </c>
      <c r="H282" s="33">
        <f t="shared" si="120"/>
        <v>0</v>
      </c>
      <c r="I282" s="33">
        <f t="shared" si="121"/>
        <v>0</v>
      </c>
      <c r="J282" s="30">
        <v>1.0291999999999999</v>
      </c>
      <c r="K282" s="30">
        <v>20.295400000000001</v>
      </c>
      <c r="L282" s="30">
        <v>2.3736000000000002</v>
      </c>
      <c r="M282" s="30">
        <v>1.7441</v>
      </c>
      <c r="N282" s="31">
        <f>AVERAGE(N283:N290)</f>
        <v>22972.350350000001</v>
      </c>
      <c r="O282" s="50">
        <f t="shared" si="123"/>
        <v>6.4467762487931388</v>
      </c>
      <c r="P282" s="31">
        <f>AVERAGE(P283:P290)</f>
        <v>207085.45018750001</v>
      </c>
      <c r="Q282" s="31">
        <f t="shared" si="122"/>
        <v>9.0145521477953601</v>
      </c>
      <c r="R282" s="31">
        <v>229050.041</v>
      </c>
      <c r="S282" s="31">
        <f t="shared" si="124"/>
        <v>5.474526226467038</v>
      </c>
      <c r="T282" s="31">
        <v>128452.8302</v>
      </c>
      <c r="U282" s="31">
        <f t="shared" si="128"/>
        <v>100597.2108</v>
      </c>
      <c r="V282" s="50">
        <f t="shared" si="125"/>
        <v>-0.77259233004833461</v>
      </c>
      <c r="W282" s="31">
        <v>4326.1309000000001</v>
      </c>
      <c r="X282" s="44">
        <f t="shared" si="130"/>
        <v>3.3678751128054163</v>
      </c>
      <c r="Y282" s="44">
        <f t="shared" si="131"/>
        <v>1.6237751128054163</v>
      </c>
      <c r="Z282" s="31">
        <v>12046.759599999999</v>
      </c>
      <c r="AA282" s="30">
        <v>15.9413</v>
      </c>
      <c r="AB282" s="30">
        <v>86.821700000000007</v>
      </c>
      <c r="AC282" s="30">
        <v>2.8561000000000001</v>
      </c>
      <c r="AD282" s="30">
        <v>1.31</v>
      </c>
      <c r="AE282" s="30">
        <f t="shared" si="136"/>
        <v>13.953202440069878</v>
      </c>
      <c r="AF282" s="30">
        <f t="shared" si="132"/>
        <v>335.77705451176973</v>
      </c>
      <c r="AG282" s="31">
        <f>AVERAGE(AG283:AG290)</f>
        <v>27064.162525</v>
      </c>
      <c r="AH282" s="59">
        <f>VLOOKUP(C282,macroInfo!$B$5:$D$57,3,0)</f>
        <v>3.8525526006435098</v>
      </c>
      <c r="AI282" s="59">
        <f>VLOOKUP(C282,macroInfo!$B$5:$G$57,6,0)</f>
        <v>22.068486956749851</v>
      </c>
      <c r="AJ282" s="59">
        <f>VLOOKUP(C282,macroInfo!$B$5:$F$57,5,0)</f>
        <v>15.83158490016541</v>
      </c>
      <c r="AK282" s="59">
        <f>VLOOKUP(C282,macroInfo!$B$5:$H$57,7,0)</f>
        <v>4.57</v>
      </c>
    </row>
    <row r="283" spans="1:37" x14ac:dyDescent="0.3">
      <c r="A283" s="32" t="s">
        <v>164</v>
      </c>
      <c r="B283" s="32">
        <v>9</v>
      </c>
      <c r="C283" s="32">
        <v>2005</v>
      </c>
      <c r="D283" s="29" t="s">
        <v>194</v>
      </c>
      <c r="E283" s="29" t="s">
        <v>205</v>
      </c>
      <c r="F283" s="33">
        <f t="shared" si="127"/>
        <v>0</v>
      </c>
      <c r="G283" s="33">
        <f t="shared" si="119"/>
        <v>0</v>
      </c>
      <c r="H283" s="33">
        <f t="shared" si="120"/>
        <v>0</v>
      </c>
      <c r="I283" s="33">
        <f t="shared" si="121"/>
        <v>0</v>
      </c>
      <c r="J283" s="30">
        <v>1.0819000000000001</v>
      </c>
      <c r="K283" s="30">
        <v>21.109200000000001</v>
      </c>
      <c r="L283" s="30">
        <v>2.2109000000000001</v>
      </c>
      <c r="M283" s="30">
        <v>1.5903</v>
      </c>
      <c r="N283" s="31">
        <v>15340.380499999999</v>
      </c>
      <c r="O283" s="50">
        <f t="shared" si="123"/>
        <v>-40.380273399675545</v>
      </c>
      <c r="P283" s="31">
        <v>137674.4186</v>
      </c>
      <c r="Q283" s="31">
        <f t="shared" si="122"/>
        <v>8.9746417046174312</v>
      </c>
      <c r="R283" s="31">
        <v>265560.2537</v>
      </c>
      <c r="S283" s="31">
        <f t="shared" si="124"/>
        <v>14.790125985720845</v>
      </c>
      <c r="T283" s="31">
        <v>146212.2622</v>
      </c>
      <c r="U283" s="31">
        <f t="shared" si="128"/>
        <v>119347.9915</v>
      </c>
      <c r="V283" s="50">
        <f t="shared" si="125"/>
        <v>17.091899235286714</v>
      </c>
      <c r="W283" s="31">
        <v>4825.2011000000002</v>
      </c>
      <c r="X283" s="44">
        <f t="shared" si="130"/>
        <v>3.3001343576776967</v>
      </c>
      <c r="Y283" s="44">
        <f t="shared" si="131"/>
        <v>1.7098343576776966</v>
      </c>
      <c r="Z283" s="31">
        <v>13092.600399999999</v>
      </c>
      <c r="AA283" s="30">
        <v>19.161899999999999</v>
      </c>
      <c r="AB283" s="30">
        <v>84.256799999999998</v>
      </c>
      <c r="AC283" s="30">
        <v>10.417400000000001</v>
      </c>
      <c r="AD283" s="30">
        <v>11.398300000000001</v>
      </c>
      <c r="AE283" s="30">
        <f t="shared" si="136"/>
        <v>8.3251504744563913</v>
      </c>
      <c r="AF283" s="30">
        <f t="shared" si="132"/>
        <v>335.58442970490643</v>
      </c>
      <c r="AG283" s="31">
        <v>18208.879499999999</v>
      </c>
      <c r="AH283" s="59">
        <f>VLOOKUP(C283,macroInfo!$B$5:$D$57,3,0)</f>
        <v>3.4832203202525802</v>
      </c>
      <c r="AI283" s="59">
        <f>VLOOKUP(C283,macroInfo!$B$5:$G$57,6,0)</f>
        <v>2.7517247399369804</v>
      </c>
      <c r="AJ283" s="59">
        <f>VLOOKUP(C283,macroInfo!$B$5:$F$57,5,0)</f>
        <v>6.3055343402032529</v>
      </c>
      <c r="AK283" s="59">
        <f>VLOOKUP(C283,macroInfo!$B$5:$H$57,7,0)</f>
        <v>4.6974999999999998</v>
      </c>
    </row>
    <row r="284" spans="1:37" x14ac:dyDescent="0.3">
      <c r="A284" s="32" t="s">
        <v>165</v>
      </c>
      <c r="B284" s="32">
        <v>9</v>
      </c>
      <c r="C284" s="32">
        <v>2006</v>
      </c>
      <c r="D284" s="29" t="s">
        <v>194</v>
      </c>
      <c r="E284" s="29" t="s">
        <v>205</v>
      </c>
      <c r="F284" s="33">
        <f t="shared" si="127"/>
        <v>0</v>
      </c>
      <c r="G284" s="33">
        <f t="shared" si="119"/>
        <v>0</v>
      </c>
      <c r="H284" s="33">
        <f t="shared" si="120"/>
        <v>0</v>
      </c>
      <c r="I284" s="33">
        <f t="shared" si="121"/>
        <v>0</v>
      </c>
      <c r="J284" s="30">
        <v>1.0328999999999999</v>
      </c>
      <c r="K284" s="30">
        <v>21.887799999999999</v>
      </c>
      <c r="L284" s="30">
        <v>2.0259</v>
      </c>
      <c r="M284" s="30">
        <v>1.2645</v>
      </c>
      <c r="N284" s="31">
        <v>17922.459900000002</v>
      </c>
      <c r="O284" s="50">
        <f t="shared" si="123"/>
        <v>15.556606926697128</v>
      </c>
      <c r="P284" s="31">
        <v>175579.32260000001</v>
      </c>
      <c r="Q284" s="31">
        <f t="shared" si="122"/>
        <v>9.7966084778351217</v>
      </c>
      <c r="R284" s="31">
        <v>337795.00890000002</v>
      </c>
      <c r="S284" s="31">
        <f t="shared" si="124"/>
        <v>24.059746976354717</v>
      </c>
      <c r="T284" s="31">
        <v>183049.0196</v>
      </c>
      <c r="U284" s="31">
        <f t="shared" si="128"/>
        <v>154745.98930000002</v>
      </c>
      <c r="V284" s="50">
        <f t="shared" si="125"/>
        <v>25.97414699548818</v>
      </c>
      <c r="W284" s="31">
        <v>5629.3738000000003</v>
      </c>
      <c r="X284" s="44">
        <f t="shared" si="130"/>
        <v>3.0753367662396376</v>
      </c>
      <c r="Y284" s="44">
        <f t="shared" si="131"/>
        <v>1.8108367662396376</v>
      </c>
      <c r="Z284" s="31">
        <v>15104.2781</v>
      </c>
      <c r="AA284" s="30">
        <v>21.077000000000002</v>
      </c>
      <c r="AB284" s="30">
        <v>84.1023</v>
      </c>
      <c r="AC284" s="30">
        <v>18.788799999999998</v>
      </c>
      <c r="AD284" s="30">
        <v>21.3705</v>
      </c>
      <c r="AE284" s="30">
        <f t="shared" si="136"/>
        <v>14.29308059201316</v>
      </c>
      <c r="AF284" s="30">
        <f t="shared" si="132"/>
        <v>335.51395418213906</v>
      </c>
      <c r="AG284" s="31">
        <v>20486.631000000001</v>
      </c>
      <c r="AH284" s="59">
        <f>VLOOKUP(C284,macroInfo!$B$5:$D$57,3,0)</f>
        <v>2.7828106258432701</v>
      </c>
      <c r="AI284" s="59">
        <f>VLOOKUP(C284,macroInfo!$B$5:$G$57,6,0)</f>
        <v>2.1064496594234416</v>
      </c>
      <c r="AJ284" s="59">
        <f>VLOOKUP(C284,macroInfo!$B$5:$F$57,5,0)</f>
        <v>8.7574297123439706</v>
      </c>
      <c r="AK284" s="59">
        <f>VLOOKUP(C284,macroInfo!$B$5:$H$57,7,0)</f>
        <v>4.7974999999999994</v>
      </c>
    </row>
    <row r="285" spans="1:37" x14ac:dyDescent="0.3">
      <c r="A285" s="32" t="s">
        <v>166</v>
      </c>
      <c r="B285" s="32">
        <v>9</v>
      </c>
      <c r="C285" s="32">
        <v>2007</v>
      </c>
      <c r="D285" s="29" t="s">
        <v>194</v>
      </c>
      <c r="E285" s="29" t="s">
        <v>205</v>
      </c>
      <c r="F285" s="33">
        <f t="shared" si="127"/>
        <v>1</v>
      </c>
      <c r="G285" s="33">
        <f t="shared" si="119"/>
        <v>1</v>
      </c>
      <c r="H285" s="33">
        <f t="shared" si="120"/>
        <v>1</v>
      </c>
      <c r="I285" s="33">
        <f t="shared" si="121"/>
        <v>0</v>
      </c>
      <c r="J285" s="30">
        <v>1.0234000000000001</v>
      </c>
      <c r="K285" s="30">
        <v>23.414200000000001</v>
      </c>
      <c r="L285" s="30">
        <v>2.1297999999999999</v>
      </c>
      <c r="M285" s="30">
        <v>1.5788</v>
      </c>
      <c r="N285" s="31">
        <v>21287.232899999999</v>
      </c>
      <c r="O285" s="50">
        <f t="shared" si="123"/>
        <v>17.205282930925272</v>
      </c>
      <c r="P285" s="31">
        <v>229804.2311</v>
      </c>
      <c r="Q285" s="31">
        <f t="shared" si="122"/>
        <v>10.795401740542802</v>
      </c>
      <c r="R285" s="31">
        <v>433122.82919999998</v>
      </c>
      <c r="S285" s="31">
        <f t="shared" si="124"/>
        <v>24.858212902984686</v>
      </c>
      <c r="T285" s="31">
        <v>241435.6384</v>
      </c>
      <c r="U285" s="31">
        <f t="shared" si="128"/>
        <v>191687.19079999998</v>
      </c>
      <c r="V285" s="50">
        <f t="shared" si="125"/>
        <v>21.40798348882068</v>
      </c>
      <c r="W285" s="31">
        <v>6472.6931000000004</v>
      </c>
      <c r="X285" s="44">
        <f t="shared" si="130"/>
        <v>2.6809186675565795</v>
      </c>
      <c r="Y285" s="44">
        <f t="shared" si="131"/>
        <v>1.1021186675565795</v>
      </c>
      <c r="Z285" s="31">
        <v>18070.7294</v>
      </c>
      <c r="AA285" s="30">
        <v>21.320699999999999</v>
      </c>
      <c r="AB285" s="30">
        <v>86.147000000000006</v>
      </c>
      <c r="AC285" s="30">
        <v>11.689</v>
      </c>
      <c r="AD285" s="30">
        <v>9.3000000000000007</v>
      </c>
      <c r="AE285" s="30">
        <f t="shared" si="136"/>
        <v>17.93154474610056</v>
      </c>
      <c r="AF285" s="30">
        <f t="shared" si="132"/>
        <v>338.45352593967914</v>
      </c>
      <c r="AG285" s="31">
        <v>24187.980200000002</v>
      </c>
      <c r="AH285" s="59">
        <f>VLOOKUP(C285,macroInfo!$B$5:$D$57,3,0)</f>
        <v>2.01050755163328</v>
      </c>
      <c r="AI285" s="59">
        <f>VLOOKUP(C285,macroInfo!$B$5:$G$57,6,0)</f>
        <v>21.613625390754567</v>
      </c>
      <c r="AJ285" s="59">
        <f>VLOOKUP(C285,macroInfo!$B$5:$F$57,5,0)</f>
        <v>11.440467914050702</v>
      </c>
      <c r="AK285" s="59">
        <f>VLOOKUP(C285,macroInfo!$B$5:$H$57,7,0)</f>
        <v>5.9550000000000001</v>
      </c>
    </row>
    <row r="286" spans="1:37" x14ac:dyDescent="0.3">
      <c r="A286" s="32" t="s">
        <v>167</v>
      </c>
      <c r="B286" s="32">
        <v>9</v>
      </c>
      <c r="C286" s="32">
        <v>2008</v>
      </c>
      <c r="D286" s="29" t="s">
        <v>194</v>
      </c>
      <c r="E286" s="29" t="s">
        <v>205</v>
      </c>
      <c r="F286" s="33">
        <f t="shared" si="127"/>
        <v>1</v>
      </c>
      <c r="G286" s="33">
        <f t="shared" si="119"/>
        <v>1</v>
      </c>
      <c r="H286" s="33">
        <f t="shared" si="120"/>
        <v>1</v>
      </c>
      <c r="I286" s="33">
        <f t="shared" si="121"/>
        <v>0</v>
      </c>
      <c r="J286" s="30">
        <v>0.68330000000000002</v>
      </c>
      <c r="K286" s="30">
        <v>16.873000000000001</v>
      </c>
      <c r="L286" s="30">
        <v>2.0562</v>
      </c>
      <c r="M286" s="30">
        <v>1.3173999999999999</v>
      </c>
      <c r="N286" s="31">
        <v>19380.988099999999</v>
      </c>
      <c r="O286" s="50">
        <f t="shared" si="123"/>
        <v>-9.3814907925547981</v>
      </c>
      <c r="P286" s="31">
        <v>208773.63990000001</v>
      </c>
      <c r="Q286" s="31">
        <f t="shared" si="122"/>
        <v>10.772084417099457</v>
      </c>
      <c r="R286" s="31">
        <v>422915.10460000002</v>
      </c>
      <c r="S286" s="31">
        <f t="shared" si="124"/>
        <v>-2.3849897425039472</v>
      </c>
      <c r="T286" s="31">
        <v>242694.32639999999</v>
      </c>
      <c r="U286" s="31">
        <f t="shared" si="128"/>
        <v>180220.77820000003</v>
      </c>
      <c r="V286" s="50">
        <f t="shared" si="125"/>
        <v>-6.1682183977830274</v>
      </c>
      <c r="W286" s="31">
        <v>7393.5643</v>
      </c>
      <c r="X286" s="44">
        <f t="shared" si="130"/>
        <v>3.0464512333980958</v>
      </c>
      <c r="Y286" s="44">
        <f t="shared" si="131"/>
        <v>1.7290512333980959</v>
      </c>
      <c r="Z286" s="31">
        <v>15647.7547</v>
      </c>
      <c r="AA286" s="30">
        <v>22.9238</v>
      </c>
      <c r="AB286" s="30">
        <v>86.723500000000001</v>
      </c>
      <c r="AC286" s="30">
        <v>26.992699999999999</v>
      </c>
      <c r="AD286" s="30">
        <v>20.1492</v>
      </c>
      <c r="AE286" s="30">
        <f t="shared" si="136"/>
        <v>-14.396603199090169</v>
      </c>
      <c r="AF286" s="30">
        <f t="shared" si="132"/>
        <v>341.08478972415924</v>
      </c>
      <c r="AG286" s="31">
        <v>23200.033299999999</v>
      </c>
      <c r="AH286" s="59">
        <f>VLOOKUP(C286,macroInfo!$B$5:$D$57,3,0)</f>
        <v>0.122188442974647</v>
      </c>
      <c r="AI286" s="59">
        <f>VLOOKUP(C286,macroInfo!$B$5:$G$57,6,0)</f>
        <v>-8.1302947285824168</v>
      </c>
      <c r="AJ286" s="59">
        <f>VLOOKUP(C286,macroInfo!$B$5:$F$57,5,0)</f>
        <v>-19.582815844469096</v>
      </c>
      <c r="AK286" s="59">
        <f>VLOOKUP(C286,macroInfo!$B$5:$H$57,7,0)</f>
        <v>5.49</v>
      </c>
    </row>
    <row r="287" spans="1:37" x14ac:dyDescent="0.3">
      <c r="A287" s="32" t="s">
        <v>168</v>
      </c>
      <c r="B287" s="32">
        <v>9</v>
      </c>
      <c r="C287" s="32">
        <v>2009</v>
      </c>
      <c r="D287" s="29" t="s">
        <v>194</v>
      </c>
      <c r="E287" s="29" t="s">
        <v>205</v>
      </c>
      <c r="F287" s="33">
        <f t="shared" si="127"/>
        <v>1</v>
      </c>
      <c r="G287" s="33">
        <f t="shared" si="119"/>
        <v>1</v>
      </c>
      <c r="H287" s="33">
        <f t="shared" si="120"/>
        <v>1</v>
      </c>
      <c r="I287" s="33">
        <f t="shared" si="121"/>
        <v>0</v>
      </c>
      <c r="J287" s="30">
        <v>0.70650000000000002</v>
      </c>
      <c r="K287" s="30">
        <v>16.870799999999999</v>
      </c>
      <c r="L287" s="30">
        <v>1.8996999999999999</v>
      </c>
      <c r="M287" s="30">
        <v>1.3873</v>
      </c>
      <c r="N287" s="31">
        <v>21873.8439</v>
      </c>
      <c r="O287" s="50">
        <f t="shared" si="123"/>
        <v>12.099898984632159</v>
      </c>
      <c r="P287" s="31">
        <v>205009.24900000001</v>
      </c>
      <c r="Q287" s="31">
        <f t="shared" si="122"/>
        <v>9.3723467140587946</v>
      </c>
      <c r="R287" s="31">
        <v>459226.78509999998</v>
      </c>
      <c r="S287" s="31">
        <f t="shared" si="124"/>
        <v>8.2372712667319217</v>
      </c>
      <c r="T287" s="31">
        <v>248956.71479999999</v>
      </c>
      <c r="U287" s="31">
        <f t="shared" si="128"/>
        <v>210270.07029999999</v>
      </c>
      <c r="V287" s="50">
        <f t="shared" si="125"/>
        <v>15.421010865905799</v>
      </c>
      <c r="W287" s="31">
        <v>7153.4458999999997</v>
      </c>
      <c r="X287" s="44">
        <f t="shared" si="130"/>
        <v>2.8733693348045417</v>
      </c>
      <c r="Y287" s="44">
        <f t="shared" si="131"/>
        <v>1.4860693348045417</v>
      </c>
      <c r="Z287" s="31">
        <v>19480.207200000001</v>
      </c>
      <c r="AA287" s="30">
        <v>19.605</v>
      </c>
      <c r="AB287" s="30">
        <v>85.861999999999995</v>
      </c>
      <c r="AC287" s="30">
        <v>-7.5982000000000003</v>
      </c>
      <c r="AD287" s="30">
        <v>1.1076999999999999</v>
      </c>
      <c r="AE287" s="30">
        <f t="shared" si="136"/>
        <v>21.907149766328395</v>
      </c>
      <c r="AF287" s="30">
        <f t="shared" si="132"/>
        <v>337.45503531036377</v>
      </c>
      <c r="AG287" s="31">
        <v>26440.9915</v>
      </c>
      <c r="AH287" s="59">
        <f>VLOOKUP(C287,macroInfo!$B$5:$D$57,3,0)</f>
        <v>-2.5998883510855801</v>
      </c>
      <c r="AI287" s="59">
        <f>VLOOKUP(C287,macroInfo!$B$5:$G$57,6,0)</f>
        <v>-152.2692205218506</v>
      </c>
      <c r="AJ287" s="59">
        <f>VLOOKUP(C287,macroInfo!$B$5:$F$57,5,0)</f>
        <v>-24.778154144577758</v>
      </c>
      <c r="AK287" s="59">
        <f>VLOOKUP(C287,macroInfo!$B$5:$H$57,7,0)</f>
        <v>1.1975</v>
      </c>
    </row>
    <row r="288" spans="1:37" x14ac:dyDescent="0.3">
      <c r="A288" s="32" t="s">
        <v>169</v>
      </c>
      <c r="B288" s="32">
        <v>9</v>
      </c>
      <c r="C288" s="32">
        <v>2010</v>
      </c>
      <c r="D288" s="29" t="s">
        <v>194</v>
      </c>
      <c r="E288" s="29" t="s">
        <v>205</v>
      </c>
      <c r="F288" s="33">
        <f t="shared" si="127"/>
        <v>1</v>
      </c>
      <c r="G288" s="33">
        <f t="shared" si="119"/>
        <v>1</v>
      </c>
      <c r="H288" s="33">
        <f t="shared" si="120"/>
        <v>1</v>
      </c>
      <c r="I288" s="33">
        <f t="shared" si="121"/>
        <v>0</v>
      </c>
      <c r="J288" s="30">
        <v>0.8286</v>
      </c>
      <c r="K288" s="30">
        <v>18.059799999999999</v>
      </c>
      <c r="L288" s="30">
        <v>1.8783000000000001</v>
      </c>
      <c r="M288" s="30">
        <v>1.4308000000000001</v>
      </c>
      <c r="N288" s="31">
        <v>24898.2801</v>
      </c>
      <c r="O288" s="50">
        <f t="shared" si="123"/>
        <v>12.95071482345667</v>
      </c>
      <c r="P288" s="31">
        <v>211335.62650000001</v>
      </c>
      <c r="Q288" s="31">
        <f t="shared" si="122"/>
        <v>8.4879608411185004</v>
      </c>
      <c r="R288" s="31">
        <v>517599.0172</v>
      </c>
      <c r="S288" s="31">
        <f t="shared" si="124"/>
        <v>11.965667119552855</v>
      </c>
      <c r="T288" s="31">
        <v>282074.69290000002</v>
      </c>
      <c r="U288" s="31">
        <f t="shared" si="128"/>
        <v>235524.32429999998</v>
      </c>
      <c r="V288" s="50">
        <f t="shared" si="125"/>
        <v>11.342144250839734</v>
      </c>
      <c r="W288" s="31">
        <v>8308.0642000000007</v>
      </c>
      <c r="X288" s="44">
        <f t="shared" si="130"/>
        <v>2.945341928616525</v>
      </c>
      <c r="Y288" s="44">
        <f t="shared" si="131"/>
        <v>1.5145419286165249</v>
      </c>
      <c r="Z288" s="31">
        <v>23249.14</v>
      </c>
      <c r="AA288" s="30">
        <v>18.6692</v>
      </c>
      <c r="AB288" s="30">
        <v>84.125399999999999</v>
      </c>
      <c r="AC288" s="30">
        <v>6.6273999999999997</v>
      </c>
      <c r="AD288" s="30">
        <v>3.2050000000000001</v>
      </c>
      <c r="AE288" s="30">
        <f t="shared" si="136"/>
        <v>17.686920739380493</v>
      </c>
      <c r="AF288" s="30">
        <f t="shared" si="132"/>
        <v>332.57692027587893</v>
      </c>
      <c r="AG288" s="31">
        <v>29089.926299999999</v>
      </c>
      <c r="AH288" s="59">
        <f>VLOOKUP(C288,macroInfo!$B$5:$D$57,3,0)</f>
        <v>2.7088566941968102</v>
      </c>
      <c r="AI288" s="59">
        <f>VLOOKUP(C288,macroInfo!$B$5:$G$57,6,0)</f>
        <v>-55.129973169376534</v>
      </c>
      <c r="AJ288" s="59">
        <f>VLOOKUP(C288,macroInfo!$B$5:$F$57,5,0)</f>
        <v>17.567573527575036</v>
      </c>
      <c r="AK288" s="59">
        <f>VLOOKUP(C288,macroInfo!$B$5:$H$57,7,0)</f>
        <v>0.69</v>
      </c>
    </row>
    <row r="289" spans="1:37" x14ac:dyDescent="0.3">
      <c r="A289" s="32" t="s">
        <v>170</v>
      </c>
      <c r="B289" s="32">
        <v>9</v>
      </c>
      <c r="C289" s="32">
        <v>2011</v>
      </c>
      <c r="D289" s="29" t="s">
        <v>194</v>
      </c>
      <c r="E289" s="29" t="s">
        <v>205</v>
      </c>
      <c r="F289" s="33">
        <f t="shared" si="127"/>
        <v>1</v>
      </c>
      <c r="G289" s="33">
        <f t="shared" si="119"/>
        <v>1</v>
      </c>
      <c r="H289" s="33">
        <f t="shared" si="120"/>
        <v>1</v>
      </c>
      <c r="I289" s="33">
        <f t="shared" si="121"/>
        <v>0</v>
      </c>
      <c r="J289" s="30">
        <v>0.93930000000000002</v>
      </c>
      <c r="K289" s="30">
        <v>19.061299999999999</v>
      </c>
      <c r="L289" s="30">
        <v>1.8918999999999999</v>
      </c>
      <c r="M289" s="30">
        <v>1.3909</v>
      </c>
      <c r="N289" s="31">
        <v>28629.283500000001</v>
      </c>
      <c r="O289" s="50">
        <f t="shared" si="123"/>
        <v>13.963136380466079</v>
      </c>
      <c r="P289" s="31">
        <v>235122.09830000001</v>
      </c>
      <c r="Q289" s="31">
        <f t="shared" si="122"/>
        <v>8.2126434739451302</v>
      </c>
      <c r="R289" s="31">
        <v>578088.63430000003</v>
      </c>
      <c r="S289" s="31">
        <f t="shared" si="124"/>
        <v>11.052635903442699</v>
      </c>
      <c r="T289" s="31">
        <v>303003.7182</v>
      </c>
      <c r="U289" s="31">
        <f t="shared" si="128"/>
        <v>275084.91610000003</v>
      </c>
      <c r="V289" s="50">
        <f t="shared" si="125"/>
        <v>15.526563979949042</v>
      </c>
      <c r="W289" s="31">
        <v>9397.2275000000009</v>
      </c>
      <c r="X289" s="44">
        <f t="shared" si="130"/>
        <v>3.1013571568772917</v>
      </c>
      <c r="Y289" s="44">
        <f t="shared" si="131"/>
        <v>1.7104571568772917</v>
      </c>
      <c r="Z289" s="31">
        <v>28515.7271</v>
      </c>
      <c r="AA289" s="30">
        <v>17.223199999999999</v>
      </c>
      <c r="AB289" s="30">
        <v>85.460700000000003</v>
      </c>
      <c r="AC289" s="30">
        <v>5.0548999999999999</v>
      </c>
      <c r="AD289" s="30">
        <v>9.6021000000000001</v>
      </c>
      <c r="AE289" s="30">
        <f t="shared" si="136"/>
        <v>20.418762104172629</v>
      </c>
      <c r="AF289" s="30">
        <f t="shared" si="132"/>
        <v>332.00509580078125</v>
      </c>
      <c r="AG289" s="31">
        <v>32693.1967</v>
      </c>
      <c r="AH289" s="59">
        <f>VLOOKUP(C289,macroInfo!$B$5:$D$57,3,0)</f>
        <v>1.54989495017045</v>
      </c>
      <c r="AI289" s="59">
        <f>VLOOKUP(C289,macroInfo!$B$5:$G$57,6,0)</f>
        <v>25.171692375826577</v>
      </c>
      <c r="AJ289" s="59">
        <f>VLOOKUP(C289,macroInfo!$B$5:$F$57,5,0)</f>
        <v>12.462970276676295</v>
      </c>
      <c r="AK289" s="59">
        <f>VLOOKUP(C289,macroInfo!$B$5:$H$57,7,0)</f>
        <v>0.88749999999999996</v>
      </c>
    </row>
    <row r="290" spans="1:37" x14ac:dyDescent="0.3">
      <c r="A290" s="32" t="s">
        <v>171</v>
      </c>
      <c r="B290" s="32">
        <v>9</v>
      </c>
      <c r="C290" s="32">
        <v>2012</v>
      </c>
      <c r="D290" s="29" t="s">
        <v>194</v>
      </c>
      <c r="E290" s="29" t="s">
        <v>205</v>
      </c>
      <c r="F290" s="33">
        <f t="shared" si="127"/>
        <v>1</v>
      </c>
      <c r="G290" s="33">
        <f t="shared" si="119"/>
        <v>1</v>
      </c>
      <c r="H290" s="33">
        <f t="shared" si="120"/>
        <v>1</v>
      </c>
      <c r="I290" s="33">
        <f t="shared" si="121"/>
        <v>0</v>
      </c>
      <c r="J290" s="30">
        <v>0.98899999999999999</v>
      </c>
      <c r="K290" s="30">
        <v>19.552700000000002</v>
      </c>
      <c r="L290" s="30">
        <v>1.7729999999999999</v>
      </c>
      <c r="M290" s="30">
        <f>AVERAGE(M284:M289)</f>
        <v>1.3949499999999999</v>
      </c>
      <c r="N290" s="31">
        <v>34446.333899999998</v>
      </c>
      <c r="O290" s="50">
        <f t="shared" si="123"/>
        <v>18.497248119920773</v>
      </c>
      <c r="P290" s="31">
        <v>253385.01550000001</v>
      </c>
      <c r="Q290" s="31">
        <f t="shared" si="122"/>
        <v>7.3559356486409726</v>
      </c>
      <c r="R290" s="31">
        <v>668244.47329999995</v>
      </c>
      <c r="S290" s="31">
        <f t="shared" si="124"/>
        <v>14.49268811212556</v>
      </c>
      <c r="T290" s="31">
        <v>367845.35359999997</v>
      </c>
      <c r="U290" s="31">
        <f t="shared" si="128"/>
        <v>300399.11969999998</v>
      </c>
      <c r="V290" s="50">
        <f t="shared" si="125"/>
        <v>8.8032153639362978</v>
      </c>
      <c r="W290" s="31">
        <v>9959.7194</v>
      </c>
      <c r="X290" s="44">
        <f t="shared" si="130"/>
        <v>2.7075833098140296</v>
      </c>
      <c r="Y290" s="44">
        <f t="shared" si="131"/>
        <v>1.3126333098140297</v>
      </c>
      <c r="Z290" s="31">
        <v>35262.578800000003</v>
      </c>
      <c r="AA290" s="30">
        <v>16.144500000000001</v>
      </c>
      <c r="AB290" s="30">
        <v>84.188299999999998</v>
      </c>
      <c r="AC290" s="30">
        <v>11.346399999999999</v>
      </c>
      <c r="AD290" s="30">
        <v>10.033300000000001</v>
      </c>
      <c r="AE290" s="30">
        <f t="shared" si="136"/>
        <v>21.236654785051432</v>
      </c>
      <c r="AF290" s="30">
        <f t="shared" si="132"/>
        <v>333.54268515624995</v>
      </c>
      <c r="AG290" s="31">
        <v>42205.661699999997</v>
      </c>
      <c r="AH290" s="59">
        <f>VLOOKUP(C290,macroInfo!$B$5:$D$57,3,0)</f>
        <v>2.2806876031918502</v>
      </c>
      <c r="AI290" s="59">
        <f>VLOOKUP(C290,macroInfo!$B$5:$G$57,6,0)</f>
        <v>-5.7987257650349395</v>
      </c>
      <c r="AJ290" s="59">
        <f>VLOOKUP(C290,macroInfo!$B$5:$F$57,5,0)</f>
        <v>7.9335793820117502</v>
      </c>
      <c r="AK290" s="59">
        <f>VLOOKUP(C290,macroInfo!$B$5:$H$57,7,0)</f>
        <v>0.83749999999999991</v>
      </c>
    </row>
    <row r="291" spans="1:37" x14ac:dyDescent="0.3">
      <c r="A291" s="32" t="s">
        <v>172</v>
      </c>
      <c r="B291" s="32">
        <v>9</v>
      </c>
      <c r="C291" s="32">
        <v>2013</v>
      </c>
      <c r="D291" s="29" t="s">
        <v>194</v>
      </c>
      <c r="E291" s="29" t="s">
        <v>205</v>
      </c>
      <c r="F291" s="33">
        <f t="shared" si="127"/>
        <v>0</v>
      </c>
      <c r="G291" s="33">
        <f t="shared" si="119"/>
        <v>0</v>
      </c>
      <c r="H291" s="33">
        <f t="shared" si="120"/>
        <v>0</v>
      </c>
      <c r="I291" s="33">
        <f t="shared" si="121"/>
        <v>0</v>
      </c>
      <c r="J291" s="30">
        <v>0.90969999999999995</v>
      </c>
      <c r="K291" s="30">
        <v>16.3675</v>
      </c>
      <c r="L291" s="30">
        <v>1.7874000000000001</v>
      </c>
      <c r="M291" s="30">
        <f t="shared" ref="M291:M292" si="137">AVERAGE(M285:M290)</f>
        <v>1.4166916666666667</v>
      </c>
      <c r="N291" s="31">
        <v>30601.208200000001</v>
      </c>
      <c r="O291" s="50">
        <f t="shared" si="123"/>
        <v>-11.836308196076681</v>
      </c>
      <c r="P291" s="31">
        <v>281188.99219999998</v>
      </c>
      <c r="Q291" s="31">
        <f t="shared" si="122"/>
        <v>9.1888199433903388</v>
      </c>
      <c r="R291" s="31">
        <v>713192.06059999997</v>
      </c>
      <c r="S291" s="31">
        <f t="shared" si="124"/>
        <v>6.5096669269213718</v>
      </c>
      <c r="T291" s="31">
        <v>388745.80499999999</v>
      </c>
      <c r="U291" s="31">
        <f t="shared" si="128"/>
        <v>324446.25559999997</v>
      </c>
      <c r="V291" s="50">
        <f t="shared" si="125"/>
        <v>7.7007910779706616</v>
      </c>
      <c r="W291" s="31">
        <v>11150.233899999999</v>
      </c>
      <c r="X291" s="44">
        <f t="shared" si="130"/>
        <v>2.8682583211412402</v>
      </c>
      <c r="Y291" s="44">
        <f t="shared" si="131"/>
        <v>1.4515666544745736</v>
      </c>
      <c r="Z291" s="31">
        <v>38900.182200000003</v>
      </c>
      <c r="AA291" s="30">
        <v>15.9779</v>
      </c>
      <c r="AB291" s="30">
        <v>82.578599999999994</v>
      </c>
      <c r="AC291" s="30">
        <v>14.0572</v>
      </c>
      <c r="AD291" s="30">
        <v>11.424799999999999</v>
      </c>
      <c r="AE291" s="30">
        <f t="shared" si="136"/>
        <v>9.817662342388374</v>
      </c>
      <c r="AF291" s="30">
        <f t="shared" si="132"/>
        <v>334.04343125000003</v>
      </c>
      <c r="AG291" s="31">
        <v>37243.264000000003</v>
      </c>
      <c r="AH291" s="59">
        <f>VLOOKUP(C291,macroInfo!$B$5:$D$57,3,0)</f>
        <v>1.84187539518688</v>
      </c>
      <c r="AI291" s="59">
        <f>VLOOKUP(C291,macroInfo!$B$5:$G$57,6,0)</f>
        <v>-52.586350113053101</v>
      </c>
      <c r="AJ291" s="59">
        <f>VLOOKUP(C291,macroInfo!$B$5:$F$57,5,0)</f>
        <v>17.537853396638734</v>
      </c>
      <c r="AK291" s="59">
        <f>VLOOKUP(C291,macroInfo!$B$5:$H$57,7,0)</f>
        <v>0.495</v>
      </c>
    </row>
    <row r="292" spans="1:37" x14ac:dyDescent="0.3">
      <c r="A292" s="32" t="s">
        <v>173</v>
      </c>
      <c r="B292" s="32">
        <v>9</v>
      </c>
      <c r="C292" s="32">
        <v>2014</v>
      </c>
      <c r="D292" s="29" t="s">
        <v>194</v>
      </c>
      <c r="E292" s="29" t="s">
        <v>205</v>
      </c>
      <c r="F292" s="33">
        <f t="shared" si="127"/>
        <v>0</v>
      </c>
      <c r="G292" s="33">
        <f t="shared" si="119"/>
        <v>0</v>
      </c>
      <c r="H292" s="33">
        <f t="shared" si="120"/>
        <v>0</v>
      </c>
      <c r="I292" s="33">
        <f t="shared" si="121"/>
        <v>0</v>
      </c>
      <c r="J292" s="30">
        <v>0.91279999999999994</v>
      </c>
      <c r="K292" s="30">
        <v>16.248100000000001</v>
      </c>
      <c r="L292" s="30">
        <v>1.7442</v>
      </c>
      <c r="M292" s="30">
        <f t="shared" si="137"/>
        <v>1.3896736111111112</v>
      </c>
      <c r="N292" s="31">
        <v>33758.645100000002</v>
      </c>
      <c r="O292" s="50">
        <f t="shared" si="123"/>
        <v>9.8197043789548655</v>
      </c>
      <c r="P292" s="31">
        <v>283681.50380000001</v>
      </c>
      <c r="Q292" s="31">
        <f t="shared" si="122"/>
        <v>8.4032253948485618</v>
      </c>
      <c r="R292" s="31">
        <v>714369.56909999996</v>
      </c>
      <c r="S292" s="31">
        <f t="shared" si="124"/>
        <v>0.16496783642056678</v>
      </c>
      <c r="T292" s="31">
        <v>379455.5772</v>
      </c>
      <c r="U292" s="31">
        <f t="shared" si="128"/>
        <v>334913.99189999996</v>
      </c>
      <c r="V292" s="50">
        <f t="shared" si="125"/>
        <v>3.1753858025248292</v>
      </c>
      <c r="W292" s="31">
        <v>11292.069</v>
      </c>
      <c r="X292" s="44">
        <f t="shared" si="130"/>
        <v>2.9758605956787081</v>
      </c>
      <c r="Y292" s="44">
        <f t="shared" si="131"/>
        <v>1.5861869845675969</v>
      </c>
      <c r="Z292" s="31">
        <v>39869.657700000003</v>
      </c>
      <c r="AA292" s="30">
        <v>16.371700000000001</v>
      </c>
      <c r="AB292" s="30">
        <v>82.089799999999997</v>
      </c>
      <c r="AC292" s="30">
        <v>5.5395000000000003</v>
      </c>
      <c r="AD292" s="30">
        <v>6.9763999999999999</v>
      </c>
      <c r="AE292" s="30">
        <f t="shared" si="136"/>
        <v>2.4616641535791759</v>
      </c>
      <c r="AF292" s="30">
        <f>AVERAGE(AF293:AF300)</f>
        <v>334.95015000000001</v>
      </c>
      <c r="AG292" s="31">
        <v>38652.243300000002</v>
      </c>
      <c r="AH292" s="59">
        <f>VLOOKUP(C292,macroInfo!$B$5:$D$57,3,0)</f>
        <v>2.2877759325535898</v>
      </c>
      <c r="AI292" s="59">
        <f>VLOOKUP(C292,macroInfo!$B$5:$G$57,6,0)</f>
        <v>8.2370997433127773</v>
      </c>
      <c r="AJ292" s="59">
        <f>VLOOKUP(C292,macroInfo!$B$5:$F$57,5,0)</f>
        <v>16.279600580719226</v>
      </c>
      <c r="AK292" s="59">
        <f>VLOOKUP(C292,macroInfo!$B$5:$H$57,7,0)</f>
        <v>0.53750000000000009</v>
      </c>
    </row>
    <row r="293" spans="1:37" x14ac:dyDescent="0.3">
      <c r="A293" s="32" t="s">
        <v>174</v>
      </c>
      <c r="B293" s="32">
        <v>9</v>
      </c>
      <c r="C293" s="32">
        <v>2015</v>
      </c>
      <c r="D293" s="29" t="s">
        <v>194</v>
      </c>
      <c r="E293" s="29" t="s">
        <v>205</v>
      </c>
      <c r="F293" s="33">
        <f t="shared" si="127"/>
        <v>0</v>
      </c>
      <c r="G293" s="33">
        <f t="shared" si="119"/>
        <v>0</v>
      </c>
      <c r="H293" s="33">
        <f t="shared" si="120"/>
        <v>0</v>
      </c>
      <c r="I293" s="33">
        <f t="shared" si="121"/>
        <v>0</v>
      </c>
      <c r="J293" s="30">
        <v>0.84399999999999997</v>
      </c>
      <c r="K293" s="30">
        <v>14.666700000000001</v>
      </c>
      <c r="L293" s="30">
        <v>1.7431000000000001</v>
      </c>
      <c r="M293" s="30">
        <v>1.6144000000000001</v>
      </c>
      <c r="N293" s="31">
        <v>34269.654300000002</v>
      </c>
      <c r="O293" s="50">
        <f t="shared" si="123"/>
        <v>1.5023712666959987</v>
      </c>
      <c r="P293" s="31">
        <v>274895.2279</v>
      </c>
      <c r="Q293" s="31">
        <f t="shared" si="122"/>
        <v>8.0215348977126961</v>
      </c>
      <c r="R293" s="31">
        <v>655014.53040000005</v>
      </c>
      <c r="S293" s="31">
        <f t="shared" si="124"/>
        <v>-8.6743013004477412</v>
      </c>
      <c r="T293" s="31">
        <v>353949.98469999997</v>
      </c>
      <c r="U293" s="31">
        <f t="shared" si="128"/>
        <v>301064.54570000008</v>
      </c>
      <c r="V293" s="50">
        <f t="shared" si="125"/>
        <v>-10.654907896258123</v>
      </c>
      <c r="W293" s="31">
        <v>10542.861800000001</v>
      </c>
      <c r="X293" s="44">
        <f t="shared" si="130"/>
        <v>2.9786303872666906</v>
      </c>
      <c r="Y293" s="44">
        <f t="shared" si="131"/>
        <v>1.3642303872666905</v>
      </c>
      <c r="Z293" s="31">
        <v>37538.237999999998</v>
      </c>
      <c r="AA293" s="30">
        <v>16.015599999999999</v>
      </c>
      <c r="AB293" s="30">
        <v>85.318100000000001</v>
      </c>
      <c r="AC293" s="30">
        <v>8.1493000000000002</v>
      </c>
      <c r="AD293" s="30">
        <v>8.4657999999999998</v>
      </c>
      <c r="AE293" s="30">
        <f t="shared" si="136"/>
        <v>-6.0255482498003641</v>
      </c>
      <c r="AF293" s="30">
        <v>361.9701</v>
      </c>
      <c r="AG293" s="31">
        <v>36884.368300000002</v>
      </c>
      <c r="AH293" s="59">
        <f>VLOOKUP(C293,macroInfo!$B$5:$D$57,3,0)</f>
        <v>2.7063695817639899</v>
      </c>
      <c r="AI293" s="59">
        <f>VLOOKUP(C293,macroInfo!$B$5:$G$57,6,0)</f>
        <v>2.7524673390089935</v>
      </c>
      <c r="AJ293" s="59">
        <f>VLOOKUP(C293,macroInfo!$B$5:$F$57,5,0)</f>
        <v>5.3819675500990032</v>
      </c>
      <c r="AK293" s="59">
        <f>VLOOKUP(C293,macroInfo!$B$5:$H$57,7,0)</f>
        <v>0.55249999999999999</v>
      </c>
    </row>
    <row r="294" spans="1:37" x14ac:dyDescent="0.3">
      <c r="A294" s="32" t="s">
        <v>175</v>
      </c>
      <c r="B294" s="32">
        <v>9</v>
      </c>
      <c r="C294" s="32">
        <v>2016</v>
      </c>
      <c r="D294" s="29" t="s">
        <v>194</v>
      </c>
      <c r="E294" s="29" t="s">
        <v>205</v>
      </c>
      <c r="F294" s="33">
        <f t="shared" si="127"/>
        <v>0</v>
      </c>
      <c r="G294" s="33">
        <f t="shared" si="119"/>
        <v>0</v>
      </c>
      <c r="H294" s="33">
        <f t="shared" si="120"/>
        <v>0</v>
      </c>
      <c r="I294" s="33">
        <f t="shared" si="121"/>
        <v>0</v>
      </c>
      <c r="J294" s="30">
        <v>0.81210000000000004</v>
      </c>
      <c r="K294" s="30">
        <v>13.7347</v>
      </c>
      <c r="L294" s="30">
        <v>1.8129999999999999</v>
      </c>
      <c r="M294" s="30">
        <v>1.6744000000000001</v>
      </c>
      <c r="N294" s="31">
        <v>35559.865700000002</v>
      </c>
      <c r="O294" s="50">
        <f t="shared" si="123"/>
        <v>3.6957385627646153</v>
      </c>
      <c r="P294" s="31">
        <v>272207.38530000002</v>
      </c>
      <c r="Q294" s="31">
        <f t="shared" si="122"/>
        <v>7.6549047624777726</v>
      </c>
      <c r="R294" s="31">
        <v>668605.74410000001</v>
      </c>
      <c r="S294" s="31">
        <f t="shared" si="124"/>
        <v>2.0537145978522355</v>
      </c>
      <c r="T294" s="31">
        <v>361648.63860000001</v>
      </c>
      <c r="U294" s="31">
        <f t="shared" si="128"/>
        <v>306957.10550000001</v>
      </c>
      <c r="V294" s="50">
        <f t="shared" si="125"/>
        <v>1.9383337024907121</v>
      </c>
      <c r="W294" s="31">
        <v>10780.750700000001</v>
      </c>
      <c r="X294" s="44">
        <f t="shared" si="130"/>
        <v>2.98100132264676</v>
      </c>
      <c r="Y294" s="44">
        <f t="shared" si="131"/>
        <v>1.3066013226467599</v>
      </c>
      <c r="Z294" s="31">
        <v>39281.611299999997</v>
      </c>
      <c r="AA294" s="30">
        <v>15.5007</v>
      </c>
      <c r="AB294" s="30">
        <v>82.696700000000007</v>
      </c>
      <c r="AC294" s="30">
        <v>4.7458999999999998</v>
      </c>
      <c r="AD294" s="30">
        <v>1.8234999999999999</v>
      </c>
      <c r="AE294" s="30">
        <f t="shared" si="136"/>
        <v>4.5396410064848611</v>
      </c>
      <c r="AF294" s="30">
        <v>362.13490000000002</v>
      </c>
      <c r="AG294" s="31">
        <v>39783.662799999998</v>
      </c>
      <c r="AH294" s="59">
        <f>VLOOKUP(C294,macroInfo!$B$5:$D$57,3,0)</f>
        <v>1.66747207596187</v>
      </c>
      <c r="AI294" s="59">
        <f>VLOOKUP(C294,macroInfo!$B$5:$G$57,6,0)</f>
        <v>-11.495897277976438</v>
      </c>
      <c r="AJ294" s="59">
        <f>VLOOKUP(C294,macroInfo!$B$5:$F$57,5,0)</f>
        <v>2.592809398073177</v>
      </c>
      <c r="AK294" s="59">
        <f>VLOOKUP(C294,macroInfo!$B$5:$H$57,7,0)</f>
        <v>0.49249999999999994</v>
      </c>
    </row>
    <row r="295" spans="1:37" x14ac:dyDescent="0.3">
      <c r="A295" s="32" t="s">
        <v>176</v>
      </c>
      <c r="B295" s="32">
        <v>9</v>
      </c>
      <c r="C295" s="32">
        <v>2017</v>
      </c>
      <c r="D295" s="29" t="s">
        <v>194</v>
      </c>
      <c r="E295" s="29" t="s">
        <v>205</v>
      </c>
      <c r="F295" s="33">
        <f t="shared" si="127"/>
        <v>0</v>
      </c>
      <c r="G295" s="33">
        <f t="shared" si="119"/>
        <v>0</v>
      </c>
      <c r="H295" s="33">
        <f t="shared" si="120"/>
        <v>0</v>
      </c>
      <c r="I295" s="33">
        <f t="shared" si="121"/>
        <v>0</v>
      </c>
      <c r="J295" s="30">
        <v>0.88380000000000003</v>
      </c>
      <c r="K295" s="30">
        <v>14.5702</v>
      </c>
      <c r="L295" s="30">
        <v>1.8384</v>
      </c>
      <c r="M295" s="30">
        <v>1.6862999999999999</v>
      </c>
      <c r="N295" s="31">
        <v>39251.764000000003</v>
      </c>
      <c r="O295" s="50">
        <f t="shared" si="123"/>
        <v>9.877875197052342</v>
      </c>
      <c r="P295" s="31">
        <v>291834.53519999998</v>
      </c>
      <c r="Q295" s="31">
        <f t="shared" si="122"/>
        <v>7.4349406360437706</v>
      </c>
      <c r="R295" s="31">
        <v>709678.99509999994</v>
      </c>
      <c r="S295" s="31">
        <f t="shared" si="124"/>
        <v>5.9618183036512358</v>
      </c>
      <c r="T295" s="31">
        <v>394429.71230000001</v>
      </c>
      <c r="U295" s="31">
        <f t="shared" si="128"/>
        <v>315249.28279999993</v>
      </c>
      <c r="V295" s="50">
        <f t="shared" si="125"/>
        <v>2.6655683495747247</v>
      </c>
      <c r="W295" s="31">
        <v>11498.252899999999</v>
      </c>
      <c r="X295" s="44">
        <f t="shared" si="130"/>
        <v>2.9151589095434378</v>
      </c>
      <c r="Y295" s="44">
        <f t="shared" si="131"/>
        <v>1.2288589095434379</v>
      </c>
      <c r="Z295" s="31">
        <v>42997.596299999997</v>
      </c>
      <c r="AA295" s="30">
        <v>14.8523</v>
      </c>
      <c r="AB295" s="30">
        <v>82.511899999999997</v>
      </c>
      <c r="AC295" s="30">
        <v>4.9311999999999996</v>
      </c>
      <c r="AD295" s="30">
        <v>2.2046999999999999</v>
      </c>
      <c r="AE295" s="30">
        <f t="shared" si="136"/>
        <v>9.0387710610403413</v>
      </c>
      <c r="AF295" s="30">
        <v>308.41699999999997</v>
      </c>
      <c r="AG295" s="31">
        <v>43508.567900000002</v>
      </c>
      <c r="AH295" s="59">
        <f>VLOOKUP(C295,macroInfo!$B$5:$D$57,3,0)</f>
        <v>2.24192121597748</v>
      </c>
      <c r="AI295" s="59">
        <f>VLOOKUP(C295,macroInfo!$B$5:$G$57,6,0)</f>
        <v>96.096317192574773</v>
      </c>
      <c r="AJ295" s="59">
        <f>VLOOKUP(C295,macroInfo!$B$5:$F$57,5,0)</f>
        <v>15.75644385807878</v>
      </c>
      <c r="AK295" s="59">
        <f>VLOOKUP(C295,macroInfo!$B$5:$H$57,7,0)</f>
        <v>1.2874999999999999</v>
      </c>
    </row>
    <row r="296" spans="1:37" x14ac:dyDescent="0.3">
      <c r="A296" s="32" t="s">
        <v>177</v>
      </c>
      <c r="B296" s="32">
        <v>9</v>
      </c>
      <c r="C296" s="32">
        <v>2018</v>
      </c>
      <c r="D296" s="29" t="s">
        <v>194</v>
      </c>
      <c r="E296" s="29" t="s">
        <v>205</v>
      </c>
      <c r="F296" s="33">
        <f t="shared" si="127"/>
        <v>0</v>
      </c>
      <c r="G296" s="33">
        <f t="shared" si="119"/>
        <v>0</v>
      </c>
      <c r="H296" s="33">
        <f t="shared" si="120"/>
        <v>0</v>
      </c>
      <c r="I296" s="33">
        <f t="shared" si="121"/>
        <v>0</v>
      </c>
      <c r="J296" s="30">
        <v>0.89329999999999998</v>
      </c>
      <c r="K296" s="30">
        <v>14.353899999999999</v>
      </c>
      <c r="L296" s="30">
        <v>1.8768</v>
      </c>
      <c r="M296" s="30">
        <v>1.6772</v>
      </c>
      <c r="N296" s="31">
        <v>38141.814899999998</v>
      </c>
      <c r="O296" s="50">
        <f t="shared" si="123"/>
        <v>-2.8685201641176921</v>
      </c>
      <c r="P296" s="31">
        <v>304382.8849</v>
      </c>
      <c r="Q296" s="31">
        <f t="shared" si="122"/>
        <v>7.9802936933659137</v>
      </c>
      <c r="R296" s="31">
        <v>758848.60919999995</v>
      </c>
      <c r="S296" s="31">
        <f t="shared" si="124"/>
        <v>6.6989548410076498</v>
      </c>
      <c r="T296" s="31">
        <v>423239.8541</v>
      </c>
      <c r="U296" s="31">
        <f t="shared" si="128"/>
        <v>335608.75509999995</v>
      </c>
      <c r="V296" s="50">
        <f t="shared" si="125"/>
        <v>6.2582362332416794</v>
      </c>
      <c r="W296" s="31">
        <v>12584.227500000001</v>
      </c>
      <c r="X296" s="44">
        <f t="shared" si="130"/>
        <v>2.9733087227240875</v>
      </c>
      <c r="Y296" s="44">
        <f t="shared" si="131"/>
        <v>1.2961087227240875</v>
      </c>
      <c r="Z296" s="31">
        <v>46393.068899999998</v>
      </c>
      <c r="AA296" s="30">
        <v>14.7531</v>
      </c>
      <c r="AB296" s="30">
        <v>82.951700000000002</v>
      </c>
      <c r="AC296" s="30">
        <v>9.4757999999999996</v>
      </c>
      <c r="AD296" s="30">
        <v>8.1819000000000006</v>
      </c>
      <c r="AE296" s="30">
        <f t="shared" si="136"/>
        <v>7.6005856788059614</v>
      </c>
      <c r="AF296" s="30">
        <v>293.55200000000002</v>
      </c>
      <c r="AG296" s="31">
        <v>43596.2912</v>
      </c>
      <c r="AH296" s="59">
        <f>VLOOKUP(C296,macroInfo!$B$5:$D$57,3,0)</f>
        <v>2.9453848312678002</v>
      </c>
      <c r="AI296" s="59">
        <f>VLOOKUP(C296,macroInfo!$B$5:$G$57,6,0)</f>
        <v>60.525280130543749</v>
      </c>
      <c r="AJ296" s="59">
        <f>VLOOKUP(C296,macroInfo!$B$5:$F$57,5,0)</f>
        <v>10.50993465569568</v>
      </c>
      <c r="AK296" s="59">
        <f>VLOOKUP(C296,macroInfo!$B$5:$H$57,7,0)</f>
        <v>2.3583333333333329</v>
      </c>
    </row>
    <row r="297" spans="1:37" x14ac:dyDescent="0.3">
      <c r="A297" s="32" t="s">
        <v>178</v>
      </c>
      <c r="B297" s="32">
        <v>9</v>
      </c>
      <c r="C297" s="32">
        <v>2019</v>
      </c>
      <c r="D297" s="29" t="s">
        <v>194</v>
      </c>
      <c r="E297" s="29" t="s">
        <v>205</v>
      </c>
      <c r="F297" s="33">
        <f t="shared" si="127"/>
        <v>0</v>
      </c>
      <c r="G297" s="33">
        <f t="shared" si="119"/>
        <v>0</v>
      </c>
      <c r="H297" s="33">
        <f t="shared" si="120"/>
        <v>0</v>
      </c>
      <c r="I297" s="33">
        <f t="shared" si="121"/>
        <v>0</v>
      </c>
      <c r="J297" s="30">
        <v>0.80489999999999995</v>
      </c>
      <c r="K297" s="30">
        <v>13.1663</v>
      </c>
      <c r="L297" s="30">
        <v>1.833</v>
      </c>
      <c r="M297" s="30">
        <v>1.5979000000000001</v>
      </c>
      <c r="N297" s="31">
        <v>38978.878599999996</v>
      </c>
      <c r="O297" s="50">
        <f t="shared" si="123"/>
        <v>2.170874081380088</v>
      </c>
      <c r="P297" s="31">
        <v>320000.7598</v>
      </c>
      <c r="Q297" s="31">
        <f t="shared" si="122"/>
        <v>8.2095937926751965</v>
      </c>
      <c r="R297" s="31">
        <v>825224.8898</v>
      </c>
      <c r="S297" s="31">
        <f t="shared" si="124"/>
        <v>8.3853646253639642</v>
      </c>
      <c r="T297" s="31">
        <v>454003.95079999999</v>
      </c>
      <c r="U297" s="31">
        <f t="shared" si="128"/>
        <v>371220.93900000001</v>
      </c>
      <c r="V297" s="50">
        <f t="shared" si="125"/>
        <v>10.085134611005419</v>
      </c>
      <c r="W297" s="31">
        <v>12926.566000000001</v>
      </c>
      <c r="X297" s="44">
        <f t="shared" si="130"/>
        <v>2.8472364562515611</v>
      </c>
      <c r="Y297" s="44">
        <f t="shared" si="131"/>
        <v>1.249336456251561</v>
      </c>
      <c r="Z297" s="31">
        <v>48349.794900000001</v>
      </c>
      <c r="AA297" s="30">
        <v>15.4741</v>
      </c>
      <c r="AB297" s="30">
        <v>81.931200000000004</v>
      </c>
      <c r="AC297" s="30">
        <v>7.3013000000000003</v>
      </c>
      <c r="AD297" s="30">
        <v>8.4039999999999999</v>
      </c>
      <c r="AE297" s="30">
        <f t="shared" si="136"/>
        <v>4.1311908985625125</v>
      </c>
      <c r="AF297" s="30">
        <v>327.43049999999999</v>
      </c>
      <c r="AG297" s="31">
        <v>45471.8128</v>
      </c>
      <c r="AH297" s="59">
        <f>VLOOKUP(C297,macroInfo!$B$5:$D$57,3,0)</f>
        <v>2.2944390776931098</v>
      </c>
      <c r="AI297" s="59">
        <f>VLOOKUP(C297,macroInfo!$B$5:$G$57,6,0)</f>
        <v>-2.5770932284035988</v>
      </c>
      <c r="AJ297" s="59">
        <f>VLOOKUP(C297,macroInfo!$B$5:$F$57,5,0)</f>
        <v>7.0343743579107363</v>
      </c>
      <c r="AK297" s="59">
        <f>VLOOKUP(C297,macroInfo!$B$5:$H$57,7,0)</f>
        <v>2.2983333333333333</v>
      </c>
    </row>
    <row r="298" spans="1:37" x14ac:dyDescent="0.3">
      <c r="A298" s="32" t="s">
        <v>179</v>
      </c>
      <c r="B298" s="32">
        <v>9</v>
      </c>
      <c r="C298" s="32">
        <v>2020</v>
      </c>
      <c r="D298" s="29" t="s">
        <v>194</v>
      </c>
      <c r="E298" s="29" t="s">
        <v>205</v>
      </c>
      <c r="F298" s="33">
        <f t="shared" si="127"/>
        <v>1</v>
      </c>
      <c r="G298" s="33">
        <f t="shared" si="119"/>
        <v>1</v>
      </c>
      <c r="H298" s="33">
        <f t="shared" si="120"/>
        <v>0</v>
      </c>
      <c r="I298" s="33">
        <f t="shared" si="121"/>
        <v>0</v>
      </c>
      <c r="J298" s="30">
        <v>0.6099</v>
      </c>
      <c r="K298" s="30">
        <v>10.4099</v>
      </c>
      <c r="L298" s="30">
        <v>1.7281</v>
      </c>
      <c r="M298" s="30">
        <v>1.5469999999999999</v>
      </c>
      <c r="N298" s="31">
        <v>41503.8609</v>
      </c>
      <c r="O298" s="50">
        <f t="shared" si="123"/>
        <v>6.2766531577913902</v>
      </c>
      <c r="P298" s="31">
        <v>312720.59370000003</v>
      </c>
      <c r="Q298" s="31">
        <f t="shared" si="122"/>
        <v>7.5347350082314879</v>
      </c>
      <c r="R298" s="31">
        <v>851987.40540000005</v>
      </c>
      <c r="S298" s="31">
        <f t="shared" si="124"/>
        <v>3.1915801440949547</v>
      </c>
      <c r="T298" s="31">
        <v>457981.85769999999</v>
      </c>
      <c r="U298" s="31">
        <f t="shared" si="128"/>
        <v>394005.54770000005</v>
      </c>
      <c r="V298" s="50">
        <f t="shared" si="125"/>
        <v>5.9567581390571531</v>
      </c>
      <c r="W298" s="31">
        <v>12881.5877</v>
      </c>
      <c r="X298" s="44">
        <f t="shared" si="130"/>
        <v>2.8126851497331704</v>
      </c>
      <c r="Y298" s="44">
        <f t="shared" si="131"/>
        <v>1.2656851497331705</v>
      </c>
      <c r="Z298" s="31">
        <v>47094.235000000001</v>
      </c>
      <c r="AA298" s="30">
        <v>16.119399999999999</v>
      </c>
      <c r="AB298" s="30">
        <v>80.917299999999997</v>
      </c>
      <c r="AC298" s="30">
        <v>2.2326999999999999</v>
      </c>
      <c r="AD298" s="30">
        <v>2.3791000000000002</v>
      </c>
      <c r="AE298" s="30">
        <f t="shared" si="136"/>
        <v>-2.6311385524542201</v>
      </c>
      <c r="AF298" s="30">
        <v>345.84339999999997</v>
      </c>
      <c r="AG298" s="31">
        <v>48363.445500000002</v>
      </c>
      <c r="AH298" s="59">
        <f>VLOOKUP(C298,macroInfo!$B$5:$D$57,3,0)</f>
        <v>-2.76780251140578</v>
      </c>
      <c r="AI298" s="59">
        <f>VLOOKUP(C298,macroInfo!$B$5:$G$57,6,0)</f>
        <v>-114.23391508809951</v>
      </c>
      <c r="AJ298" s="59">
        <f>VLOOKUP(C298,macroInfo!$B$5:$F$57,5,0)</f>
        <v>9.0718970685114702</v>
      </c>
      <c r="AK298" s="59">
        <f>VLOOKUP(C298,macroInfo!$B$5:$H$57,7,0)</f>
        <v>0.73333333333333339</v>
      </c>
    </row>
    <row r="299" spans="1:37" x14ac:dyDescent="0.3">
      <c r="A299" s="32" t="s">
        <v>180</v>
      </c>
      <c r="B299" s="32">
        <v>9</v>
      </c>
      <c r="C299" s="32">
        <v>2021</v>
      </c>
      <c r="D299" s="29" t="s">
        <v>194</v>
      </c>
      <c r="E299" s="29" t="s">
        <v>205</v>
      </c>
      <c r="F299" s="33">
        <f t="shared" si="127"/>
        <v>1</v>
      </c>
      <c r="G299" s="33">
        <f t="shared" si="119"/>
        <v>1</v>
      </c>
      <c r="H299" s="33">
        <f t="shared" si="120"/>
        <v>0</v>
      </c>
      <c r="I299" s="33">
        <f t="shared" si="121"/>
        <v>0</v>
      </c>
      <c r="J299" s="30">
        <v>0.82920000000000005</v>
      </c>
      <c r="K299" s="30">
        <v>14.723000000000001</v>
      </c>
      <c r="L299" s="30">
        <v>1.6187</v>
      </c>
      <c r="M299" s="30">
        <v>1.4978</v>
      </c>
      <c r="N299" s="31">
        <v>46720.716399999998</v>
      </c>
      <c r="O299" s="50">
        <f t="shared" si="123"/>
        <v>11.840121566229531</v>
      </c>
      <c r="P299" s="31">
        <v>335676.83120000002</v>
      </c>
      <c r="Q299" s="31">
        <f t="shared" si="122"/>
        <v>7.1847535111854581</v>
      </c>
      <c r="R299" s="31">
        <v>955827.68640000001</v>
      </c>
      <c r="S299" s="31">
        <f t="shared" si="124"/>
        <v>11.500590812828261</v>
      </c>
      <c r="T299" s="31">
        <v>518402.71059999999</v>
      </c>
      <c r="U299" s="31">
        <f t="shared" si="128"/>
        <v>437424.97580000001</v>
      </c>
      <c r="V299" s="50">
        <f t="shared" si="125"/>
        <v>10.454021755125423</v>
      </c>
      <c r="W299" s="31">
        <v>13489.9897</v>
      </c>
      <c r="X299" s="44">
        <f t="shared" si="130"/>
        <v>2.6022220609893547</v>
      </c>
      <c r="Y299" s="44">
        <f t="shared" si="131"/>
        <v>1.1044220609893547</v>
      </c>
      <c r="Z299" s="31">
        <v>52234.591800000002</v>
      </c>
      <c r="AA299" s="30">
        <v>16.254799999999999</v>
      </c>
      <c r="AB299" s="30">
        <v>82.360100000000003</v>
      </c>
      <c r="AC299" s="30">
        <v>5.1906999999999996</v>
      </c>
      <c r="AD299" s="30">
        <v>6.1825999999999999</v>
      </c>
      <c r="AE299" s="30">
        <f t="shared" si="136"/>
        <v>10.359435919505376</v>
      </c>
      <c r="AF299" s="30">
        <v>338.04939999999999</v>
      </c>
      <c r="AG299" s="31">
        <v>53324.459499999997</v>
      </c>
      <c r="AH299" s="59">
        <f>VLOOKUP(C299,macroInfo!$B$5:$D$57,3,0)</f>
        <v>5.9454847612217199</v>
      </c>
      <c r="AI299" s="59">
        <f>VLOOKUP(C299,macroInfo!$B$5:$G$57,6,0)</f>
        <v>-151.61959856938344</v>
      </c>
      <c r="AJ299" s="59">
        <f>VLOOKUP(C299,macroInfo!$B$5:$F$57,5,0)</f>
        <v>28.522785754254098</v>
      </c>
      <c r="AK299" s="59">
        <f>VLOOKUP(C299,macroInfo!$B$5:$H$57,7,0)</f>
        <v>0.161</v>
      </c>
    </row>
    <row r="300" spans="1:37" x14ac:dyDescent="0.3">
      <c r="A300" s="32" t="s">
        <v>181</v>
      </c>
      <c r="B300" s="32">
        <v>9</v>
      </c>
      <c r="C300" s="32">
        <v>2022</v>
      </c>
      <c r="D300" s="29" t="s">
        <v>194</v>
      </c>
      <c r="E300" s="29" t="s">
        <v>205</v>
      </c>
      <c r="F300" s="33">
        <f t="shared" si="127"/>
        <v>1</v>
      </c>
      <c r="G300" s="33">
        <f t="shared" si="119"/>
        <v>1</v>
      </c>
      <c r="H300" s="33">
        <f t="shared" si="120"/>
        <v>0</v>
      </c>
      <c r="I300" s="33">
        <f t="shared" si="121"/>
        <v>0</v>
      </c>
      <c r="J300" s="30">
        <v>0.78259999999999996</v>
      </c>
      <c r="K300" s="30">
        <v>14.8668</v>
      </c>
      <c r="L300" s="30">
        <v>1.633</v>
      </c>
      <c r="M300" s="30">
        <v>1.4654</v>
      </c>
      <c r="N300" s="31">
        <v>44916.782800000001</v>
      </c>
      <c r="O300" s="50">
        <f t="shared" si="123"/>
        <v>-3.9376165660106688</v>
      </c>
      <c r="P300" s="31">
        <v>339062.98119999998</v>
      </c>
      <c r="Q300" s="31">
        <f t="shared" si="122"/>
        <v>7.5486924945123182</v>
      </c>
      <c r="R300" s="31">
        <v>989381.91949999996</v>
      </c>
      <c r="S300" s="31">
        <f t="shared" si="124"/>
        <v>3.4502771966071331</v>
      </c>
      <c r="T300" s="31">
        <v>550139.3064</v>
      </c>
      <c r="U300" s="31">
        <f t="shared" si="128"/>
        <v>439242.61309999996</v>
      </c>
      <c r="V300" s="50">
        <f t="shared" si="125"/>
        <v>0.41467026443266841</v>
      </c>
      <c r="W300" s="31">
        <v>14076.468699999999</v>
      </c>
      <c r="X300" s="44">
        <f t="shared" si="130"/>
        <v>2.5587098642548476</v>
      </c>
      <c r="Y300" s="44">
        <f t="shared" si="131"/>
        <v>1.0933098642548476</v>
      </c>
      <c r="Z300" s="31">
        <v>47767.431600000004</v>
      </c>
      <c r="AA300" s="30">
        <v>18.052700000000002</v>
      </c>
      <c r="AB300" s="30">
        <v>82.978099999999998</v>
      </c>
      <c r="AC300" s="30">
        <v>16.763300000000001</v>
      </c>
      <c r="AD300" s="30">
        <v>14.916399999999999</v>
      </c>
      <c r="AE300" s="30">
        <f t="shared" si="136"/>
        <v>-8.9400893580766621</v>
      </c>
      <c r="AF300" s="30">
        <v>342.20389999999998</v>
      </c>
      <c r="AG300" s="31">
        <v>51843.976799999997</v>
      </c>
      <c r="AH300" s="59">
        <f>VLOOKUP(C300,macroInfo!$B$5:$D$57,3,0)</f>
        <v>2.1</v>
      </c>
      <c r="AI300" s="59">
        <f>VLOOKUP(C300,macroInfo!$B$5:$G$57,6,0)</f>
        <v>270.39008175553982</v>
      </c>
      <c r="AJ300" s="59">
        <f>VLOOKUP(C300,macroInfo!$B$5:$F$57,5,0)</f>
        <v>-4.8140790190475906</v>
      </c>
      <c r="AK300" s="59">
        <f>VLOOKUP(C300,macroInfo!$B$5:$H$57,7,0)</f>
        <v>2.4049999999999998</v>
      </c>
    </row>
    <row r="301" spans="1:37" x14ac:dyDescent="0.3">
      <c r="A301" s="32"/>
      <c r="B301" s="32"/>
      <c r="C301" s="32"/>
      <c r="D301" s="29"/>
      <c r="E301" s="29"/>
      <c r="F301" s="33"/>
      <c r="G301" s="33">
        <f t="shared" si="119"/>
        <v>0</v>
      </c>
      <c r="H301" s="33">
        <f t="shared" si="120"/>
        <v>0</v>
      </c>
      <c r="I301" s="33">
        <f t="shared" si="121"/>
        <v>0</v>
      </c>
      <c r="J301" s="30"/>
      <c r="K301" s="30"/>
      <c r="L301" s="30"/>
      <c r="M301" s="30"/>
      <c r="N301" s="31"/>
      <c r="O301" s="50"/>
      <c r="P301" s="31"/>
      <c r="Q301" s="31"/>
      <c r="R301" s="31"/>
      <c r="S301" s="31"/>
      <c r="T301" s="31"/>
      <c r="U301" s="31"/>
      <c r="V301" s="50"/>
      <c r="W301" s="31"/>
      <c r="X301" s="44"/>
      <c r="Y301" s="44"/>
      <c r="Z301" s="31"/>
      <c r="AA301" s="30"/>
      <c r="AB301" s="30"/>
      <c r="AC301" s="30"/>
      <c r="AD301" s="30"/>
      <c r="AE301" s="30"/>
      <c r="AF301" s="30"/>
      <c r="AG301" s="31"/>
      <c r="AH301" s="59"/>
      <c r="AI301" s="59"/>
      <c r="AJ301" s="59"/>
      <c r="AK301" s="59"/>
    </row>
    <row r="302" spans="1:37" x14ac:dyDescent="0.3">
      <c r="A302" s="32" t="s">
        <v>150</v>
      </c>
      <c r="B302" s="32">
        <v>10</v>
      </c>
      <c r="C302" s="32">
        <v>1991</v>
      </c>
      <c r="D302" s="29" t="s">
        <v>195</v>
      </c>
      <c r="E302" s="29" t="s">
        <v>205</v>
      </c>
      <c r="F302" s="33">
        <f t="shared" si="127"/>
        <v>0</v>
      </c>
      <c r="G302" s="33">
        <f t="shared" si="119"/>
        <v>0</v>
      </c>
      <c r="H302" s="33">
        <f t="shared" si="120"/>
        <v>0</v>
      </c>
      <c r="I302" s="33">
        <f t="shared" si="121"/>
        <v>0</v>
      </c>
      <c r="J302" s="30">
        <f>AVERAGE(J303:J313)</f>
        <v>0.6151181818181819</v>
      </c>
      <c r="K302" s="30">
        <f t="shared" ref="K302:M302" si="138">AVERAGE(K303:K313)</f>
        <v>14.335063636363634</v>
      </c>
      <c r="L302" s="30">
        <f t="shared" si="138"/>
        <v>2.5875454545454546</v>
      </c>
      <c r="M302" s="30">
        <f t="shared" si="138"/>
        <v>1.7329727272727273</v>
      </c>
      <c r="N302" s="31">
        <f t="shared" ref="N302:N314" si="139">AVERAGE(N303:N311)</f>
        <v>24215.260193117279</v>
      </c>
      <c r="O302" s="50"/>
      <c r="P302" s="31">
        <f t="shared" ref="P302:P314" si="140">AVERAGE(P303:P309)</f>
        <v>216209.81887816309</v>
      </c>
      <c r="Q302" s="31">
        <f t="shared" si="122"/>
        <v>8.92865974405745</v>
      </c>
      <c r="R302" s="31">
        <v>117855.7435</v>
      </c>
      <c r="S302" s="31"/>
      <c r="T302" s="31">
        <v>89315.880999999994</v>
      </c>
      <c r="U302" s="31">
        <f t="shared" si="128"/>
        <v>28539.862500000003</v>
      </c>
      <c r="V302" s="50"/>
      <c r="W302" s="31">
        <v>3435.5533</v>
      </c>
      <c r="X302" s="44">
        <f t="shared" ref="X302:X333" si="141">+W302/T302*100</f>
        <v>3.846520083029803</v>
      </c>
      <c r="Y302" s="44">
        <f t="shared" ref="Y302:Y333" si="142">X302-M302</f>
        <v>2.1135473557570759</v>
      </c>
      <c r="Z302" s="31">
        <v>5432.9794000000002</v>
      </c>
      <c r="AA302" s="30">
        <v>16.892600000000002</v>
      </c>
      <c r="AB302" s="30">
        <v>94.284099999999995</v>
      </c>
      <c r="AC302" s="30">
        <f t="shared" ref="AC302" si="143">AVERAGE(AC303:AC313)</f>
        <v>5.1077636363636358</v>
      </c>
      <c r="AD302" s="30">
        <f t="shared" ref="AD302" si="144">AVERAGE(AD303:AD313)</f>
        <v>8.0289181818181827</v>
      </c>
      <c r="AE302" s="30"/>
      <c r="AF302" s="30">
        <f t="shared" ref="AF302:AF325" si="145">AVERAGE(AF303:AF306)</f>
        <v>656.10873311021658</v>
      </c>
      <c r="AG302" s="31">
        <f t="shared" ref="AG302:AG314" si="146">AVERAGE(AG303:AG308)</f>
        <v>26126.340876924896</v>
      </c>
      <c r="AH302" s="59">
        <f>VLOOKUP(C302,macroInfo!$B$5:$D$57,3,0)</f>
        <v>-0.108264790855543</v>
      </c>
      <c r="AI302" s="59">
        <f>VLOOKUP(C302,macroInfo!$B$5:$G$57,6,0)</f>
        <v>-24.829645093076198</v>
      </c>
      <c r="AJ302" s="59">
        <f>VLOOKUP(C302,macroInfo!$B$5:$F$57,5,0)</f>
        <v>13.7019338473162</v>
      </c>
      <c r="AK302" s="59">
        <f>VLOOKUP(C302,macroInfo!$B$5:$H$57,7,0)</f>
        <v>11.522500000000001</v>
      </c>
    </row>
    <row r="303" spans="1:37" x14ac:dyDescent="0.3">
      <c r="A303" s="32" t="s">
        <v>151</v>
      </c>
      <c r="B303" s="32">
        <v>10</v>
      </c>
      <c r="C303" s="32">
        <v>1992</v>
      </c>
      <c r="D303" s="29" t="s">
        <v>195</v>
      </c>
      <c r="E303" s="29" t="s">
        <v>205</v>
      </c>
      <c r="F303" s="33">
        <f t="shared" si="127"/>
        <v>0</v>
      </c>
      <c r="G303" s="33">
        <f t="shared" si="119"/>
        <v>0</v>
      </c>
      <c r="H303" s="33">
        <f t="shared" si="120"/>
        <v>0</v>
      </c>
      <c r="I303" s="33">
        <f t="shared" si="121"/>
        <v>0</v>
      </c>
      <c r="J303" s="30">
        <v>7.9100000000000004E-2</v>
      </c>
      <c r="K303" s="30">
        <v>-0.26640000000000003</v>
      </c>
      <c r="L303" s="30">
        <v>3.2786</v>
      </c>
      <c r="M303" s="30">
        <v>2.4258999999999999</v>
      </c>
      <c r="N303" s="31">
        <f t="shared" si="139"/>
        <v>24296.249610162813</v>
      </c>
      <c r="O303" s="50">
        <f t="shared" si="123"/>
        <v>0.33389804860102135</v>
      </c>
      <c r="P303" s="31">
        <f t="shared" si="140"/>
        <v>215551.43508062654</v>
      </c>
      <c r="Q303" s="31">
        <f t="shared" si="122"/>
        <v>8.8717986742474082</v>
      </c>
      <c r="R303" s="31">
        <v>111580.6035</v>
      </c>
      <c r="S303" s="31">
        <f t="shared" si="124"/>
        <v>-5.4714132797400481</v>
      </c>
      <c r="T303" s="31">
        <v>83187.832800000004</v>
      </c>
      <c r="U303" s="31">
        <f t="shared" si="128"/>
        <v>28392.770699999994</v>
      </c>
      <c r="V303" s="50">
        <f t="shared" si="125"/>
        <v>-0.51672342913139591</v>
      </c>
      <c r="W303" s="31">
        <v>3448.1725999999999</v>
      </c>
      <c r="X303" s="44">
        <f t="shared" si="141"/>
        <v>4.1450443940402781</v>
      </c>
      <c r="Y303" s="44">
        <f t="shared" si="142"/>
        <v>1.7191443940402782</v>
      </c>
      <c r="Z303" s="31">
        <v>4770.05</v>
      </c>
      <c r="AA303" s="30">
        <v>18.242100000000001</v>
      </c>
      <c r="AB303" s="30">
        <v>93.597099999999998</v>
      </c>
      <c r="AC303" s="30">
        <v>2.7928000000000002</v>
      </c>
      <c r="AD303" s="30">
        <v>6.8552999999999997</v>
      </c>
      <c r="AE303" s="30">
        <f t="shared" ref="AE303:AE333" si="147">+LN(Z303/Z302)*100</f>
        <v>-13.013088889293286</v>
      </c>
      <c r="AF303" s="30">
        <f t="shared" si="145"/>
        <v>656.10897731628893</v>
      </c>
      <c r="AG303" s="31">
        <f t="shared" si="146"/>
        <v>26184.471817002504</v>
      </c>
      <c r="AH303" s="59">
        <f>VLOOKUP(C303,macroInfo!$B$5:$D$57,3,0)</f>
        <v>3.5224405274050201</v>
      </c>
      <c r="AI303" s="59">
        <f>VLOOKUP(C303,macroInfo!$B$5:$G$57,6,0)</f>
        <v>-18.045738093491135</v>
      </c>
      <c r="AJ303" s="59">
        <f>VLOOKUP(C303,macroInfo!$B$5:$F$57,5,0)</f>
        <v>8.9163555529826741</v>
      </c>
      <c r="AK303" s="59">
        <f>VLOOKUP(C303,macroInfo!$B$5:$H$57,7,0)</f>
        <v>9.6199999999999992</v>
      </c>
    </row>
    <row r="304" spans="1:37" x14ac:dyDescent="0.3">
      <c r="A304" s="32" t="s">
        <v>152</v>
      </c>
      <c r="B304" s="32">
        <v>10</v>
      </c>
      <c r="C304" s="32">
        <v>1993</v>
      </c>
      <c r="D304" s="29" t="s">
        <v>195</v>
      </c>
      <c r="E304" s="29" t="s">
        <v>205</v>
      </c>
      <c r="F304" s="33">
        <f t="shared" si="127"/>
        <v>0</v>
      </c>
      <c r="G304" s="33">
        <f t="shared" si="119"/>
        <v>0</v>
      </c>
      <c r="H304" s="33">
        <f t="shared" si="120"/>
        <v>0</v>
      </c>
      <c r="I304" s="33">
        <f t="shared" si="121"/>
        <v>0</v>
      </c>
      <c r="J304" s="30">
        <v>0.19789999999999999</v>
      </c>
      <c r="K304" s="30">
        <v>2.5185</v>
      </c>
      <c r="L304" s="30">
        <v>3.1055999999999999</v>
      </c>
      <c r="M304" s="30">
        <v>2.4287999999999998</v>
      </c>
      <c r="N304" s="31">
        <f t="shared" si="139"/>
        <v>24477.777095868063</v>
      </c>
      <c r="O304" s="50">
        <f t="shared" si="123"/>
        <v>0.74436472087789674</v>
      </c>
      <c r="P304" s="31">
        <f t="shared" si="140"/>
        <v>215751.88420625284</v>
      </c>
      <c r="Q304" s="31">
        <f t="shared" si="122"/>
        <v>8.8141943347736653</v>
      </c>
      <c r="R304" s="31">
        <v>124889.07399999999</v>
      </c>
      <c r="S304" s="31">
        <f t="shared" si="124"/>
        <v>11.267870424457897</v>
      </c>
      <c r="T304" s="31">
        <v>87393.049100000004</v>
      </c>
      <c r="U304" s="31">
        <f t="shared" si="128"/>
        <v>37496.024899999989</v>
      </c>
      <c r="V304" s="50">
        <f t="shared" si="125"/>
        <v>27.810036474482708</v>
      </c>
      <c r="W304" s="31">
        <v>3430.2556</v>
      </c>
      <c r="X304" s="44">
        <f t="shared" si="141"/>
        <v>3.9250897357693861</v>
      </c>
      <c r="Y304" s="44">
        <f t="shared" si="142"/>
        <v>1.4962897357693863</v>
      </c>
      <c r="Z304" s="31">
        <v>4302.2640000000001</v>
      </c>
      <c r="AA304" s="30">
        <v>20.576499999999999</v>
      </c>
      <c r="AB304" s="30">
        <v>92.001300000000001</v>
      </c>
      <c r="AC304" s="30">
        <v>11.946300000000001</v>
      </c>
      <c r="AD304" s="30">
        <v>16.197399999999998</v>
      </c>
      <c r="AE304" s="30">
        <f t="shared" si="147"/>
        <v>-10.321539125679616</v>
      </c>
      <c r="AF304" s="30">
        <f t="shared" si="145"/>
        <v>656.1096892625568</v>
      </c>
      <c r="AG304" s="31">
        <f t="shared" si="146"/>
        <v>26138.296664467634</v>
      </c>
      <c r="AH304" s="59">
        <f>VLOOKUP(C304,macroInfo!$B$5:$D$57,3,0)</f>
        <v>2.75178105096643</v>
      </c>
      <c r="AI304" s="59">
        <f>VLOOKUP(C304,macroInfo!$B$5:$G$57,6,0)</f>
        <v>-48.255609531685536</v>
      </c>
      <c r="AJ304" s="59">
        <f>VLOOKUP(C304,macroInfo!$B$5:$F$57,5,0)</f>
        <v>8.3526562161924609</v>
      </c>
      <c r="AK304" s="59">
        <f>VLOOKUP(C304,macroInfo!$B$5:$H$57,7,0)</f>
        <v>5.9375000000000009</v>
      </c>
    </row>
    <row r="305" spans="1:37" x14ac:dyDescent="0.3">
      <c r="A305" s="32" t="s">
        <v>153</v>
      </c>
      <c r="B305" s="32">
        <v>10</v>
      </c>
      <c r="C305" s="32">
        <v>1994</v>
      </c>
      <c r="D305" s="29" t="s">
        <v>195</v>
      </c>
      <c r="E305" s="29" t="s">
        <v>205</v>
      </c>
      <c r="F305" s="33">
        <f t="shared" si="127"/>
        <v>0</v>
      </c>
      <c r="G305" s="33">
        <f t="shared" si="119"/>
        <v>0</v>
      </c>
      <c r="H305" s="33">
        <f t="shared" si="120"/>
        <v>0</v>
      </c>
      <c r="I305" s="33">
        <f t="shared" si="121"/>
        <v>0</v>
      </c>
      <c r="J305" s="30">
        <v>0.69169999999999998</v>
      </c>
      <c r="K305" s="30">
        <v>16.676400000000001</v>
      </c>
      <c r="L305" s="30">
        <v>2.9657</v>
      </c>
      <c r="M305" s="30">
        <v>2.2557999999999998</v>
      </c>
      <c r="N305" s="31">
        <f t="shared" si="139"/>
        <v>24748.217042330645</v>
      </c>
      <c r="O305" s="50">
        <f t="shared" si="123"/>
        <v>1.0987799112316878</v>
      </c>
      <c r="P305" s="31">
        <f t="shared" si="140"/>
        <v>216160.65400077528</v>
      </c>
      <c r="Q305" s="31">
        <f t="shared" si="122"/>
        <v>8.7343930122740883</v>
      </c>
      <c r="R305" s="31">
        <v>127960.2248</v>
      </c>
      <c r="S305" s="31">
        <f t="shared" si="124"/>
        <v>2.4293536556049662</v>
      </c>
      <c r="T305" s="31">
        <v>87198.728400000007</v>
      </c>
      <c r="U305" s="31">
        <f t="shared" si="128"/>
        <v>40761.496399999989</v>
      </c>
      <c r="V305" s="50">
        <f t="shared" si="125"/>
        <v>8.3502995452818656</v>
      </c>
      <c r="W305" s="31">
        <v>3441.0095000000001</v>
      </c>
      <c r="X305" s="44">
        <f t="shared" si="141"/>
        <v>3.9461693572127823</v>
      </c>
      <c r="Y305" s="44">
        <f t="shared" si="142"/>
        <v>1.6903693572127825</v>
      </c>
      <c r="Z305" s="31">
        <v>4674.7006000000001</v>
      </c>
      <c r="AA305" s="30">
        <v>19.935400000000001</v>
      </c>
      <c r="AB305" s="30">
        <v>90.421599999999998</v>
      </c>
      <c r="AC305" s="30">
        <v>2.1877</v>
      </c>
      <c r="AD305" s="30">
        <v>4.1534000000000004</v>
      </c>
      <c r="AE305" s="30">
        <f t="shared" si="147"/>
        <v>8.3023722140265566</v>
      </c>
      <c r="AF305" s="30">
        <f t="shared" si="145"/>
        <v>656.10905708515293</v>
      </c>
      <c r="AG305" s="31">
        <f t="shared" si="146"/>
        <v>26055.931434758997</v>
      </c>
      <c r="AH305" s="59">
        <f>VLOOKUP(C305,macroInfo!$B$5:$D$57,3,0)</f>
        <v>4.0287932599190297</v>
      </c>
      <c r="AI305" s="59">
        <f>VLOOKUP(C305,macroInfo!$B$5:$G$57,6,0)</f>
        <v>-7.5631399186116468</v>
      </c>
      <c r="AJ305" s="59">
        <f>VLOOKUP(C305,macroInfo!$B$5:$F$57,5,0)</f>
        <v>1.5778765561868695</v>
      </c>
      <c r="AK305" s="59">
        <f>VLOOKUP(C305,macroInfo!$B$5:$H$57,7,0)</f>
        <v>5.5049999999999999</v>
      </c>
    </row>
    <row r="306" spans="1:37" x14ac:dyDescent="0.3">
      <c r="A306" s="32" t="s">
        <v>154</v>
      </c>
      <c r="B306" s="32">
        <v>10</v>
      </c>
      <c r="C306" s="32">
        <v>1995</v>
      </c>
      <c r="D306" s="29" t="s">
        <v>195</v>
      </c>
      <c r="E306" s="29" t="s">
        <v>205</v>
      </c>
      <c r="F306" s="33">
        <f t="shared" si="127"/>
        <v>0</v>
      </c>
      <c r="G306" s="33">
        <f t="shared" si="119"/>
        <v>0</v>
      </c>
      <c r="H306" s="33">
        <f t="shared" si="120"/>
        <v>0</v>
      </c>
      <c r="I306" s="33">
        <f t="shared" si="121"/>
        <v>0</v>
      </c>
      <c r="J306" s="30">
        <v>0.70750000000000002</v>
      </c>
      <c r="K306" s="30">
        <v>16.431000000000001</v>
      </c>
      <c r="L306" s="30">
        <v>2.8180999999999998</v>
      </c>
      <c r="M306" s="30">
        <v>1.8966000000000001</v>
      </c>
      <c r="N306" s="31">
        <f t="shared" si="139"/>
        <v>25118.132392542026</v>
      </c>
      <c r="O306" s="50">
        <f t="shared" si="123"/>
        <v>1.4836543679362209</v>
      </c>
      <c r="P306" s="31">
        <f t="shared" si="140"/>
        <v>216634.37871219442</v>
      </c>
      <c r="Q306" s="31">
        <f t="shared" si="122"/>
        <v>8.6246212627064835</v>
      </c>
      <c r="R306" s="31">
        <v>136767.94760000001</v>
      </c>
      <c r="S306" s="31">
        <f t="shared" si="124"/>
        <v>6.6566204687278505</v>
      </c>
      <c r="T306" s="31">
        <v>90542.150699999998</v>
      </c>
      <c r="U306" s="31">
        <f t="shared" si="128"/>
        <v>46225.796900000016</v>
      </c>
      <c r="V306" s="50">
        <f t="shared" si="125"/>
        <v>12.580009656971876</v>
      </c>
      <c r="W306" s="31">
        <v>3395.4679000000001</v>
      </c>
      <c r="X306" s="44">
        <f t="shared" si="141"/>
        <v>3.7501515854758685</v>
      </c>
      <c r="Y306" s="44">
        <f t="shared" si="142"/>
        <v>1.8535515854758684</v>
      </c>
      <c r="Z306" s="31">
        <v>5244.2656999999999</v>
      </c>
      <c r="AA306" s="30">
        <v>20.095400000000001</v>
      </c>
      <c r="AB306" s="30">
        <v>90.677599999999998</v>
      </c>
      <c r="AC306" s="30">
        <v>3.0819000000000001</v>
      </c>
      <c r="AD306" s="30">
        <v>5.6517999999999997</v>
      </c>
      <c r="AE306" s="30">
        <f t="shared" si="147"/>
        <v>11.497011413827053</v>
      </c>
      <c r="AF306" s="30">
        <f t="shared" si="145"/>
        <v>656.10720877686754</v>
      </c>
      <c r="AG306" s="31">
        <f t="shared" si="146"/>
        <v>26077.370040794311</v>
      </c>
      <c r="AH306" s="59">
        <f>VLOOKUP(C306,macroInfo!$B$5:$D$57,3,0)</f>
        <v>2.6842172720778601</v>
      </c>
      <c r="AI306" s="59">
        <f>VLOOKUP(C306,macroInfo!$B$5:$G$57,6,0)</f>
        <v>19.383539885629382</v>
      </c>
      <c r="AJ306" s="59">
        <f>VLOOKUP(C306,macroInfo!$B$5:$F$57,5,0)</f>
        <v>17.155553980273243</v>
      </c>
      <c r="AK306" s="59">
        <f>VLOOKUP(C306,macroInfo!$B$5:$H$57,7,0)</f>
        <v>6.6825000000000001</v>
      </c>
    </row>
    <row r="307" spans="1:37" x14ac:dyDescent="0.3">
      <c r="A307" s="32" t="s">
        <v>155</v>
      </c>
      <c r="B307" s="32">
        <v>10</v>
      </c>
      <c r="C307" s="32">
        <v>1996</v>
      </c>
      <c r="D307" s="29" t="s">
        <v>195</v>
      </c>
      <c r="E307" s="29" t="s">
        <v>205</v>
      </c>
      <c r="F307" s="33">
        <f t="shared" si="127"/>
        <v>0</v>
      </c>
      <c r="G307" s="33">
        <f t="shared" si="119"/>
        <v>0</v>
      </c>
      <c r="H307" s="33">
        <f t="shared" si="120"/>
        <v>0</v>
      </c>
      <c r="I307" s="33">
        <f t="shared" si="121"/>
        <v>0</v>
      </c>
      <c r="J307" s="30">
        <v>0.71209999999999996</v>
      </c>
      <c r="K307" s="30">
        <v>17.491800000000001</v>
      </c>
      <c r="L307" s="30">
        <v>2.4171999999999998</v>
      </c>
      <c r="M307" s="30">
        <v>1.5299</v>
      </c>
      <c r="N307" s="31">
        <f t="shared" si="139"/>
        <v>24204.712383287824</v>
      </c>
      <c r="O307" s="50">
        <f t="shared" si="123"/>
        <v>-3.7042650617416664</v>
      </c>
      <c r="P307" s="31">
        <f t="shared" si="140"/>
        <v>217611.79347699668</v>
      </c>
      <c r="Q307" s="31">
        <f t="shared" si="122"/>
        <v>8.9904721870294573</v>
      </c>
      <c r="R307" s="31">
        <v>162661.39259999999</v>
      </c>
      <c r="S307" s="31">
        <f t="shared" si="124"/>
        <v>17.338501755237953</v>
      </c>
      <c r="T307" s="31">
        <v>102743.4883</v>
      </c>
      <c r="U307" s="31">
        <f t="shared" si="128"/>
        <v>59917.904299999995</v>
      </c>
      <c r="V307" s="50">
        <f t="shared" si="125"/>
        <v>25.943734691714749</v>
      </c>
      <c r="W307" s="31">
        <v>3312.6912000000002</v>
      </c>
      <c r="X307" s="44">
        <f t="shared" si="141"/>
        <v>3.2242346982879302</v>
      </c>
      <c r="Y307" s="44">
        <f t="shared" si="142"/>
        <v>1.6943346982879302</v>
      </c>
      <c r="Z307" s="31">
        <v>5718.3371999999999</v>
      </c>
      <c r="AA307" s="30">
        <v>22.889099999999999</v>
      </c>
      <c r="AB307" s="30">
        <v>85.330299999999994</v>
      </c>
      <c r="AC307" s="30">
        <v>13.2308</v>
      </c>
      <c r="AD307" s="30">
        <v>12.7715</v>
      </c>
      <c r="AE307" s="30">
        <f t="shared" si="147"/>
        <v>8.654283178242931</v>
      </c>
      <c r="AF307" s="30">
        <f t="shared" si="145"/>
        <v>656.10995414057811</v>
      </c>
      <c r="AG307" s="31">
        <f t="shared" si="146"/>
        <v>26085.118309702</v>
      </c>
      <c r="AH307" s="59">
        <f>VLOOKUP(C307,macroInfo!$B$5:$D$57,3,0)</f>
        <v>3.77256549921414</v>
      </c>
      <c r="AI307" s="59">
        <f>VLOOKUP(C307,macroInfo!$B$5:$G$57,6,0)</f>
        <v>-10.357468965421845</v>
      </c>
      <c r="AJ307" s="59">
        <f>VLOOKUP(C307,macroInfo!$B$5:$F$57,5,0)</f>
        <v>21.026191089149609</v>
      </c>
      <c r="AK307" s="59">
        <f>VLOOKUP(C307,macroInfo!$B$5:$H$57,7,0)</f>
        <v>6.0249999999999995</v>
      </c>
    </row>
    <row r="308" spans="1:37" x14ac:dyDescent="0.3">
      <c r="A308" s="32" t="s">
        <v>156</v>
      </c>
      <c r="B308" s="32">
        <v>10</v>
      </c>
      <c r="C308" s="32">
        <v>1997</v>
      </c>
      <c r="D308" s="29" t="s">
        <v>195</v>
      </c>
      <c r="E308" s="29" t="s">
        <v>205</v>
      </c>
      <c r="F308" s="33">
        <f t="shared" si="127"/>
        <v>0</v>
      </c>
      <c r="G308" s="33">
        <f t="shared" si="119"/>
        <v>0</v>
      </c>
      <c r="H308" s="33">
        <f t="shared" si="120"/>
        <v>0</v>
      </c>
      <c r="I308" s="33">
        <f t="shared" si="121"/>
        <v>0</v>
      </c>
      <c r="J308" s="30">
        <v>0.72570000000000001</v>
      </c>
      <c r="K308" s="30">
        <v>19.031199999999998</v>
      </c>
      <c r="L308" s="30">
        <v>2.4350999999999998</v>
      </c>
      <c r="M308" s="30">
        <v>1.7710999999999999</v>
      </c>
      <c r="N308" s="31">
        <f t="shared" si="139"/>
        <v>23698.501394959039</v>
      </c>
      <c r="O308" s="50">
        <f t="shared" si="123"/>
        <v>-2.1135526926390922</v>
      </c>
      <c r="P308" s="31">
        <f t="shared" si="140"/>
        <v>219164.60774415781</v>
      </c>
      <c r="Q308" s="31">
        <f t="shared" si="122"/>
        <v>9.2480365779912486</v>
      </c>
      <c r="R308" s="31">
        <v>173684.80809999999</v>
      </c>
      <c r="S308" s="31">
        <f t="shared" si="124"/>
        <v>6.5571514739538053</v>
      </c>
      <c r="T308" s="31">
        <v>97654.864100000006</v>
      </c>
      <c r="U308" s="31">
        <f t="shared" si="128"/>
        <v>76029.943999999989</v>
      </c>
      <c r="V308" s="50">
        <f t="shared" si="125"/>
        <v>23.815189905800924</v>
      </c>
      <c r="W308" s="31">
        <v>3642.1552999999999</v>
      </c>
      <c r="X308" s="44">
        <f t="shared" si="141"/>
        <v>3.7296199565342492</v>
      </c>
      <c r="Y308" s="44">
        <f t="shared" si="142"/>
        <v>1.9585199565342493</v>
      </c>
      <c r="Z308" s="31">
        <v>6106.5776999999998</v>
      </c>
      <c r="AA308" s="30">
        <v>22.4131</v>
      </c>
      <c r="AB308" s="30">
        <v>87.4602</v>
      </c>
      <c r="AC308" s="30">
        <v>-2.98E-2</v>
      </c>
      <c r="AD308" s="30">
        <v>7.0523999999999996</v>
      </c>
      <c r="AE308" s="30">
        <f t="shared" si="147"/>
        <v>6.5688437864681246</v>
      </c>
      <c r="AF308" s="30">
        <f t="shared" si="145"/>
        <v>656.11253704762862</v>
      </c>
      <c r="AG308" s="31">
        <f t="shared" si="146"/>
        <v>26216.856994823942</v>
      </c>
      <c r="AH308" s="59">
        <f>VLOOKUP(C308,macroInfo!$B$5:$D$57,3,0)</f>
        <v>4.4471749452452496</v>
      </c>
      <c r="AI308" s="59">
        <f>VLOOKUP(C308,macroInfo!$B$5:$G$57,6,0)</f>
        <v>12.504109498900432</v>
      </c>
      <c r="AJ308" s="59">
        <f>VLOOKUP(C308,macroInfo!$B$5:$F$57,5,0)</f>
        <v>26.072427860891199</v>
      </c>
      <c r="AK308" s="59">
        <f>VLOOKUP(C308,macroInfo!$B$5:$H$57,7,0)</f>
        <v>6.8274999999999997</v>
      </c>
    </row>
    <row r="309" spans="1:37" x14ac:dyDescent="0.3">
      <c r="A309" s="32" t="s">
        <v>157</v>
      </c>
      <c r="B309" s="32">
        <v>10</v>
      </c>
      <c r="C309" s="32">
        <v>1998</v>
      </c>
      <c r="D309" s="29" t="s">
        <v>195</v>
      </c>
      <c r="E309" s="29" t="s">
        <v>205</v>
      </c>
      <c r="F309" s="33">
        <f t="shared" si="127"/>
        <v>0</v>
      </c>
      <c r="G309" s="33">
        <f t="shared" si="119"/>
        <v>0</v>
      </c>
      <c r="H309" s="33">
        <f t="shared" si="120"/>
        <v>0</v>
      </c>
      <c r="I309" s="33">
        <f t="shared" si="121"/>
        <v>0</v>
      </c>
      <c r="J309" s="30">
        <v>0.70269999999999999</v>
      </c>
      <c r="K309" s="30">
        <v>18.2957</v>
      </c>
      <c r="L309" s="30">
        <v>2.3563999999999998</v>
      </c>
      <c r="M309" s="30">
        <v>1.4730000000000001</v>
      </c>
      <c r="N309" s="31">
        <f t="shared" si="139"/>
        <v>23789.760615463136</v>
      </c>
      <c r="O309" s="50">
        <f t="shared" si="123"/>
        <v>0.3843448000891122</v>
      </c>
      <c r="P309" s="31">
        <f t="shared" si="140"/>
        <v>212593.97892613805</v>
      </c>
      <c r="Q309" s="31">
        <f t="shared" si="122"/>
        <v>8.9363647815755591</v>
      </c>
      <c r="R309" s="31">
        <v>178088.65520000001</v>
      </c>
      <c r="S309" s="31">
        <f t="shared" si="124"/>
        <v>2.5039280363295764</v>
      </c>
      <c r="T309" s="31">
        <v>95673.027000000002</v>
      </c>
      <c r="U309" s="31">
        <f t="shared" si="128"/>
        <v>82415.628200000006</v>
      </c>
      <c r="V309" s="50">
        <f t="shared" si="125"/>
        <v>8.0647818864391549</v>
      </c>
      <c r="W309" s="31">
        <v>3463.7653</v>
      </c>
      <c r="X309" s="44">
        <f t="shared" si="141"/>
        <v>3.6204198911778973</v>
      </c>
      <c r="Y309" s="44">
        <f t="shared" si="142"/>
        <v>2.147419891177897</v>
      </c>
      <c r="Z309" s="31">
        <v>6326.5835999999999</v>
      </c>
      <c r="AA309" s="30">
        <v>22.145</v>
      </c>
      <c r="AB309" s="30">
        <v>86.834800000000001</v>
      </c>
      <c r="AC309" s="30">
        <v>7.1120999999999999</v>
      </c>
      <c r="AD309" s="30">
        <v>3.9116</v>
      </c>
      <c r="AE309" s="30">
        <f t="shared" si="147"/>
        <v>3.5393873122905912</v>
      </c>
      <c r="AF309" s="30">
        <f t="shared" si="145"/>
        <v>656.10652837553766</v>
      </c>
      <c r="AG309" s="31">
        <f t="shared" si="146"/>
        <v>26533.257457468135</v>
      </c>
      <c r="AH309" s="59">
        <f>VLOOKUP(C309,macroInfo!$B$5:$D$57,3,0)</f>
        <v>4.4813944315531602</v>
      </c>
      <c r="AI309" s="59">
        <f>VLOOKUP(C309,macroInfo!$B$5:$G$57,6,0)</f>
        <v>7.1698837229222008</v>
      </c>
      <c r="AJ309" s="59">
        <f>VLOOKUP(C309,macroInfo!$B$5:$F$57,5,0)</f>
        <v>21.675289447831517</v>
      </c>
      <c r="AK309" s="59">
        <f>VLOOKUP(C309,macroInfo!$B$5:$H$57,7,0)</f>
        <v>7.335</v>
      </c>
    </row>
    <row r="310" spans="1:37" x14ac:dyDescent="0.3">
      <c r="A310" s="32" t="s">
        <v>158</v>
      </c>
      <c r="B310" s="32">
        <v>10</v>
      </c>
      <c r="C310" s="32">
        <v>1999</v>
      </c>
      <c r="D310" s="29" t="s">
        <v>195</v>
      </c>
      <c r="E310" s="29" t="s">
        <v>205</v>
      </c>
      <c r="F310" s="33">
        <f t="shared" si="127"/>
        <v>0</v>
      </c>
      <c r="G310" s="33">
        <f t="shared" si="119"/>
        <v>0</v>
      </c>
      <c r="H310" s="33">
        <f t="shared" si="120"/>
        <v>0</v>
      </c>
      <c r="I310" s="33">
        <f t="shared" si="121"/>
        <v>0</v>
      </c>
      <c r="J310" s="30">
        <v>0.64470000000000005</v>
      </c>
      <c r="K310" s="30">
        <v>15.7217</v>
      </c>
      <c r="L310" s="30">
        <v>2.2361</v>
      </c>
      <c r="M310" s="30">
        <v>1.3953</v>
      </c>
      <c r="N310" s="31">
        <f t="shared" si="139"/>
        <v>23508.010243916822</v>
      </c>
      <c r="O310" s="50">
        <f t="shared" si="123"/>
        <v>-1.1914037349203948</v>
      </c>
      <c r="P310" s="31">
        <f t="shared" si="140"/>
        <v>210942.74849787081</v>
      </c>
      <c r="Q310" s="31">
        <f t="shared" si="122"/>
        <v>8.9732285424903857</v>
      </c>
      <c r="R310" s="31">
        <v>183877.98079999999</v>
      </c>
      <c r="S310" s="31">
        <f t="shared" si="124"/>
        <v>3.1990900581855204</v>
      </c>
      <c r="T310" s="31">
        <v>98402.7448</v>
      </c>
      <c r="U310" s="31">
        <f t="shared" si="128"/>
        <v>85475.23599999999</v>
      </c>
      <c r="V310" s="50">
        <f t="shared" si="125"/>
        <v>3.6451615009689138</v>
      </c>
      <c r="W310" s="31">
        <v>3419.2986000000001</v>
      </c>
      <c r="X310" s="44">
        <f t="shared" si="141"/>
        <v>3.4748000240741255</v>
      </c>
      <c r="Y310" s="44">
        <f t="shared" si="142"/>
        <v>2.0795000240741253</v>
      </c>
      <c r="Z310" s="31">
        <v>7205.6526000000003</v>
      </c>
      <c r="AA310" s="30">
        <v>21.280899999999999</v>
      </c>
      <c r="AB310" s="30">
        <v>85.495599999999996</v>
      </c>
      <c r="AC310" s="30">
        <v>-1.7461</v>
      </c>
      <c r="AD310" s="30">
        <v>4.3842999999999996</v>
      </c>
      <c r="AE310" s="30">
        <f t="shared" si="147"/>
        <v>13.010542652126283</v>
      </c>
      <c r="AF310" s="30">
        <f t="shared" si="145"/>
        <v>656.09981554372575</v>
      </c>
      <c r="AG310" s="31">
        <f t="shared" si="146"/>
        <v>25861.245749258407</v>
      </c>
      <c r="AH310" s="59">
        <f>VLOOKUP(C310,macroInfo!$B$5:$D$57,3,0)</f>
        <v>4.7944990446750797</v>
      </c>
      <c r="AI310" s="59">
        <f>VLOOKUP(C310,macroInfo!$B$5:$G$57,6,0)</f>
        <v>-29.70418029197921</v>
      </c>
      <c r="AJ310" s="59">
        <f>VLOOKUP(C310,macroInfo!$B$5:$F$57,5,0)</f>
        <v>20.14088090429766</v>
      </c>
      <c r="AK310" s="59">
        <f>VLOOKUP(C310,macroInfo!$B$5:$H$57,7,0)</f>
        <v>5.4500000000000011</v>
      </c>
    </row>
    <row r="311" spans="1:37" x14ac:dyDescent="0.3">
      <c r="A311" s="32" t="s">
        <v>159</v>
      </c>
      <c r="B311" s="32">
        <v>10</v>
      </c>
      <c r="C311" s="32">
        <v>2000</v>
      </c>
      <c r="D311" s="29" t="s">
        <v>195</v>
      </c>
      <c r="E311" s="29" t="s">
        <v>205</v>
      </c>
      <c r="F311" s="33">
        <f t="shared" si="127"/>
        <v>0</v>
      </c>
      <c r="G311" s="33">
        <f t="shared" si="119"/>
        <v>0</v>
      </c>
      <c r="H311" s="33">
        <f t="shared" si="120"/>
        <v>0</v>
      </c>
      <c r="I311" s="33">
        <f t="shared" si="121"/>
        <v>0</v>
      </c>
      <c r="J311" s="30">
        <v>0.81159999999999999</v>
      </c>
      <c r="K311" s="30">
        <v>19.357800000000001</v>
      </c>
      <c r="L311" s="30">
        <v>2.1753</v>
      </c>
      <c r="M311" s="30">
        <v>1.1285000000000001</v>
      </c>
      <c r="N311" s="31">
        <f t="shared" si="139"/>
        <v>24095.980959525139</v>
      </c>
      <c r="O311" s="50">
        <f t="shared" si="123"/>
        <v>2.4703836911502646</v>
      </c>
      <c r="P311" s="31">
        <f t="shared" si="140"/>
        <v>217155.02808563696</v>
      </c>
      <c r="Q311" s="31">
        <f t="shared" si="122"/>
        <v>9.0120849800802816</v>
      </c>
      <c r="R311" s="31">
        <v>190018.36309999999</v>
      </c>
      <c r="S311" s="31">
        <f t="shared" si="124"/>
        <v>3.2848325581995184</v>
      </c>
      <c r="T311" s="31">
        <v>102449.5016</v>
      </c>
      <c r="U311" s="31">
        <f t="shared" si="128"/>
        <v>87568.861499999985</v>
      </c>
      <c r="V311" s="50">
        <f t="shared" si="125"/>
        <v>2.4198775859076154</v>
      </c>
      <c r="W311" s="31">
        <v>3579.1655000000001</v>
      </c>
      <c r="X311" s="44">
        <f t="shared" si="141"/>
        <v>3.4935899580794056</v>
      </c>
      <c r="Y311" s="44">
        <f t="shared" si="142"/>
        <v>2.3650899580794054</v>
      </c>
      <c r="Z311" s="31">
        <v>7544.5959999999995</v>
      </c>
      <c r="AA311" s="30">
        <v>20.341200000000001</v>
      </c>
      <c r="AB311" s="30">
        <v>87.778700000000001</v>
      </c>
      <c r="AC311" s="30">
        <v>7.8541999999999996</v>
      </c>
      <c r="AD311" s="30">
        <v>7.9825999999999997</v>
      </c>
      <c r="AE311" s="30">
        <f t="shared" si="147"/>
        <v>4.5965744053280533</v>
      </c>
      <c r="AF311" s="30">
        <f t="shared" si="145"/>
        <v>656.12093559542041</v>
      </c>
      <c r="AG311" s="31">
        <f t="shared" si="146"/>
        <v>25561.740056507202</v>
      </c>
      <c r="AH311" s="59">
        <f>VLOOKUP(C311,macroInfo!$B$5:$D$57,3,0)</f>
        <v>4.0771594794161796</v>
      </c>
      <c r="AI311" s="59">
        <f>VLOOKUP(C311,macroInfo!$B$5:$G$57,6,0)</f>
        <v>11.349249888751523</v>
      </c>
      <c r="AJ311" s="59">
        <f>VLOOKUP(C311,macroInfo!$B$5:$F$57,5,0)</f>
        <v>6.4848096186651185</v>
      </c>
      <c r="AK311" s="59">
        <f>VLOOKUP(C311,macroInfo!$B$5:$H$57,7,0)</f>
        <v>6.1050000000000004</v>
      </c>
    </row>
    <row r="312" spans="1:37" x14ac:dyDescent="0.3">
      <c r="A312" s="32" t="s">
        <v>160</v>
      </c>
      <c r="B312" s="32">
        <v>10</v>
      </c>
      <c r="C312" s="32">
        <v>2001</v>
      </c>
      <c r="D312" s="29" t="s">
        <v>195</v>
      </c>
      <c r="E312" s="29" t="s">
        <v>205</v>
      </c>
      <c r="F312" s="33">
        <f t="shared" si="127"/>
        <v>1</v>
      </c>
      <c r="G312" s="33">
        <f t="shared" si="119"/>
        <v>0</v>
      </c>
      <c r="H312" s="33">
        <f t="shared" si="120"/>
        <v>0</v>
      </c>
      <c r="I312" s="33">
        <f t="shared" si="121"/>
        <v>0</v>
      </c>
      <c r="J312" s="30">
        <v>0.74299999999999999</v>
      </c>
      <c r="K312" s="30">
        <v>16.465900000000001</v>
      </c>
      <c r="L312" s="30">
        <v>2.3656000000000001</v>
      </c>
      <c r="M312" s="30">
        <v>1.2192000000000001</v>
      </c>
      <c r="N312" s="31">
        <f t="shared" si="139"/>
        <v>25025.154363572623</v>
      </c>
      <c r="O312" s="50">
        <f t="shared" si="123"/>
        <v>3.7836432131969202</v>
      </c>
      <c r="P312" s="31">
        <f t="shared" si="140"/>
        <v>219022.04256243233</v>
      </c>
      <c r="Q312" s="31">
        <f t="shared" si="122"/>
        <v>8.7520755868442315</v>
      </c>
      <c r="R312" s="31">
        <v>226319.76819999999</v>
      </c>
      <c r="S312" s="31">
        <f t="shared" si="124"/>
        <v>17.482818739416814</v>
      </c>
      <c r="T312" s="31">
        <v>107967.746</v>
      </c>
      <c r="U312" s="31">
        <f t="shared" si="128"/>
        <v>118352.02219999999</v>
      </c>
      <c r="V312" s="50">
        <f t="shared" si="125"/>
        <v>30.123794999966897</v>
      </c>
      <c r="W312" s="31">
        <v>4233.2015000000001</v>
      </c>
      <c r="X312" s="44">
        <f t="shared" si="141"/>
        <v>3.9208019587627589</v>
      </c>
      <c r="Y312" s="44">
        <f t="shared" si="142"/>
        <v>2.7016019587627591</v>
      </c>
      <c r="Z312" s="31">
        <v>10168.1996</v>
      </c>
      <c r="AA312" s="30">
        <v>18.288499999999999</v>
      </c>
      <c r="AB312" s="30">
        <v>84.256200000000007</v>
      </c>
      <c r="AC312" s="30">
        <v>9.7128999999999994</v>
      </c>
      <c r="AD312" s="30">
        <v>15.057499999999999</v>
      </c>
      <c r="AE312" s="30">
        <f t="shared" si="147"/>
        <v>29.843361851500848</v>
      </c>
      <c r="AF312" s="30">
        <f t="shared" si="145"/>
        <v>656.12286867583066</v>
      </c>
      <c r="AG312" s="31">
        <f t="shared" si="146"/>
        <v>26206.001677006174</v>
      </c>
      <c r="AH312" s="59">
        <f>VLOOKUP(C312,macroInfo!$B$5:$D$57,3,0)</f>
        <v>0.95433872870837899</v>
      </c>
      <c r="AI312" s="59">
        <f>VLOOKUP(C312,macroInfo!$B$5:$G$57,6,0)</f>
        <v>-20.568826745413055</v>
      </c>
      <c r="AJ312" s="59">
        <f>VLOOKUP(C312,macroInfo!$B$5:$F$57,5,0)</f>
        <v>-18.009005298066089</v>
      </c>
      <c r="AK312" s="59">
        <f>VLOOKUP(C312,macroInfo!$B$5:$H$57,7,0)</f>
        <v>4.9700000000000006</v>
      </c>
    </row>
    <row r="313" spans="1:37" x14ac:dyDescent="0.3">
      <c r="A313" s="32" t="s">
        <v>161</v>
      </c>
      <c r="B313" s="32">
        <v>10</v>
      </c>
      <c r="C313" s="32">
        <v>2002</v>
      </c>
      <c r="D313" s="29" t="s">
        <v>195</v>
      </c>
      <c r="E313" s="29" t="s">
        <v>205</v>
      </c>
      <c r="F313" s="33">
        <f t="shared" si="127"/>
        <v>0</v>
      </c>
      <c r="G313" s="33">
        <f t="shared" si="119"/>
        <v>0</v>
      </c>
      <c r="H313" s="33">
        <f t="shared" si="120"/>
        <v>0</v>
      </c>
      <c r="I313" s="33">
        <f t="shared" si="121"/>
        <v>0</v>
      </c>
      <c r="J313" s="30">
        <v>0.75029999999999997</v>
      </c>
      <c r="K313" s="30">
        <v>15.9621</v>
      </c>
      <c r="L313" s="30">
        <v>2.3092999999999999</v>
      </c>
      <c r="M313" s="30">
        <v>1.5386</v>
      </c>
      <c r="N313" s="31">
        <f t="shared" si="139"/>
        <v>26111.524467215364</v>
      </c>
      <c r="O313" s="50">
        <f t="shared" si="123"/>
        <v>4.2495273785157401</v>
      </c>
      <c r="P313" s="31">
        <f t="shared" si="140"/>
        <v>219950.45169212832</v>
      </c>
      <c r="Q313" s="31">
        <f t="shared" si="122"/>
        <v>8.4235009705499859</v>
      </c>
      <c r="R313" s="31">
        <v>241514.6079</v>
      </c>
      <c r="S313" s="31">
        <f t="shared" si="124"/>
        <v>6.4981056682763647</v>
      </c>
      <c r="T313" s="31">
        <v>109854.5618</v>
      </c>
      <c r="U313" s="31">
        <f t="shared" si="128"/>
        <v>131660.04610000001</v>
      </c>
      <c r="V313" s="50">
        <f t="shared" si="125"/>
        <v>10.655976976244192</v>
      </c>
      <c r="W313" s="31">
        <v>4549.6027999999997</v>
      </c>
      <c r="X313" s="44">
        <f t="shared" si="141"/>
        <v>4.1414782649472093</v>
      </c>
      <c r="Y313" s="44">
        <f t="shared" si="142"/>
        <v>2.6028782649472095</v>
      </c>
      <c r="Z313" s="31">
        <v>11044.3362</v>
      </c>
      <c r="AA313" s="30">
        <v>18.613299999999999</v>
      </c>
      <c r="AB313" s="30">
        <v>83.868399999999994</v>
      </c>
      <c r="AC313" s="30">
        <v>4.2599999999999999E-2</v>
      </c>
      <c r="AD313" s="30">
        <v>4.3003</v>
      </c>
      <c r="AE313" s="30">
        <f t="shared" si="147"/>
        <v>8.2652571566537762</v>
      </c>
      <c r="AF313" s="30">
        <f t="shared" si="145"/>
        <v>656.08249368717406</v>
      </c>
      <c r="AG313" s="31">
        <f t="shared" si="146"/>
        <v>26131.607923148153</v>
      </c>
      <c r="AH313" s="59">
        <f>VLOOKUP(C313,macroInfo!$B$5:$D$57,3,0)</f>
        <v>1.6959429227495699</v>
      </c>
      <c r="AI313" s="59">
        <f>VLOOKUP(C313,macroInfo!$B$5:$G$57,6,0)</f>
        <v>-21.837626089029953</v>
      </c>
      <c r="AJ313" s="59">
        <f>VLOOKUP(C313,macroInfo!$B$5:$F$57,5,0)</f>
        <v>-18.18527651548176</v>
      </c>
      <c r="AK313" s="59">
        <f>VLOOKUP(C313,macroInfo!$B$5:$H$57,7,0)</f>
        <v>3.9949999999999997</v>
      </c>
    </row>
    <row r="314" spans="1:37" x14ac:dyDescent="0.3">
      <c r="A314" s="32" t="s">
        <v>162</v>
      </c>
      <c r="B314" s="32">
        <v>10</v>
      </c>
      <c r="C314" s="32">
        <v>2003</v>
      </c>
      <c r="D314" s="29" t="s">
        <v>195</v>
      </c>
      <c r="E314" s="29" t="s">
        <v>205</v>
      </c>
      <c r="F314" s="33">
        <f t="shared" si="127"/>
        <v>0</v>
      </c>
      <c r="G314" s="33">
        <f t="shared" si="119"/>
        <v>0</v>
      </c>
      <c r="H314" s="33">
        <f t="shared" si="120"/>
        <v>0</v>
      </c>
      <c r="I314" s="33">
        <f t="shared" si="121"/>
        <v>0</v>
      </c>
      <c r="J314" s="30">
        <v>0.77049999999999996</v>
      </c>
      <c r="K314" s="30">
        <v>16.888500000000001</v>
      </c>
      <c r="L314" s="30">
        <v>1.9966999999999999</v>
      </c>
      <c r="M314" s="30">
        <v>1.2586999999999999</v>
      </c>
      <c r="N314" s="31">
        <f t="shared" si="139"/>
        <v>27182.176560493826</v>
      </c>
      <c r="O314" s="50">
        <f t="shared" si="123"/>
        <v>4.0184717663226266</v>
      </c>
      <c r="P314" s="31">
        <f t="shared" si="140"/>
        <v>224453.69683061229</v>
      </c>
      <c r="Q314" s="31">
        <f t="shared" si="122"/>
        <v>8.2573849938429866</v>
      </c>
      <c r="R314" s="31">
        <v>305698.57400000002</v>
      </c>
      <c r="S314" s="31">
        <f t="shared" si="124"/>
        <v>23.56696047199031</v>
      </c>
      <c r="T314" s="31">
        <v>130801.7294</v>
      </c>
      <c r="U314" s="31">
        <f t="shared" si="128"/>
        <v>174896.84460000001</v>
      </c>
      <c r="V314" s="50">
        <f t="shared" si="125"/>
        <v>28.397314851145143</v>
      </c>
      <c r="W314" s="31">
        <v>4589.9579000000003</v>
      </c>
      <c r="X314" s="44">
        <f t="shared" si="141"/>
        <v>3.5090957291272638</v>
      </c>
      <c r="Y314" s="44">
        <f t="shared" si="142"/>
        <v>2.2503957291272636</v>
      </c>
      <c r="Z314" s="31">
        <v>13306.2803</v>
      </c>
      <c r="AA314" s="30">
        <v>19.411100000000001</v>
      </c>
      <c r="AB314" s="30">
        <v>83.065200000000004</v>
      </c>
      <c r="AC314" s="30">
        <v>0.57620000000000005</v>
      </c>
      <c r="AD314" s="30">
        <v>6.4311999999999996</v>
      </c>
      <c r="AE314" s="30">
        <f t="shared" si="147"/>
        <v>18.631839130901913</v>
      </c>
      <c r="AF314" s="30">
        <f t="shared" si="145"/>
        <v>656.07296421647811</v>
      </c>
      <c r="AG314" s="31">
        <f t="shared" si="146"/>
        <v>27007.289105555556</v>
      </c>
      <c r="AH314" s="59">
        <f>VLOOKUP(C314,macroInfo!$B$5:$D$57,3,0)</f>
        <v>2.7962091006717</v>
      </c>
      <c r="AI314" s="59">
        <f>VLOOKUP(C314,macroInfo!$B$5:$G$57,6,0)</f>
        <v>-8.6215243879623085</v>
      </c>
      <c r="AJ314" s="59">
        <f>VLOOKUP(C314,macroInfo!$B$5:$F$57,5,0)</f>
        <v>-2.1118228990670262</v>
      </c>
      <c r="AK314" s="59">
        <f>VLOOKUP(C314,macroInfo!$B$5:$H$57,7,0)</f>
        <v>3.665</v>
      </c>
    </row>
    <row r="315" spans="1:37" x14ac:dyDescent="0.3">
      <c r="A315" s="32" t="s">
        <v>163</v>
      </c>
      <c r="B315" s="32">
        <v>10</v>
      </c>
      <c r="C315" s="32">
        <v>2004</v>
      </c>
      <c r="D315" s="29" t="s">
        <v>195</v>
      </c>
      <c r="E315" s="29" t="s">
        <v>205</v>
      </c>
      <c r="F315" s="33">
        <f t="shared" si="127"/>
        <v>0</v>
      </c>
      <c r="G315" s="33">
        <f t="shared" si="119"/>
        <v>0</v>
      </c>
      <c r="H315" s="33">
        <f t="shared" si="120"/>
        <v>0</v>
      </c>
      <c r="I315" s="33">
        <f t="shared" si="121"/>
        <v>0</v>
      </c>
      <c r="J315" s="30">
        <v>0.68200000000000005</v>
      </c>
      <c r="K315" s="30">
        <v>15.8786</v>
      </c>
      <c r="L315" s="30">
        <v>1.9177</v>
      </c>
      <c r="M315" s="30">
        <f>AVERAGE(M308:M314)</f>
        <v>1.3977714285714284</v>
      </c>
      <c r="N315" s="31">
        <f>AVERAGE(N316:N324)</f>
        <v>28447.370544444442</v>
      </c>
      <c r="O315" s="50">
        <f t="shared" si="123"/>
        <v>4.5494247550465978</v>
      </c>
      <c r="P315" s="31">
        <f>AVERAGE(P316:P322)</f>
        <v>230034.30761428573</v>
      </c>
      <c r="Q315" s="31">
        <f t="shared" si="122"/>
        <v>8.0863117824859803</v>
      </c>
      <c r="R315" s="31">
        <v>347015.58649999998</v>
      </c>
      <c r="S315" s="31">
        <f t="shared" si="124"/>
        <v>12.677013262356617</v>
      </c>
      <c r="T315" s="31">
        <v>154378.17879999999</v>
      </c>
      <c r="U315" s="31">
        <f t="shared" si="128"/>
        <v>192637.40769999998</v>
      </c>
      <c r="V315" s="50">
        <f t="shared" si="125"/>
        <v>9.6613364627671263</v>
      </c>
      <c r="W315" s="31">
        <v>5078.8973999999998</v>
      </c>
      <c r="X315" s="44">
        <f t="shared" si="141"/>
        <v>3.2899062804593724</v>
      </c>
      <c r="Y315" s="44">
        <f t="shared" si="142"/>
        <v>1.8921348518879439</v>
      </c>
      <c r="Z315" s="31">
        <v>14251.0254</v>
      </c>
      <c r="AA315" s="30">
        <v>20.521599999999999</v>
      </c>
      <c r="AB315" s="30">
        <v>83.171099999999996</v>
      </c>
      <c r="AC315" s="30">
        <v>9.1262000000000008</v>
      </c>
      <c r="AD315" s="30">
        <v>4.5587999999999997</v>
      </c>
      <c r="AE315" s="30">
        <f t="shared" si="147"/>
        <v>6.8592735238080351</v>
      </c>
      <c r="AF315" s="30">
        <f t="shared" si="145"/>
        <v>656.20541580219867</v>
      </c>
      <c r="AG315" s="31">
        <f>AVERAGE(AG316:AG321)</f>
        <v>28431.660233333329</v>
      </c>
      <c r="AH315" s="59">
        <f>VLOOKUP(C315,macroInfo!$B$5:$D$57,3,0)</f>
        <v>3.8525526006435098</v>
      </c>
      <c r="AI315" s="59">
        <f>VLOOKUP(C315,macroInfo!$B$5:$G$57,6,0)</f>
        <v>22.068486956749851</v>
      </c>
      <c r="AJ315" s="59">
        <f>VLOOKUP(C315,macroInfo!$B$5:$F$57,5,0)</f>
        <v>15.83158490016541</v>
      </c>
      <c r="AK315" s="59">
        <f>VLOOKUP(C315,macroInfo!$B$5:$H$57,7,0)</f>
        <v>4.57</v>
      </c>
    </row>
    <row r="316" spans="1:37" x14ac:dyDescent="0.3">
      <c r="A316" s="32" t="s">
        <v>164</v>
      </c>
      <c r="B316" s="32">
        <v>10</v>
      </c>
      <c r="C316" s="32">
        <v>2005</v>
      </c>
      <c r="D316" s="29" t="s">
        <v>195</v>
      </c>
      <c r="E316" s="29" t="s">
        <v>205</v>
      </c>
      <c r="F316" s="33">
        <f t="shared" si="127"/>
        <v>0</v>
      </c>
      <c r="G316" s="33">
        <f t="shared" si="119"/>
        <v>0</v>
      </c>
      <c r="H316" s="33">
        <f t="shared" si="120"/>
        <v>0</v>
      </c>
      <c r="I316" s="33">
        <f t="shared" si="121"/>
        <v>0</v>
      </c>
      <c r="J316" s="30">
        <v>0.75619999999999998</v>
      </c>
      <c r="K316" s="30">
        <v>18.3401</v>
      </c>
      <c r="L316" s="30">
        <v>1.7926</v>
      </c>
      <c r="M316" s="30">
        <f>AVERAGE(M309:M315)</f>
        <v>1.3444387755102039</v>
      </c>
      <c r="N316" s="31">
        <v>15983.9323</v>
      </c>
      <c r="O316" s="50">
        <f t="shared" si="123"/>
        <v>-57.647174614389755</v>
      </c>
      <c r="P316" s="31">
        <v>166599.5772</v>
      </c>
      <c r="Q316" s="31">
        <f t="shared" si="122"/>
        <v>10.422940617685173</v>
      </c>
      <c r="R316" s="31">
        <v>397057.92810000002</v>
      </c>
      <c r="S316" s="31">
        <f t="shared" si="124"/>
        <v>13.471248784674398</v>
      </c>
      <c r="T316" s="31">
        <v>162295.13740000001</v>
      </c>
      <c r="U316" s="31">
        <f t="shared" si="128"/>
        <v>234762.79070000001</v>
      </c>
      <c r="V316" s="50">
        <f t="shared" si="125"/>
        <v>19.776589775590843</v>
      </c>
      <c r="W316" s="31">
        <v>5564.0626000000002</v>
      </c>
      <c r="X316" s="44">
        <f t="shared" si="141"/>
        <v>3.4283606330647838</v>
      </c>
      <c r="Y316" s="44">
        <f t="shared" si="142"/>
        <v>2.0839218575545799</v>
      </c>
      <c r="Z316" s="31">
        <v>16193.657499999999</v>
      </c>
      <c r="AA316" s="30">
        <v>21.546600000000002</v>
      </c>
      <c r="AB316" s="30">
        <v>82.378699999999995</v>
      </c>
      <c r="AC316" s="30">
        <v>11.2158</v>
      </c>
      <c r="AD316" s="30">
        <v>13.249599999999999</v>
      </c>
      <c r="AE316" s="30">
        <f t="shared" si="147"/>
        <v>12.779079121113975</v>
      </c>
      <c r="AF316" s="30">
        <f t="shared" si="145"/>
        <v>656.13060099747179</v>
      </c>
      <c r="AG316" s="31">
        <v>21829.175500000001</v>
      </c>
      <c r="AH316" s="59">
        <f>VLOOKUP(C316,macroInfo!$B$5:$D$57,3,0)</f>
        <v>3.4832203202525802</v>
      </c>
      <c r="AI316" s="59">
        <f>VLOOKUP(C316,macroInfo!$B$5:$G$57,6,0)</f>
        <v>2.7517247399369804</v>
      </c>
      <c r="AJ316" s="59">
        <f>VLOOKUP(C316,macroInfo!$B$5:$F$57,5,0)</f>
        <v>6.3055343402032529</v>
      </c>
      <c r="AK316" s="59">
        <f>VLOOKUP(C316,macroInfo!$B$5:$H$57,7,0)</f>
        <v>4.6974999999999998</v>
      </c>
    </row>
    <row r="317" spans="1:37" x14ac:dyDescent="0.3">
      <c r="A317" s="32" t="s">
        <v>165</v>
      </c>
      <c r="B317" s="32">
        <v>10</v>
      </c>
      <c r="C317" s="32">
        <v>2006</v>
      </c>
      <c r="D317" s="29" t="s">
        <v>195</v>
      </c>
      <c r="E317" s="29" t="s">
        <v>205</v>
      </c>
      <c r="F317" s="33">
        <f t="shared" si="127"/>
        <v>0</v>
      </c>
      <c r="G317" s="33">
        <f t="shared" si="119"/>
        <v>0</v>
      </c>
      <c r="H317" s="33">
        <f t="shared" si="120"/>
        <v>0</v>
      </c>
      <c r="I317" s="33">
        <f t="shared" si="121"/>
        <v>0</v>
      </c>
      <c r="J317" s="30">
        <v>0.93969999999999998</v>
      </c>
      <c r="K317" s="30">
        <v>23.21</v>
      </c>
      <c r="L317" s="30">
        <v>1.5629</v>
      </c>
      <c r="M317" s="30">
        <v>0.4516</v>
      </c>
      <c r="N317" s="31">
        <v>19142.602500000001</v>
      </c>
      <c r="O317" s="50">
        <f t="shared" si="123"/>
        <v>18.033236215657411</v>
      </c>
      <c r="P317" s="31">
        <v>199384.1355</v>
      </c>
      <c r="Q317" s="31">
        <f t="shared" si="122"/>
        <v>10.415727720407922</v>
      </c>
      <c r="R317" s="31">
        <v>478413.54719999997</v>
      </c>
      <c r="S317" s="31">
        <f t="shared" si="124"/>
        <v>18.63933353089741</v>
      </c>
      <c r="T317" s="31">
        <v>187111.40820000001</v>
      </c>
      <c r="U317" s="31">
        <f t="shared" si="128"/>
        <v>291302.13899999997</v>
      </c>
      <c r="V317" s="50">
        <f t="shared" si="125"/>
        <v>21.578540380483496</v>
      </c>
      <c r="W317" s="31">
        <v>5940.3598000000002</v>
      </c>
      <c r="X317" s="44">
        <f t="shared" si="141"/>
        <v>3.1747715744036604</v>
      </c>
      <c r="Y317" s="44">
        <f t="shared" si="142"/>
        <v>2.7231715744036604</v>
      </c>
      <c r="Z317" s="31">
        <v>18783.422500000001</v>
      </c>
      <c r="AA317" s="30">
        <v>22.461300000000001</v>
      </c>
      <c r="AB317" s="30">
        <v>79.581500000000005</v>
      </c>
      <c r="AC317" s="30">
        <v>9.3922000000000008</v>
      </c>
      <c r="AD317" s="30">
        <v>11.947800000000001</v>
      </c>
      <c r="AE317" s="30">
        <f t="shared" si="147"/>
        <v>14.835504569095473</v>
      </c>
      <c r="AF317" s="30">
        <f t="shared" si="145"/>
        <v>655.92099373254769</v>
      </c>
      <c r="AG317" s="31">
        <v>23764.705900000001</v>
      </c>
      <c r="AH317" s="59">
        <f>VLOOKUP(C317,macroInfo!$B$5:$D$57,3,0)</f>
        <v>2.7828106258432701</v>
      </c>
      <c r="AI317" s="59">
        <f>VLOOKUP(C317,macroInfo!$B$5:$G$57,6,0)</f>
        <v>2.1064496594234416</v>
      </c>
      <c r="AJ317" s="59">
        <f>VLOOKUP(C317,macroInfo!$B$5:$F$57,5,0)</f>
        <v>8.7574297123439706</v>
      </c>
      <c r="AK317" s="59">
        <f>VLOOKUP(C317,macroInfo!$B$5:$H$57,7,0)</f>
        <v>4.7974999999999994</v>
      </c>
    </row>
    <row r="318" spans="1:37" x14ac:dyDescent="0.3">
      <c r="A318" s="32" t="s">
        <v>166</v>
      </c>
      <c r="B318" s="32">
        <v>10</v>
      </c>
      <c r="C318" s="32">
        <v>2007</v>
      </c>
      <c r="D318" s="29" t="s">
        <v>195</v>
      </c>
      <c r="E318" s="29" t="s">
        <v>205</v>
      </c>
      <c r="F318" s="33">
        <f t="shared" si="127"/>
        <v>1</v>
      </c>
      <c r="G318" s="33">
        <f t="shared" si="119"/>
        <v>1</v>
      </c>
      <c r="H318" s="33">
        <f t="shared" si="120"/>
        <v>1</v>
      </c>
      <c r="I318" s="33">
        <f t="shared" si="121"/>
        <v>0</v>
      </c>
      <c r="J318" s="30">
        <v>0.96589999999999998</v>
      </c>
      <c r="K318" s="30">
        <v>24.863099999999999</v>
      </c>
      <c r="L318" s="30">
        <v>1.5714999999999999</v>
      </c>
      <c r="M318" s="30">
        <v>0.3034</v>
      </c>
      <c r="N318" s="31">
        <v>24611.0936</v>
      </c>
      <c r="O318" s="50">
        <f t="shared" si="123"/>
        <v>25.128095206798584</v>
      </c>
      <c r="P318" s="31">
        <v>260640.9852</v>
      </c>
      <c r="Q318" s="31">
        <f t="shared" si="122"/>
        <v>10.590386166342482</v>
      </c>
      <c r="R318" s="31">
        <v>631876.6446</v>
      </c>
      <c r="S318" s="31">
        <f t="shared" si="124"/>
        <v>27.821867254008392</v>
      </c>
      <c r="T318" s="31">
        <v>252003.99960000001</v>
      </c>
      <c r="U318" s="31">
        <f t="shared" si="128"/>
        <v>379872.64500000002</v>
      </c>
      <c r="V318" s="50">
        <f t="shared" si="125"/>
        <v>26.547504492619428</v>
      </c>
      <c r="W318" s="31">
        <v>6868.4593999999997</v>
      </c>
      <c r="X318" s="44">
        <f t="shared" si="141"/>
        <v>2.7255358688362654</v>
      </c>
      <c r="Y318" s="44">
        <f t="shared" si="142"/>
        <v>2.4221358688362655</v>
      </c>
      <c r="Z318" s="31">
        <v>23571.203000000001</v>
      </c>
      <c r="AA318" s="30">
        <v>23.159700000000001</v>
      </c>
      <c r="AB318" s="30">
        <v>80.289199999999994</v>
      </c>
      <c r="AC318" s="30">
        <v>14.046900000000001</v>
      </c>
      <c r="AD318" s="30">
        <v>6.3117000000000001</v>
      </c>
      <c r="AE318" s="30">
        <f t="shared" si="147"/>
        <v>22.705105617986188</v>
      </c>
      <c r="AF318" s="30">
        <f t="shared" si="145"/>
        <v>656.03484633369442</v>
      </c>
      <c r="AG318" s="31">
        <v>30071.571400000001</v>
      </c>
      <c r="AH318" s="59">
        <f>VLOOKUP(C318,macroInfo!$B$5:$D$57,3,0)</f>
        <v>2.01050755163328</v>
      </c>
      <c r="AI318" s="59">
        <f>VLOOKUP(C318,macroInfo!$B$5:$G$57,6,0)</f>
        <v>21.613625390754567</v>
      </c>
      <c r="AJ318" s="59">
        <f>VLOOKUP(C318,macroInfo!$B$5:$F$57,5,0)</f>
        <v>11.440467914050702</v>
      </c>
      <c r="AK318" s="59">
        <f>VLOOKUP(C318,macroInfo!$B$5:$H$57,7,0)</f>
        <v>5.9550000000000001</v>
      </c>
    </row>
    <row r="319" spans="1:37" x14ac:dyDescent="0.3">
      <c r="A319" s="32" t="s">
        <v>167</v>
      </c>
      <c r="B319" s="32">
        <v>10</v>
      </c>
      <c r="C319" s="32">
        <v>2008</v>
      </c>
      <c r="D319" s="29" t="s">
        <v>195</v>
      </c>
      <c r="E319" s="29" t="s">
        <v>205</v>
      </c>
      <c r="F319" s="33">
        <f t="shared" si="127"/>
        <v>1</v>
      </c>
      <c r="G319" s="33">
        <f t="shared" si="119"/>
        <v>1</v>
      </c>
      <c r="H319" s="33">
        <f t="shared" si="120"/>
        <v>1</v>
      </c>
      <c r="I319" s="33">
        <f t="shared" si="121"/>
        <v>0</v>
      </c>
      <c r="J319" s="30">
        <v>0.72309999999999997</v>
      </c>
      <c r="K319" s="30">
        <v>17.641400000000001</v>
      </c>
      <c r="L319" s="30">
        <v>2.1414</v>
      </c>
      <c r="M319" s="30">
        <v>1.0699000000000001</v>
      </c>
      <c r="N319" s="31">
        <v>20972.2569</v>
      </c>
      <c r="O319" s="50">
        <f t="shared" si="123"/>
        <v>-15.999683633482107</v>
      </c>
      <c r="P319" s="31">
        <v>232091.1439</v>
      </c>
      <c r="Q319" s="31">
        <f t="shared" si="122"/>
        <v>11.066579291234984</v>
      </c>
      <c r="R319" s="31">
        <v>603065.06709999999</v>
      </c>
      <c r="S319" s="31">
        <f t="shared" si="124"/>
        <v>-4.6669095957053965</v>
      </c>
      <c r="T319" s="31">
        <v>243068.3996</v>
      </c>
      <c r="U319" s="31">
        <f t="shared" si="128"/>
        <v>359996.66749999998</v>
      </c>
      <c r="V319" s="50">
        <f t="shared" si="125"/>
        <v>-5.3741277347175531</v>
      </c>
      <c r="W319" s="31">
        <v>9137.0164000000004</v>
      </c>
      <c r="X319" s="44">
        <f t="shared" si="141"/>
        <v>3.7590309620815061</v>
      </c>
      <c r="Y319" s="44">
        <f t="shared" si="142"/>
        <v>2.689130962081506</v>
      </c>
      <c r="Z319" s="31">
        <v>23410.813999999998</v>
      </c>
      <c r="AA319" s="30">
        <v>21.849699999999999</v>
      </c>
      <c r="AB319" s="30">
        <v>86.390500000000003</v>
      </c>
      <c r="AC319" s="30">
        <v>21.854500000000002</v>
      </c>
      <c r="AD319" s="30">
        <v>20.0901</v>
      </c>
      <c r="AE319" s="30">
        <f t="shared" si="147"/>
        <v>-0.68277027390160927</v>
      </c>
      <c r="AF319" s="30">
        <f t="shared" si="145"/>
        <v>656.73522214508057</v>
      </c>
      <c r="AG319" s="31">
        <v>25685.2454</v>
      </c>
      <c r="AH319" s="59">
        <f>VLOOKUP(C319,macroInfo!$B$5:$D$57,3,0)</f>
        <v>0.122188442974647</v>
      </c>
      <c r="AI319" s="59">
        <f>VLOOKUP(C319,macroInfo!$B$5:$G$57,6,0)</f>
        <v>-8.1302947285824168</v>
      </c>
      <c r="AJ319" s="59">
        <f>VLOOKUP(C319,macroInfo!$B$5:$F$57,5,0)</f>
        <v>-19.582815844469096</v>
      </c>
      <c r="AK319" s="59">
        <f>VLOOKUP(C319,macroInfo!$B$5:$H$57,7,0)</f>
        <v>5.49</v>
      </c>
    </row>
    <row r="320" spans="1:37" x14ac:dyDescent="0.3">
      <c r="A320" s="32" t="s">
        <v>168</v>
      </c>
      <c r="B320" s="32">
        <v>10</v>
      </c>
      <c r="C320" s="32">
        <v>2009</v>
      </c>
      <c r="D320" s="29" t="s">
        <v>195</v>
      </c>
      <c r="E320" s="29" t="s">
        <v>205</v>
      </c>
      <c r="F320" s="33">
        <f t="shared" si="127"/>
        <v>1</v>
      </c>
      <c r="G320" s="33">
        <f t="shared" si="119"/>
        <v>1</v>
      </c>
      <c r="H320" s="33">
        <f t="shared" si="120"/>
        <v>1</v>
      </c>
      <c r="I320" s="33">
        <f t="shared" si="121"/>
        <v>0</v>
      </c>
      <c r="J320" s="30">
        <v>0.55959999999999999</v>
      </c>
      <c r="K320" s="30">
        <v>12.0442</v>
      </c>
      <c r="L320" s="30">
        <v>2.2642000000000002</v>
      </c>
      <c r="M320" s="30">
        <v>1.0973999999999999</v>
      </c>
      <c r="N320" s="31">
        <v>29387.717400000001</v>
      </c>
      <c r="O320" s="50">
        <f t="shared" si="123"/>
        <v>33.737634724044867</v>
      </c>
      <c r="P320" s="31">
        <v>226449.3156</v>
      </c>
      <c r="Q320" s="31">
        <f t="shared" si="122"/>
        <v>7.7055768747796654</v>
      </c>
      <c r="R320" s="31">
        <v>605798.18720000004</v>
      </c>
      <c r="S320" s="31">
        <f t="shared" si="124"/>
        <v>0.45218096376597033</v>
      </c>
      <c r="T320" s="31">
        <v>262810.76579999999</v>
      </c>
      <c r="U320" s="31">
        <f t="shared" si="128"/>
        <v>342987.42140000005</v>
      </c>
      <c r="V320" s="50">
        <f t="shared" si="125"/>
        <v>-4.8401000272577752</v>
      </c>
      <c r="W320" s="31">
        <v>9883.2311000000009</v>
      </c>
      <c r="X320" s="44">
        <f t="shared" si="141"/>
        <v>3.7605883723656808</v>
      </c>
      <c r="Y320" s="44">
        <f t="shared" si="142"/>
        <v>2.6631883723656808</v>
      </c>
      <c r="Z320" s="31">
        <v>29684.609700000001</v>
      </c>
      <c r="AA320" s="30">
        <v>16.804500000000001</v>
      </c>
      <c r="AB320" s="30">
        <v>82.521100000000004</v>
      </c>
      <c r="AC320" s="30">
        <v>-2.6063000000000001</v>
      </c>
      <c r="AD320" s="30">
        <v>-9.1821999999999999</v>
      </c>
      <c r="AE320" s="30">
        <f t="shared" si="147"/>
        <v>23.743066721813751</v>
      </c>
      <c r="AF320" s="30">
        <f t="shared" si="145"/>
        <v>655.83134177856437</v>
      </c>
      <c r="AG320" s="31">
        <v>32261.376199999999</v>
      </c>
      <c r="AH320" s="59">
        <f>VLOOKUP(C320,macroInfo!$B$5:$D$57,3,0)</f>
        <v>-2.5998883510855801</v>
      </c>
      <c r="AI320" s="59">
        <f>VLOOKUP(C320,macroInfo!$B$5:$G$57,6,0)</f>
        <v>-152.2692205218506</v>
      </c>
      <c r="AJ320" s="59">
        <f>VLOOKUP(C320,macroInfo!$B$5:$F$57,5,0)</f>
        <v>-24.778154144577758</v>
      </c>
      <c r="AK320" s="59">
        <f>VLOOKUP(C320,macroInfo!$B$5:$H$57,7,0)</f>
        <v>1.1975</v>
      </c>
    </row>
    <row r="321" spans="1:37" x14ac:dyDescent="0.3">
      <c r="A321" s="32" t="s">
        <v>169</v>
      </c>
      <c r="B321" s="32">
        <v>10</v>
      </c>
      <c r="C321" s="32">
        <v>2010</v>
      </c>
      <c r="D321" s="29" t="s">
        <v>195</v>
      </c>
      <c r="E321" s="29" t="s">
        <v>205</v>
      </c>
      <c r="F321" s="33">
        <f t="shared" si="127"/>
        <v>1</v>
      </c>
      <c r="G321" s="33">
        <f t="shared" si="119"/>
        <v>1</v>
      </c>
      <c r="H321" s="33">
        <f t="shared" si="120"/>
        <v>1</v>
      </c>
      <c r="I321" s="33">
        <f t="shared" si="121"/>
        <v>0</v>
      </c>
      <c r="J321" s="30">
        <v>0.75629999999999997</v>
      </c>
      <c r="K321" s="30">
        <v>14.992100000000001</v>
      </c>
      <c r="L321" s="30">
        <v>2.0935000000000001</v>
      </c>
      <c r="M321" s="30">
        <v>0.95660000000000001</v>
      </c>
      <c r="N321" s="31">
        <v>33387.714999999997</v>
      </c>
      <c r="O321" s="50">
        <f t="shared" si="123"/>
        <v>12.761120640916962</v>
      </c>
      <c r="P321" s="31">
        <v>255976.41279999999</v>
      </c>
      <c r="Q321" s="31">
        <f t="shared" si="122"/>
        <v>7.6667844085766284</v>
      </c>
      <c r="R321" s="31">
        <v>713715.97050000005</v>
      </c>
      <c r="S321" s="31">
        <f t="shared" si="124"/>
        <v>16.39381765939148</v>
      </c>
      <c r="T321" s="31">
        <v>290125.79849999998</v>
      </c>
      <c r="U321" s="31">
        <f t="shared" si="128"/>
        <v>423590.17200000008</v>
      </c>
      <c r="V321" s="50">
        <f t="shared" si="125"/>
        <v>21.10726381346689</v>
      </c>
      <c r="W321" s="31">
        <v>10578.5432</v>
      </c>
      <c r="X321" s="44">
        <f t="shared" si="141"/>
        <v>3.646191843225552</v>
      </c>
      <c r="Y321" s="44">
        <f t="shared" si="142"/>
        <v>2.6895918432255521</v>
      </c>
      <c r="Z321" s="31">
        <v>33552.825599999996</v>
      </c>
      <c r="AA321" s="30">
        <v>17.6234</v>
      </c>
      <c r="AB321" s="30">
        <v>81.917599999999993</v>
      </c>
      <c r="AC321" s="30">
        <v>3.8895</v>
      </c>
      <c r="AD321" s="30">
        <v>8.7192000000000007</v>
      </c>
      <c r="AE321" s="30">
        <f t="shared" si="147"/>
        <v>12.249236085602758</v>
      </c>
      <c r="AF321" s="30">
        <f t="shared" si="145"/>
        <v>655.0825646728515</v>
      </c>
      <c r="AG321" s="31">
        <v>36977.887000000002</v>
      </c>
      <c r="AH321" s="59">
        <f>VLOOKUP(C321,macroInfo!$B$5:$D$57,3,0)</f>
        <v>2.7088566941968102</v>
      </c>
      <c r="AI321" s="59">
        <f>VLOOKUP(C321,macroInfo!$B$5:$G$57,6,0)</f>
        <v>-55.129973169376534</v>
      </c>
      <c r="AJ321" s="59">
        <f>VLOOKUP(C321,macroInfo!$B$5:$F$57,5,0)</f>
        <v>17.567573527575036</v>
      </c>
      <c r="AK321" s="59">
        <f>VLOOKUP(C321,macroInfo!$B$5:$H$57,7,0)</f>
        <v>0.69</v>
      </c>
    </row>
    <row r="322" spans="1:37" x14ac:dyDescent="0.3">
      <c r="A322" s="32" t="s">
        <v>170</v>
      </c>
      <c r="B322" s="32">
        <v>10</v>
      </c>
      <c r="C322" s="32">
        <v>2011</v>
      </c>
      <c r="D322" s="29" t="s">
        <v>195</v>
      </c>
      <c r="E322" s="29" t="s">
        <v>205</v>
      </c>
      <c r="F322" s="33">
        <f t="shared" si="127"/>
        <v>1</v>
      </c>
      <c r="G322" s="33">
        <f t="shared" si="119"/>
        <v>1</v>
      </c>
      <c r="H322" s="33">
        <f t="shared" si="120"/>
        <v>1</v>
      </c>
      <c r="I322" s="33">
        <f t="shared" si="121"/>
        <v>0</v>
      </c>
      <c r="J322" s="30">
        <v>0.65659999999999996</v>
      </c>
      <c r="K322" s="30">
        <v>12.934699999999999</v>
      </c>
      <c r="L322" s="30">
        <v>1.976</v>
      </c>
      <c r="M322" s="30">
        <f>AVERAGE(M302:M321)</f>
        <v>1.4337741465677181</v>
      </c>
      <c r="N322" s="31">
        <v>35888.8554</v>
      </c>
      <c r="O322" s="50">
        <f t="shared" si="123"/>
        <v>7.2238794807966995</v>
      </c>
      <c r="P322" s="31">
        <v>269098.58309999999</v>
      </c>
      <c r="Q322" s="31">
        <f t="shared" si="122"/>
        <v>7.4981099313632606</v>
      </c>
      <c r="R322" s="31">
        <v>755403.47699999996</v>
      </c>
      <c r="S322" s="31">
        <f t="shared" si="124"/>
        <v>5.6766930351335825</v>
      </c>
      <c r="T322" s="31">
        <v>299710.58189999999</v>
      </c>
      <c r="U322" s="31">
        <f t="shared" si="128"/>
        <v>455692.89509999997</v>
      </c>
      <c r="V322" s="50">
        <f t="shared" si="125"/>
        <v>7.305269464492957</v>
      </c>
      <c r="W322" s="31">
        <v>10745.481299999999</v>
      </c>
      <c r="X322" s="44">
        <f t="shared" si="141"/>
        <v>3.5852859221318005</v>
      </c>
      <c r="Y322" s="44">
        <f t="shared" si="142"/>
        <v>2.1515117755640825</v>
      </c>
      <c r="Z322" s="31">
        <v>37075.6708</v>
      </c>
      <c r="AA322" s="30">
        <v>17.221900000000002</v>
      </c>
      <c r="AB322" s="30">
        <v>81.891499999999994</v>
      </c>
      <c r="AC322" s="30">
        <v>8.4343000000000004</v>
      </c>
      <c r="AD322" s="30">
        <v>7.1448999999999998</v>
      </c>
      <c r="AE322" s="30">
        <f t="shared" si="147"/>
        <v>9.9839900477280619</v>
      </c>
      <c r="AF322" s="30">
        <f t="shared" si="145"/>
        <v>656.49025673828123</v>
      </c>
      <c r="AG322" s="31">
        <v>41222.992700000003</v>
      </c>
      <c r="AH322" s="59">
        <f>VLOOKUP(C322,macroInfo!$B$5:$D$57,3,0)</f>
        <v>1.54989495017045</v>
      </c>
      <c r="AI322" s="59">
        <f>VLOOKUP(C322,macroInfo!$B$5:$G$57,6,0)</f>
        <v>25.171692375826577</v>
      </c>
      <c r="AJ322" s="59">
        <f>VLOOKUP(C322,macroInfo!$B$5:$F$57,5,0)</f>
        <v>12.462970276676295</v>
      </c>
      <c r="AK322" s="59">
        <f>VLOOKUP(C322,macroInfo!$B$5:$H$57,7,0)</f>
        <v>0.88749999999999996</v>
      </c>
    </row>
    <row r="323" spans="1:37" x14ac:dyDescent="0.3">
      <c r="A323" s="32" t="s">
        <v>171</v>
      </c>
      <c r="B323" s="32">
        <v>10</v>
      </c>
      <c r="C323" s="32">
        <v>2012</v>
      </c>
      <c r="D323" s="29" t="s">
        <v>195</v>
      </c>
      <c r="E323" s="29" t="s">
        <v>205</v>
      </c>
      <c r="F323" s="33">
        <f t="shared" si="127"/>
        <v>1</v>
      </c>
      <c r="G323" s="33">
        <f t="shared" ref="G323:G386" si="148">IF(OR(AND(C323&gt;2006,C323&lt;=2012), C323&gt;=2020),1,0)</f>
        <v>1</v>
      </c>
      <c r="H323" s="33">
        <f t="shared" ref="H323:H386" si="149">IF(OR(AND(C323&gt;2006,C323&lt;=2012)),1,0)</f>
        <v>1</v>
      </c>
      <c r="I323" s="33">
        <f t="shared" ref="I323:I386" si="150">IF(OR(E323="DEU",E323="UK"),1,0)</f>
        <v>0</v>
      </c>
      <c r="J323" s="30">
        <v>0.9194</v>
      </c>
      <c r="K323" s="30">
        <v>19.326599999999999</v>
      </c>
      <c r="L323" s="30">
        <v>1.9795</v>
      </c>
      <c r="M323" s="30">
        <v>1.0487</v>
      </c>
      <c r="N323" s="31">
        <v>36818.045400000003</v>
      </c>
      <c r="O323" s="50">
        <f t="shared" si="123"/>
        <v>2.5561276357052507</v>
      </c>
      <c r="P323" s="31">
        <v>280693.20799999998</v>
      </c>
      <c r="Q323" s="31">
        <f t="shared" ref="Q323:Q386" si="151">+P323/N323</f>
        <v>7.6237943907799073</v>
      </c>
      <c r="R323" s="31">
        <v>825347.60430000001</v>
      </c>
      <c r="S323" s="31">
        <f t="shared" si="124"/>
        <v>8.8552623014800034</v>
      </c>
      <c r="T323" s="31">
        <v>380355.10649999999</v>
      </c>
      <c r="U323" s="31">
        <f t="shared" si="128"/>
        <v>444992.49780000001</v>
      </c>
      <c r="V323" s="50">
        <f t="shared" si="125"/>
        <v>-2.3761683822162958</v>
      </c>
      <c r="W323" s="31">
        <v>12443.924199999999</v>
      </c>
      <c r="X323" s="44">
        <f t="shared" si="141"/>
        <v>3.2716595590126509</v>
      </c>
      <c r="Y323" s="44">
        <f t="shared" si="142"/>
        <v>2.2229595590126507</v>
      </c>
      <c r="Z323" s="31">
        <v>39465.839800000002</v>
      </c>
      <c r="AA323" s="30">
        <v>17.925999999999998</v>
      </c>
      <c r="AB323" s="30">
        <v>81.770099999999999</v>
      </c>
      <c r="AC323" s="30">
        <v>8.7965999999999998</v>
      </c>
      <c r="AD323" s="30">
        <v>6.0773999999999999</v>
      </c>
      <c r="AE323" s="30">
        <f t="shared" si="147"/>
        <v>6.2474501633869037</v>
      </c>
      <c r="AF323" s="30">
        <f t="shared" si="145"/>
        <v>659.53672539062495</v>
      </c>
      <c r="AG323" s="31">
        <v>42359.707900000001</v>
      </c>
      <c r="AH323" s="59">
        <f>VLOOKUP(C323,macroInfo!$B$5:$D$57,3,0)</f>
        <v>2.2806876031918502</v>
      </c>
      <c r="AI323" s="59">
        <f>VLOOKUP(C323,macroInfo!$B$5:$G$57,6,0)</f>
        <v>-5.7987257650349395</v>
      </c>
      <c r="AJ323" s="59">
        <f>VLOOKUP(C323,macroInfo!$B$5:$F$57,5,0)</f>
        <v>7.9335793820117502</v>
      </c>
      <c r="AK323" s="59">
        <f>VLOOKUP(C323,macroInfo!$B$5:$H$57,7,0)</f>
        <v>0.83749999999999991</v>
      </c>
    </row>
    <row r="324" spans="1:37" x14ac:dyDescent="0.3">
      <c r="A324" s="32" t="s">
        <v>172</v>
      </c>
      <c r="B324" s="32">
        <v>10</v>
      </c>
      <c r="C324" s="32">
        <v>2013</v>
      </c>
      <c r="D324" s="29" t="s">
        <v>195</v>
      </c>
      <c r="E324" s="29" t="s">
        <v>205</v>
      </c>
      <c r="F324" s="33">
        <f t="shared" si="127"/>
        <v>0</v>
      </c>
      <c r="G324" s="33">
        <f t="shared" si="148"/>
        <v>0</v>
      </c>
      <c r="H324" s="33">
        <f t="shared" si="149"/>
        <v>0</v>
      </c>
      <c r="I324" s="33">
        <f t="shared" si="150"/>
        <v>0</v>
      </c>
      <c r="J324" s="30">
        <v>0.98829999999999996</v>
      </c>
      <c r="K324" s="30">
        <v>19.373100000000001</v>
      </c>
      <c r="L324" s="30">
        <v>1.9129</v>
      </c>
      <c r="M324" s="30">
        <v>1.0648</v>
      </c>
      <c r="N324" s="31">
        <v>39834.116399999999</v>
      </c>
      <c r="O324" s="50">
        <f t="shared" ref="O324:O387" si="152">LN(N324/N323)*100</f>
        <v>7.8735651971514953</v>
      </c>
      <c r="P324" s="31">
        <v>333913.12689999997</v>
      </c>
      <c r="Q324" s="31">
        <f t="shared" si="151"/>
        <v>8.3825915340248383</v>
      </c>
      <c r="R324" s="31">
        <v>825408.9558</v>
      </c>
      <c r="S324" s="31">
        <f t="shared" ref="S324:S387" si="153">+LN(R324/R323)*100</f>
        <v>7.4331372064255522E-3</v>
      </c>
      <c r="T324" s="31">
        <v>393733.81920000003</v>
      </c>
      <c r="U324" s="31">
        <f t="shared" si="128"/>
        <v>431675.13659999997</v>
      </c>
      <c r="V324" s="50">
        <f t="shared" ref="V324:V387" si="154">LN(U324/U323)*100</f>
        <v>-3.0384116407511952</v>
      </c>
      <c r="W324" s="31">
        <v>12999.4501</v>
      </c>
      <c r="X324" s="44">
        <f t="shared" si="141"/>
        <v>3.301583320023834</v>
      </c>
      <c r="Y324" s="44">
        <f t="shared" si="142"/>
        <v>2.2367833200238341</v>
      </c>
      <c r="Z324" s="31">
        <v>42132.515099999997</v>
      </c>
      <c r="AA324" s="30">
        <v>17.101800000000001</v>
      </c>
      <c r="AB324" s="30">
        <v>82.815399999999997</v>
      </c>
      <c r="AC324" s="30">
        <v>7.9907000000000004</v>
      </c>
      <c r="AD324" s="30">
        <v>9.8895999999999997</v>
      </c>
      <c r="AE324" s="30">
        <f t="shared" si="147"/>
        <v>6.5384290212331404</v>
      </c>
      <c r="AF324" s="30">
        <f t="shared" si="145"/>
        <v>652.2158203125</v>
      </c>
      <c r="AG324" s="31">
        <v>46570.141000000003</v>
      </c>
      <c r="AH324" s="59">
        <f>VLOOKUP(C324,macroInfo!$B$5:$D$57,3,0)</f>
        <v>1.84187539518688</v>
      </c>
      <c r="AI324" s="59">
        <f>VLOOKUP(C324,macroInfo!$B$5:$G$57,6,0)</f>
        <v>-52.586350113053101</v>
      </c>
      <c r="AJ324" s="59">
        <f>VLOOKUP(C324,macroInfo!$B$5:$F$57,5,0)</f>
        <v>17.537853396638734</v>
      </c>
      <c r="AK324" s="59">
        <f>VLOOKUP(C324,macroInfo!$B$5:$H$57,7,0)</f>
        <v>0.495</v>
      </c>
    </row>
    <row r="325" spans="1:37" x14ac:dyDescent="0.3">
      <c r="A325" s="32" t="s">
        <v>173</v>
      </c>
      <c r="B325" s="32">
        <v>10</v>
      </c>
      <c r="C325" s="32">
        <v>2014</v>
      </c>
      <c r="D325" s="29" t="s">
        <v>195</v>
      </c>
      <c r="E325" s="29" t="s">
        <v>205</v>
      </c>
      <c r="F325" s="33">
        <f t="shared" si="127"/>
        <v>0</v>
      </c>
      <c r="G325" s="33">
        <f t="shared" si="148"/>
        <v>0</v>
      </c>
      <c r="H325" s="33">
        <f t="shared" si="149"/>
        <v>0</v>
      </c>
      <c r="I325" s="33">
        <f t="shared" si="150"/>
        <v>0</v>
      </c>
      <c r="J325" s="30">
        <v>0.98980000000000001</v>
      </c>
      <c r="K325" s="30">
        <v>18.9725</v>
      </c>
      <c r="L325" s="30">
        <v>1.8794</v>
      </c>
      <c r="M325" s="30">
        <v>1.0963000000000001</v>
      </c>
      <c r="N325" s="31">
        <v>44351.835400000004</v>
      </c>
      <c r="O325" s="50">
        <f t="shared" si="152"/>
        <v>10.743035125358116</v>
      </c>
      <c r="P325" s="31">
        <v>335128.56890000001</v>
      </c>
      <c r="Q325" s="31">
        <f t="shared" si="151"/>
        <v>7.5561375505104795</v>
      </c>
      <c r="R325" s="31">
        <v>833968.78879999998</v>
      </c>
      <c r="S325" s="31">
        <f t="shared" si="153"/>
        <v>1.0317010643231108</v>
      </c>
      <c r="T325" s="31">
        <v>387677.77970000001</v>
      </c>
      <c r="U325" s="31">
        <f t="shared" si="128"/>
        <v>446291.00909999997</v>
      </c>
      <c r="V325" s="50">
        <f t="shared" si="154"/>
        <v>3.3297919274210752</v>
      </c>
      <c r="W325" s="31">
        <v>12953.99</v>
      </c>
      <c r="X325" s="44">
        <f t="shared" si="141"/>
        <v>3.3414321579184385</v>
      </c>
      <c r="Y325" s="44">
        <f t="shared" si="142"/>
        <v>2.2451321579184382</v>
      </c>
      <c r="Z325" s="31">
        <v>43106.047200000001</v>
      </c>
      <c r="AA325" s="30">
        <v>17.256799999999998</v>
      </c>
      <c r="AB325" s="30">
        <v>83.365600000000001</v>
      </c>
      <c r="AC325" s="30">
        <v>6.4298000000000002</v>
      </c>
      <c r="AD325" s="30">
        <v>9.0610999999999997</v>
      </c>
      <c r="AE325" s="30">
        <f t="shared" si="147"/>
        <v>2.2843520771061749</v>
      </c>
      <c r="AF325" s="30">
        <f t="shared" si="145"/>
        <v>652.08745624999995</v>
      </c>
      <c r="AG325" s="31">
        <v>46127.859499999999</v>
      </c>
      <c r="AH325" s="59">
        <f>VLOOKUP(C325,macroInfo!$B$5:$D$57,3,0)</f>
        <v>2.2877759325535898</v>
      </c>
      <c r="AI325" s="59">
        <f>VLOOKUP(C325,macroInfo!$B$5:$G$57,6,0)</f>
        <v>8.2370997433127773</v>
      </c>
      <c r="AJ325" s="59">
        <f>VLOOKUP(C325,macroInfo!$B$5:$F$57,5,0)</f>
        <v>16.279600580719226</v>
      </c>
      <c r="AK325" s="59">
        <f>VLOOKUP(C325,macroInfo!$B$5:$H$57,7,0)</f>
        <v>0.53750000000000009</v>
      </c>
    </row>
    <row r="326" spans="1:37" x14ac:dyDescent="0.3">
      <c r="A326" s="32" t="s">
        <v>174</v>
      </c>
      <c r="B326" s="32">
        <v>10</v>
      </c>
      <c r="C326" s="32">
        <v>2015</v>
      </c>
      <c r="D326" s="29" t="s">
        <v>195</v>
      </c>
      <c r="E326" s="29" t="s">
        <v>205</v>
      </c>
      <c r="F326" s="33">
        <f t="shared" si="127"/>
        <v>0</v>
      </c>
      <c r="G326" s="33">
        <f t="shared" si="148"/>
        <v>0</v>
      </c>
      <c r="H326" s="33">
        <f t="shared" si="149"/>
        <v>0</v>
      </c>
      <c r="I326" s="33">
        <f t="shared" si="150"/>
        <v>0</v>
      </c>
      <c r="J326" s="30">
        <v>0.98519999999999996</v>
      </c>
      <c r="K326" s="30">
        <v>18.425000000000001</v>
      </c>
      <c r="L326" s="30">
        <v>1.8380000000000001</v>
      </c>
      <c r="M326" s="30">
        <v>1.0844</v>
      </c>
      <c r="N326" s="31">
        <v>38651.7284</v>
      </c>
      <c r="O326" s="50">
        <f t="shared" si="152"/>
        <v>-13.756259903211154</v>
      </c>
      <c r="P326" s="31">
        <v>316577.69959999999</v>
      </c>
      <c r="Q326" s="31">
        <f t="shared" si="151"/>
        <v>8.1905185797590363</v>
      </c>
      <c r="R326" s="31">
        <v>821511.1655</v>
      </c>
      <c r="S326" s="31">
        <f t="shared" si="153"/>
        <v>-1.5050449171582807</v>
      </c>
      <c r="T326" s="31">
        <v>362688.89569999999</v>
      </c>
      <c r="U326" s="31">
        <f t="shared" si="128"/>
        <v>458822.26980000001</v>
      </c>
      <c r="V326" s="50">
        <f t="shared" si="154"/>
        <v>2.7691697295584232</v>
      </c>
      <c r="W326" s="31">
        <v>11894.9444</v>
      </c>
      <c r="X326" s="44">
        <f t="shared" si="141"/>
        <v>3.2796549718023251</v>
      </c>
      <c r="Y326" s="44">
        <f t="shared" si="142"/>
        <v>2.1952549718023251</v>
      </c>
      <c r="Z326" s="31">
        <v>43626.491300000002</v>
      </c>
      <c r="AA326" s="30">
        <v>16.799199999999999</v>
      </c>
      <c r="AB326" s="30">
        <v>83.446799999999996</v>
      </c>
      <c r="AC326" s="30">
        <v>8.4690999999999992</v>
      </c>
      <c r="AD326" s="30">
        <v>13.5364</v>
      </c>
      <c r="AE326" s="30">
        <f t="shared" si="147"/>
        <v>1.2001270933334389</v>
      </c>
      <c r="AF326" s="30">
        <f>AVERAGE(AF327:AF330)</f>
        <v>662.12102499999992</v>
      </c>
      <c r="AG326" s="31">
        <v>89952.584900000002</v>
      </c>
      <c r="AH326" s="59">
        <f>VLOOKUP(C326,macroInfo!$B$5:$D$57,3,0)</f>
        <v>2.7063695817639899</v>
      </c>
      <c r="AI326" s="59">
        <f>VLOOKUP(C326,macroInfo!$B$5:$G$57,6,0)</f>
        <v>2.7524673390089935</v>
      </c>
      <c r="AJ326" s="59">
        <f>VLOOKUP(C326,macroInfo!$B$5:$F$57,5,0)</f>
        <v>5.3819675500990032</v>
      </c>
      <c r="AK326" s="59">
        <f>VLOOKUP(C326,macroInfo!$B$5:$H$57,7,0)</f>
        <v>0.55249999999999999</v>
      </c>
    </row>
    <row r="327" spans="1:37" x14ac:dyDescent="0.3">
      <c r="A327" s="32" t="s">
        <v>175</v>
      </c>
      <c r="B327" s="32">
        <v>10</v>
      </c>
      <c r="C327" s="32">
        <v>2016</v>
      </c>
      <c r="D327" s="29" t="s">
        <v>195</v>
      </c>
      <c r="E327" s="29" t="s">
        <v>205</v>
      </c>
      <c r="F327" s="33">
        <f t="shared" si="127"/>
        <v>0</v>
      </c>
      <c r="G327" s="33">
        <f t="shared" si="148"/>
        <v>0</v>
      </c>
      <c r="H327" s="33">
        <f t="shared" si="149"/>
        <v>0</v>
      </c>
      <c r="I327" s="33">
        <f t="shared" si="150"/>
        <v>0</v>
      </c>
      <c r="J327" s="30">
        <v>0.92310000000000003</v>
      </c>
      <c r="K327" s="30">
        <v>16.664200000000001</v>
      </c>
      <c r="L327" s="30">
        <v>1.8535999999999999</v>
      </c>
      <c r="M327" s="30">
        <v>1.1671</v>
      </c>
      <c r="N327" s="31">
        <v>41230.883999999998</v>
      </c>
      <c r="O327" s="50">
        <f t="shared" si="152"/>
        <v>6.4596093878376877</v>
      </c>
      <c r="P327" s="31">
        <v>335480.79070000001</v>
      </c>
      <c r="Q327" s="31">
        <f t="shared" si="151"/>
        <v>8.1366383194694549</v>
      </c>
      <c r="R327" s="31">
        <v>880461.022</v>
      </c>
      <c r="S327" s="31">
        <f t="shared" si="153"/>
        <v>6.9300129941185906</v>
      </c>
      <c r="T327" s="31">
        <v>390778.81390000001</v>
      </c>
      <c r="U327" s="31">
        <f t="shared" si="128"/>
        <v>489682.20809999999</v>
      </c>
      <c r="V327" s="50">
        <f t="shared" si="154"/>
        <v>6.5093702494002104</v>
      </c>
      <c r="W327" s="31">
        <v>12469.6747</v>
      </c>
      <c r="X327" s="44">
        <f t="shared" si="141"/>
        <v>3.1909802313876154</v>
      </c>
      <c r="Y327" s="44">
        <f t="shared" si="142"/>
        <v>2.0238802313876154</v>
      </c>
      <c r="Z327" s="31">
        <v>47970.160400000001</v>
      </c>
      <c r="AA327" s="30">
        <v>16.481300000000001</v>
      </c>
      <c r="AB327" s="30">
        <v>82.242800000000003</v>
      </c>
      <c r="AC327" s="30">
        <v>10.4558</v>
      </c>
      <c r="AD327" s="30">
        <v>8.6574000000000009</v>
      </c>
      <c r="AE327" s="30">
        <f t="shared" si="147"/>
        <v>9.4914594799362497</v>
      </c>
      <c r="AF327" s="30">
        <v>671.72260000000006</v>
      </c>
      <c r="AG327" s="31">
        <v>48452.070099999997</v>
      </c>
      <c r="AH327" s="59">
        <f>VLOOKUP(C327,macroInfo!$B$5:$D$57,3,0)</f>
        <v>1.66747207596187</v>
      </c>
      <c r="AI327" s="59">
        <f>VLOOKUP(C327,macroInfo!$B$5:$G$57,6,0)</f>
        <v>-11.495897277976438</v>
      </c>
      <c r="AJ327" s="59">
        <f>VLOOKUP(C327,macroInfo!$B$5:$F$57,5,0)</f>
        <v>2.592809398073177</v>
      </c>
      <c r="AK327" s="59">
        <f>VLOOKUP(C327,macroInfo!$B$5:$H$57,7,0)</f>
        <v>0.49249999999999994</v>
      </c>
    </row>
    <row r="328" spans="1:37" x14ac:dyDescent="0.3">
      <c r="A328" s="32" t="s">
        <v>176</v>
      </c>
      <c r="B328" s="32">
        <v>10</v>
      </c>
      <c r="C328" s="32">
        <v>2017</v>
      </c>
      <c r="D328" s="29" t="s">
        <v>195</v>
      </c>
      <c r="E328" s="29" t="s">
        <v>205</v>
      </c>
      <c r="F328" s="33">
        <f t="shared" si="127"/>
        <v>0</v>
      </c>
      <c r="G328" s="33">
        <f t="shared" si="148"/>
        <v>0</v>
      </c>
      <c r="H328" s="33">
        <f t="shared" si="149"/>
        <v>0</v>
      </c>
      <c r="I328" s="33">
        <f t="shared" si="150"/>
        <v>0</v>
      </c>
      <c r="J328" s="30">
        <v>0.95509999999999995</v>
      </c>
      <c r="K328" s="30">
        <v>16.8964</v>
      </c>
      <c r="L328" s="30">
        <v>1.7748999999999999</v>
      </c>
      <c r="M328" s="30">
        <v>1.0204</v>
      </c>
      <c r="N328" s="31">
        <v>45906.024700000002</v>
      </c>
      <c r="O328" s="50">
        <f t="shared" si="152"/>
        <v>10.740877834617205</v>
      </c>
      <c r="P328" s="31">
        <v>367897.9608</v>
      </c>
      <c r="Q328" s="31">
        <f t="shared" si="151"/>
        <v>8.0141542031627928</v>
      </c>
      <c r="R328" s="31">
        <v>940414.82519999996</v>
      </c>
      <c r="S328" s="31">
        <f t="shared" si="153"/>
        <v>6.5875422395721763</v>
      </c>
      <c r="T328" s="31">
        <v>422405.21049999999</v>
      </c>
      <c r="U328" s="31">
        <f t="shared" si="128"/>
        <v>518009.61469999998</v>
      </c>
      <c r="V328" s="50">
        <f t="shared" si="154"/>
        <v>5.623717748012889</v>
      </c>
      <c r="W328" s="31">
        <v>13108.084800000001</v>
      </c>
      <c r="X328" s="44">
        <f t="shared" si="141"/>
        <v>3.1032014932969205</v>
      </c>
      <c r="Y328" s="44">
        <f t="shared" si="142"/>
        <v>2.0828014932969205</v>
      </c>
      <c r="Z328" s="31">
        <v>52272.621500000001</v>
      </c>
      <c r="AA328" s="30">
        <v>16.2957</v>
      </c>
      <c r="AB328" s="30">
        <v>81.238799999999998</v>
      </c>
      <c r="AC328" s="30">
        <v>3.9967999999999999</v>
      </c>
      <c r="AD328" s="30">
        <v>4.2300000000000004</v>
      </c>
      <c r="AE328" s="30">
        <f t="shared" si="147"/>
        <v>8.5893585253775182</v>
      </c>
      <c r="AF328" s="30">
        <v>622.93219999999997</v>
      </c>
      <c r="AG328" s="31">
        <v>52381.173900000002</v>
      </c>
      <c r="AH328" s="59">
        <f>VLOOKUP(C328,macroInfo!$B$5:$D$57,3,0)</f>
        <v>2.24192121597748</v>
      </c>
      <c r="AI328" s="59">
        <f>VLOOKUP(C328,macroInfo!$B$5:$G$57,6,0)</f>
        <v>96.096317192574773</v>
      </c>
      <c r="AJ328" s="59">
        <f>VLOOKUP(C328,macroInfo!$B$5:$F$57,5,0)</f>
        <v>15.75644385807878</v>
      </c>
      <c r="AK328" s="59">
        <f>VLOOKUP(C328,macroInfo!$B$5:$H$57,7,0)</f>
        <v>1.2874999999999999</v>
      </c>
    </row>
    <row r="329" spans="1:37" x14ac:dyDescent="0.3">
      <c r="A329" s="32" t="s">
        <v>177</v>
      </c>
      <c r="B329" s="32">
        <v>10</v>
      </c>
      <c r="C329" s="32">
        <v>2018</v>
      </c>
      <c r="D329" s="29" t="s">
        <v>195</v>
      </c>
      <c r="E329" s="29" t="s">
        <v>205</v>
      </c>
      <c r="F329" s="33">
        <f t="shared" si="127"/>
        <v>0</v>
      </c>
      <c r="G329" s="33">
        <f t="shared" si="148"/>
        <v>0</v>
      </c>
      <c r="H329" s="33">
        <f t="shared" si="149"/>
        <v>0</v>
      </c>
      <c r="I329" s="33">
        <f t="shared" si="150"/>
        <v>0</v>
      </c>
      <c r="J329" s="30">
        <v>0.97350000000000003</v>
      </c>
      <c r="K329" s="30">
        <v>17.188300000000002</v>
      </c>
      <c r="L329" s="30">
        <v>1.7401</v>
      </c>
      <c r="M329" s="30">
        <v>0.79049999999999998</v>
      </c>
      <c r="N329" s="31">
        <v>48091.655299999999</v>
      </c>
      <c r="O329" s="50">
        <f t="shared" si="152"/>
        <v>4.6512310041055018</v>
      </c>
      <c r="P329" s="31">
        <v>377305.82160000002</v>
      </c>
      <c r="Q329" s="31">
        <f t="shared" si="151"/>
        <v>7.845556973373716</v>
      </c>
      <c r="R329" s="31">
        <v>1014400</v>
      </c>
      <c r="S329" s="31">
        <f t="shared" si="153"/>
        <v>7.5731502360365743</v>
      </c>
      <c r="T329" s="31">
        <v>440591.27529999998</v>
      </c>
      <c r="U329" s="31">
        <f t="shared" si="128"/>
        <v>573808.72470000002</v>
      </c>
      <c r="V329" s="50">
        <f t="shared" si="154"/>
        <v>10.230230527126679</v>
      </c>
      <c r="W329" s="31">
        <v>14138.6994</v>
      </c>
      <c r="X329" s="44">
        <f t="shared" si="141"/>
        <v>3.2090284562200906</v>
      </c>
      <c r="Y329" s="44">
        <f t="shared" si="142"/>
        <v>2.4185284562200904</v>
      </c>
      <c r="Z329" s="31">
        <v>55899.072800000002</v>
      </c>
      <c r="AA329" s="30">
        <v>16.6936</v>
      </c>
      <c r="AB329" s="30">
        <v>77.130200000000002</v>
      </c>
      <c r="AC329" s="30">
        <v>6.4161999999999999</v>
      </c>
      <c r="AD329" s="30">
        <v>6.0042</v>
      </c>
      <c r="AE329" s="30">
        <f t="shared" si="147"/>
        <v>6.7075048742744627</v>
      </c>
      <c r="AF329" s="30">
        <v>651.57399999999996</v>
      </c>
      <c r="AG329" s="31">
        <v>55094.999199999998</v>
      </c>
      <c r="AH329" s="59">
        <f>VLOOKUP(C329,macroInfo!$B$5:$D$57,3,0)</f>
        <v>2.9453848312678002</v>
      </c>
      <c r="AI329" s="59">
        <f>VLOOKUP(C329,macroInfo!$B$5:$G$57,6,0)</f>
        <v>60.525280130543749</v>
      </c>
      <c r="AJ329" s="59">
        <f>VLOOKUP(C329,macroInfo!$B$5:$F$57,5,0)</f>
        <v>10.50993465569568</v>
      </c>
      <c r="AK329" s="59">
        <f>VLOOKUP(C329,macroInfo!$B$5:$H$57,7,0)</f>
        <v>2.3583333333333329</v>
      </c>
    </row>
    <row r="330" spans="1:37" x14ac:dyDescent="0.3">
      <c r="A330" s="32" t="s">
        <v>178</v>
      </c>
      <c r="B330" s="32">
        <v>10</v>
      </c>
      <c r="C330" s="32">
        <v>2019</v>
      </c>
      <c r="D330" s="29" t="s">
        <v>195</v>
      </c>
      <c r="E330" s="29" t="s">
        <v>205</v>
      </c>
      <c r="F330" s="33">
        <f t="shared" si="127"/>
        <v>0</v>
      </c>
      <c r="G330" s="33">
        <f t="shared" si="148"/>
        <v>0</v>
      </c>
      <c r="H330" s="33">
        <f t="shared" si="149"/>
        <v>0</v>
      </c>
      <c r="I330" s="33">
        <f t="shared" si="150"/>
        <v>0</v>
      </c>
      <c r="J330" s="30">
        <v>0.93059999999999998</v>
      </c>
      <c r="K330" s="30">
        <v>16.636299999999999</v>
      </c>
      <c r="L330" s="30">
        <v>1.7169000000000001</v>
      </c>
      <c r="M330" s="30">
        <v>0.54600000000000004</v>
      </c>
      <c r="N330" s="31">
        <v>51558.273800000003</v>
      </c>
      <c r="O330" s="50">
        <f t="shared" si="152"/>
        <v>6.9604022494402438</v>
      </c>
      <c r="P330" s="31">
        <v>389648.98950000003</v>
      </c>
      <c r="Q330" s="31">
        <f t="shared" si="151"/>
        <v>7.5574483158898929</v>
      </c>
      <c r="R330" s="31">
        <v>1085700</v>
      </c>
      <c r="S330" s="31">
        <f t="shared" si="153"/>
        <v>6.7927635554845045</v>
      </c>
      <c r="T330" s="31">
        <v>472539.12780000002</v>
      </c>
      <c r="U330" s="31">
        <f t="shared" si="128"/>
        <v>613160.87219999998</v>
      </c>
      <c r="V330" s="50">
        <f t="shared" si="154"/>
        <v>6.6331227208709622</v>
      </c>
      <c r="W330" s="31">
        <v>14862.126700000001</v>
      </c>
      <c r="X330" s="44">
        <f t="shared" si="141"/>
        <v>3.1451631887487479</v>
      </c>
      <c r="Y330" s="44">
        <f t="shared" si="142"/>
        <v>2.5991631887487481</v>
      </c>
      <c r="Z330" s="31">
        <v>59121.714</v>
      </c>
      <c r="AA330" s="30">
        <v>17.087399999999999</v>
      </c>
      <c r="AB330" s="30">
        <v>76.546400000000006</v>
      </c>
      <c r="AC330" s="30">
        <v>7.2836999999999996</v>
      </c>
      <c r="AD330" s="30">
        <v>5.8490000000000002</v>
      </c>
      <c r="AE330" s="30">
        <f t="shared" si="147"/>
        <v>5.6050474839193516</v>
      </c>
      <c r="AF330" s="30">
        <v>702.25530000000003</v>
      </c>
      <c r="AG330" s="31">
        <v>59176.417000000001</v>
      </c>
      <c r="AH330" s="59">
        <f>VLOOKUP(C330,macroInfo!$B$5:$D$57,3,0)</f>
        <v>2.2944390776931098</v>
      </c>
      <c r="AI330" s="59">
        <f>VLOOKUP(C330,macroInfo!$B$5:$G$57,6,0)</f>
        <v>-2.5770932284035988</v>
      </c>
      <c r="AJ330" s="59">
        <f>VLOOKUP(C330,macroInfo!$B$5:$F$57,5,0)</f>
        <v>7.0343743579107363</v>
      </c>
      <c r="AK330" s="59">
        <f>VLOOKUP(C330,macroInfo!$B$5:$H$57,7,0)</f>
        <v>2.2983333333333333</v>
      </c>
    </row>
    <row r="331" spans="1:37" x14ac:dyDescent="0.3">
      <c r="A331" s="32" t="s">
        <v>179</v>
      </c>
      <c r="B331" s="32">
        <v>10</v>
      </c>
      <c r="C331" s="32">
        <v>2020</v>
      </c>
      <c r="D331" s="29" t="s">
        <v>195</v>
      </c>
      <c r="E331" s="29" t="s">
        <v>205</v>
      </c>
      <c r="F331" s="33">
        <f t="shared" si="127"/>
        <v>1</v>
      </c>
      <c r="G331" s="33">
        <f t="shared" si="148"/>
        <v>1</v>
      </c>
      <c r="H331" s="33">
        <f t="shared" si="149"/>
        <v>0</v>
      </c>
      <c r="I331" s="33">
        <f t="shared" si="150"/>
        <v>0</v>
      </c>
      <c r="J331" s="30">
        <v>0.74880000000000002</v>
      </c>
      <c r="K331" s="30">
        <v>14.084</v>
      </c>
      <c r="L331" s="30">
        <v>1.6980999999999999</v>
      </c>
      <c r="M331" s="30">
        <v>0.98129999999999995</v>
      </c>
      <c r="N331" s="31">
        <v>55480.170899999997</v>
      </c>
      <c r="O331" s="50">
        <f t="shared" si="152"/>
        <v>7.3312977762105591</v>
      </c>
      <c r="P331" s="31">
        <v>409507.45929999999</v>
      </c>
      <c r="Q331" s="31">
        <f t="shared" si="151"/>
        <v>7.3811499254051505</v>
      </c>
      <c r="R331" s="31">
        <v>1217900</v>
      </c>
      <c r="S331" s="31">
        <f t="shared" si="153"/>
        <v>11.490312385525835</v>
      </c>
      <c r="T331" s="31">
        <v>499760.85159999999</v>
      </c>
      <c r="U331" s="31">
        <f t="shared" si="128"/>
        <v>718139.14840000006</v>
      </c>
      <c r="V331" s="50">
        <f t="shared" si="154"/>
        <v>15.803601450731636</v>
      </c>
      <c r="W331" s="31">
        <v>15495.835999999999</v>
      </c>
      <c r="X331" s="44">
        <f t="shared" si="141"/>
        <v>3.1006502310834465</v>
      </c>
      <c r="Y331" s="44">
        <f t="shared" si="142"/>
        <v>2.1193502310834464</v>
      </c>
      <c r="Z331" s="31">
        <v>60513.5317</v>
      </c>
      <c r="AA331" s="30">
        <v>18.723099999999999</v>
      </c>
      <c r="AB331" s="30">
        <v>76.353200000000001</v>
      </c>
      <c r="AC331" s="30">
        <v>7.1829999999999998</v>
      </c>
      <c r="AD331" s="30">
        <v>14.207599999999999</v>
      </c>
      <c r="AE331" s="30">
        <f t="shared" si="147"/>
        <v>2.3268736389828706</v>
      </c>
      <c r="AF331" s="30">
        <v>1021.5335</v>
      </c>
      <c r="AG331" s="31">
        <v>63668.940699999999</v>
      </c>
      <c r="AH331" s="59">
        <f>VLOOKUP(C331,macroInfo!$B$5:$D$57,3,0)</f>
        <v>-2.76780251140578</v>
      </c>
      <c r="AI331" s="59">
        <f>VLOOKUP(C331,macroInfo!$B$5:$G$57,6,0)</f>
        <v>-114.23391508809951</v>
      </c>
      <c r="AJ331" s="59">
        <f>VLOOKUP(C331,macroInfo!$B$5:$F$57,5,0)</f>
        <v>9.0718970685114702</v>
      </c>
      <c r="AK331" s="59">
        <f>VLOOKUP(C331,macroInfo!$B$5:$H$57,7,0)</f>
        <v>0.73333333333333339</v>
      </c>
    </row>
    <row r="332" spans="1:37" x14ac:dyDescent="0.3">
      <c r="A332" s="32" t="s">
        <v>180</v>
      </c>
      <c r="B332" s="32">
        <v>10</v>
      </c>
      <c r="C332" s="32">
        <v>2021</v>
      </c>
      <c r="D332" s="29" t="s">
        <v>195</v>
      </c>
      <c r="E332" s="29" t="s">
        <v>205</v>
      </c>
      <c r="F332" s="33">
        <f t="shared" ref="F332:F397" si="155">IF(OR(AND(C332&gt;2006,C332&lt;=2012), C332=2001,C332&gt;=2020),1,0)</f>
        <v>1</v>
      </c>
      <c r="G332" s="33">
        <f t="shared" si="148"/>
        <v>1</v>
      </c>
      <c r="H332" s="33">
        <f t="shared" si="149"/>
        <v>0</v>
      </c>
      <c r="I332" s="33">
        <f t="shared" si="150"/>
        <v>0</v>
      </c>
      <c r="J332" s="30">
        <v>0.96299999999999997</v>
      </c>
      <c r="K332" s="30">
        <v>18.275400000000001</v>
      </c>
      <c r="L332" s="30">
        <v>1.524</v>
      </c>
      <c r="M332" s="30">
        <v>1.1026</v>
      </c>
      <c r="N332" s="31">
        <v>66348.822199999995</v>
      </c>
      <c r="O332" s="50">
        <f t="shared" si="152"/>
        <v>17.89003334706798</v>
      </c>
      <c r="P332" s="31">
        <v>445741.36820000003</v>
      </c>
      <c r="Q332" s="31">
        <f t="shared" si="151"/>
        <v>6.7181504270922847</v>
      </c>
      <c r="R332" s="31">
        <v>1376500</v>
      </c>
      <c r="S332" s="31">
        <f t="shared" si="153"/>
        <v>12.241598148959719</v>
      </c>
      <c r="T332" s="31">
        <v>582174.89509999997</v>
      </c>
      <c r="U332" s="31">
        <f t="shared" ref="U332:U397" si="156">+R332-T332</f>
        <v>794325.10490000003</v>
      </c>
      <c r="V332" s="50">
        <f t="shared" si="154"/>
        <v>10.082947918821716</v>
      </c>
      <c r="W332" s="31">
        <v>15908.659600000001</v>
      </c>
      <c r="X332" s="44">
        <f t="shared" si="141"/>
        <v>2.7326254934554295</v>
      </c>
      <c r="Y332" s="44">
        <f t="shared" si="142"/>
        <v>1.6300254934554295</v>
      </c>
      <c r="Z332" s="31">
        <v>74203.775399999999</v>
      </c>
      <c r="AA332" s="30">
        <v>17.277100000000001</v>
      </c>
      <c r="AB332" s="30">
        <v>78.047300000000007</v>
      </c>
      <c r="AC332" s="30">
        <v>8.2553999999999998</v>
      </c>
      <c r="AD332" s="30">
        <v>8.7901000000000007</v>
      </c>
      <c r="AE332" s="30">
        <f t="shared" si="147"/>
        <v>20.39480257900987</v>
      </c>
      <c r="AF332" s="30">
        <v>659.87929999999994</v>
      </c>
      <c r="AG332" s="31">
        <v>74238.464000000007</v>
      </c>
      <c r="AH332" s="59">
        <f>VLOOKUP(C332,macroInfo!$B$5:$D$57,3,0)</f>
        <v>5.9454847612217199</v>
      </c>
      <c r="AI332" s="59">
        <f>VLOOKUP(C332,macroInfo!$B$5:$G$57,6,0)</f>
        <v>-151.61959856938344</v>
      </c>
      <c r="AJ332" s="59">
        <f>VLOOKUP(C332,macroInfo!$B$5:$F$57,5,0)</f>
        <v>28.522785754254098</v>
      </c>
      <c r="AK332" s="59">
        <f>VLOOKUP(C332,macroInfo!$B$5:$H$57,7,0)</f>
        <v>0.161</v>
      </c>
    </row>
    <row r="333" spans="1:37" x14ac:dyDescent="0.3">
      <c r="A333" s="32" t="s">
        <v>181</v>
      </c>
      <c r="B333" s="32">
        <v>10</v>
      </c>
      <c r="C333" s="32">
        <v>2022</v>
      </c>
      <c r="D333" s="29" t="s">
        <v>195</v>
      </c>
      <c r="E333" s="29" t="s">
        <v>205</v>
      </c>
      <c r="F333" s="33">
        <f t="shared" si="155"/>
        <v>1</v>
      </c>
      <c r="G333" s="33">
        <f t="shared" si="148"/>
        <v>1</v>
      </c>
      <c r="H333" s="33">
        <f t="shared" si="149"/>
        <v>0</v>
      </c>
      <c r="I333" s="33">
        <f t="shared" si="150"/>
        <v>0</v>
      </c>
      <c r="J333" s="30">
        <v>0.87170000000000003</v>
      </c>
      <c r="K333" s="30">
        <v>16.133500000000002</v>
      </c>
      <c r="L333" s="30">
        <v>1.5699000000000001</v>
      </c>
      <c r="M333" s="30">
        <v>0.7429</v>
      </c>
      <c r="N333" s="31">
        <v>61765.525300000001</v>
      </c>
      <c r="O333" s="50">
        <f t="shared" si="152"/>
        <v>-7.1580643532640753</v>
      </c>
      <c r="P333" s="31">
        <v>447158.14939999999</v>
      </c>
      <c r="Q333" s="31">
        <f t="shared" si="151"/>
        <v>7.2396073250914288</v>
      </c>
      <c r="R333" s="31">
        <v>1405700</v>
      </c>
      <c r="S333" s="31">
        <f t="shared" si="153"/>
        <v>2.0991353755058153</v>
      </c>
      <c r="T333" s="31">
        <v>603943.10430000001</v>
      </c>
      <c r="U333" s="31">
        <f t="shared" si="156"/>
        <v>801756.89569999999</v>
      </c>
      <c r="V333" s="50">
        <f t="shared" si="154"/>
        <v>0.93126098873565977</v>
      </c>
      <c r="W333" s="31">
        <v>17652.5056</v>
      </c>
      <c r="X333" s="44">
        <f t="shared" si="141"/>
        <v>2.9228755944585427</v>
      </c>
      <c r="Y333" s="44">
        <f t="shared" si="142"/>
        <v>2.1799755944585426</v>
      </c>
      <c r="Z333" s="31">
        <v>73866.119200000001</v>
      </c>
      <c r="AA333" s="30">
        <v>17.723299999999998</v>
      </c>
      <c r="AB333" s="30">
        <v>79.095500000000001</v>
      </c>
      <c r="AC333" s="30">
        <v>14.141500000000001</v>
      </c>
      <c r="AD333" s="30">
        <v>9.8092000000000006</v>
      </c>
      <c r="AE333" s="30">
        <f t="shared" si="147"/>
        <v>-0.45607756553306156</v>
      </c>
      <c r="AF333" s="30">
        <v>702.01990000000001</v>
      </c>
      <c r="AG333" s="31">
        <v>68810.030100000004</v>
      </c>
      <c r="AH333" s="59">
        <f>VLOOKUP(C333,macroInfo!$B$5:$D$57,3,0)</f>
        <v>2.1</v>
      </c>
      <c r="AI333" s="59">
        <f>VLOOKUP(C333,macroInfo!$B$5:$G$57,6,0)</f>
        <v>270.39008175553982</v>
      </c>
      <c r="AJ333" s="59">
        <f>VLOOKUP(C333,macroInfo!$B$5:$F$57,5,0)</f>
        <v>-4.8140790190475906</v>
      </c>
      <c r="AK333" s="59">
        <f>VLOOKUP(C333,macroInfo!$B$5:$H$57,7,0)</f>
        <v>2.4049999999999998</v>
      </c>
    </row>
    <row r="334" spans="1:37" x14ac:dyDescent="0.3">
      <c r="A334" s="32"/>
      <c r="B334" s="32"/>
      <c r="C334" s="32"/>
      <c r="D334" s="29"/>
      <c r="E334" s="29"/>
      <c r="F334" s="33"/>
      <c r="G334" s="33">
        <f t="shared" si="148"/>
        <v>0</v>
      </c>
      <c r="H334" s="33">
        <f t="shared" si="149"/>
        <v>0</v>
      </c>
      <c r="I334" s="33">
        <f t="shared" si="150"/>
        <v>0</v>
      </c>
      <c r="J334" s="30"/>
      <c r="K334" s="30"/>
      <c r="L334" s="30"/>
      <c r="M334" s="30"/>
      <c r="N334" s="31"/>
      <c r="O334" s="50"/>
      <c r="P334" s="31"/>
      <c r="Q334" s="31"/>
      <c r="R334" s="31"/>
      <c r="S334" s="31"/>
      <c r="T334" s="31"/>
      <c r="U334" s="31"/>
      <c r="V334" s="50"/>
      <c r="W334" s="31"/>
      <c r="X334" s="44"/>
      <c r="Y334" s="44"/>
      <c r="Z334" s="31"/>
      <c r="AA334" s="30"/>
      <c r="AB334" s="30"/>
      <c r="AC334" s="30"/>
      <c r="AD334" s="30"/>
      <c r="AE334" s="30"/>
      <c r="AF334" s="30"/>
      <c r="AG334" s="31"/>
      <c r="AH334" s="59"/>
      <c r="AI334" s="59"/>
      <c r="AJ334" s="59"/>
      <c r="AK334" s="59"/>
    </row>
    <row r="335" spans="1:37" x14ac:dyDescent="0.3">
      <c r="A335" s="32" t="s">
        <v>147</v>
      </c>
      <c r="B335" s="32">
        <v>11</v>
      </c>
      <c r="C335" s="32">
        <v>1988</v>
      </c>
      <c r="D335" s="29" t="s">
        <v>196</v>
      </c>
      <c r="E335" s="29" t="s">
        <v>78</v>
      </c>
      <c r="F335" s="33">
        <f t="shared" si="155"/>
        <v>0</v>
      </c>
      <c r="G335" s="33">
        <f t="shared" si="148"/>
        <v>0</v>
      </c>
      <c r="H335" s="33">
        <f t="shared" si="149"/>
        <v>0</v>
      </c>
      <c r="I335" s="33">
        <f t="shared" si="150"/>
        <v>1</v>
      </c>
      <c r="J335" s="30">
        <f>AVERAGE(J336:J342)</f>
        <v>0.49308571428571429</v>
      </c>
      <c r="K335" s="30">
        <f t="shared" ref="K335:M335" si="157">AVERAGE(K336:K342)</f>
        <v>12.142928571428572</v>
      </c>
      <c r="L335" s="30">
        <f t="shared" si="157"/>
        <v>3.3888857142857138</v>
      </c>
      <c r="M335" s="30">
        <f t="shared" si="157"/>
        <v>2.1629</v>
      </c>
      <c r="N335" s="31">
        <f t="shared" ref="N335:N342" si="158">AVERAGE(N336:N338)</f>
        <v>4940.3690342258133</v>
      </c>
      <c r="O335" s="50"/>
      <c r="P335" s="31">
        <f t="shared" ref="P335:P342" si="159">AVERAGE(P336:P338)</f>
        <v>58059.222525828838</v>
      </c>
      <c r="Q335" s="31">
        <f t="shared" si="151"/>
        <v>11.752001140725934</v>
      </c>
      <c r="R335" s="31">
        <v>42906.572800000002</v>
      </c>
      <c r="S335" s="31"/>
      <c r="T335" s="31">
        <v>28441.755000000001</v>
      </c>
      <c r="U335" s="31">
        <f t="shared" si="156"/>
        <v>14464.817800000001</v>
      </c>
      <c r="V335" s="50"/>
      <c r="W335" s="31">
        <v>1672.5038</v>
      </c>
      <c r="X335" s="44">
        <f t="shared" ref="X335:X368" si="160">+W335/T335*100</f>
        <v>5.8804521732220811</v>
      </c>
      <c r="Y335" s="44">
        <f t="shared" ref="Y335:Y368" si="161">X335-M335</f>
        <v>3.7175521732220811</v>
      </c>
      <c r="Z335" s="31">
        <v>2102.9331999999999</v>
      </c>
      <c r="AA335" s="30">
        <v>19.7913</v>
      </c>
      <c r="AB335" s="30">
        <v>91.769599999999997</v>
      </c>
      <c r="AC335" s="30">
        <f>AVERAGE(AC336:AC341)</f>
        <v>2.2394833333333337</v>
      </c>
      <c r="AD335" s="30">
        <f>AVERAGE(AD336:AD341)</f>
        <v>1.9781500000000001</v>
      </c>
      <c r="AE335" s="30"/>
      <c r="AF335" s="30">
        <f t="shared" ref="AF335:AG353" si="162">AVERAGE(AF336:AF349)</f>
        <v>425.05395032224988</v>
      </c>
      <c r="AG335" s="30">
        <f t="shared" si="162"/>
        <v>23184.368012340343</v>
      </c>
      <c r="AH335" s="59">
        <f>VLOOKUP(C335,macroInfo!$B$5:$D$57,3,0)</f>
        <v>4.1770612914039997</v>
      </c>
      <c r="AI335" s="59">
        <f>VLOOKUP(C335,macroInfo!$B$5:$G$57,6,0)</f>
        <v>6.3184162799562102</v>
      </c>
      <c r="AJ335" s="59">
        <f>VLOOKUP(C335,macroInfo!$B$5:$F$57,5,0)</f>
        <v>-6.4786033724772238</v>
      </c>
      <c r="AK335" s="59">
        <f>VLOOKUP(C335,macroInfo!$B$5:$H$57,7,0)</f>
        <v>10.33</v>
      </c>
    </row>
    <row r="336" spans="1:37" x14ac:dyDescent="0.3">
      <c r="A336" s="32" t="s">
        <v>148</v>
      </c>
      <c r="B336" s="32">
        <v>11</v>
      </c>
      <c r="C336" s="32">
        <v>1989</v>
      </c>
      <c r="D336" s="29" t="s">
        <v>196</v>
      </c>
      <c r="E336" s="29" t="s">
        <v>78</v>
      </c>
      <c r="F336" s="33">
        <f t="shared" si="155"/>
        <v>0</v>
      </c>
      <c r="G336" s="33">
        <f t="shared" si="148"/>
        <v>0</v>
      </c>
      <c r="H336" s="33">
        <f t="shared" si="149"/>
        <v>0</v>
      </c>
      <c r="I336" s="33">
        <f t="shared" si="150"/>
        <v>1</v>
      </c>
      <c r="J336" s="30">
        <v>-0.12939999999999999</v>
      </c>
      <c r="K336" s="30">
        <v>-2.9457</v>
      </c>
      <c r="L336" s="30">
        <v>3.5470000000000002</v>
      </c>
      <c r="M336" s="30">
        <v>2.5002</v>
      </c>
      <c r="N336" s="31">
        <f t="shared" si="158"/>
        <v>4926.4302043387697</v>
      </c>
      <c r="O336" s="50">
        <f t="shared" si="152"/>
        <v>-0.28254024071455952</v>
      </c>
      <c r="P336" s="31">
        <f t="shared" si="159"/>
        <v>57947.430582871857</v>
      </c>
      <c r="Q336" s="31">
        <f t="shared" si="151"/>
        <v>11.762559942864272</v>
      </c>
      <c r="R336" s="31">
        <v>39777.15</v>
      </c>
      <c r="S336" s="31">
        <f t="shared" si="153"/>
        <v>-7.5732399502368235</v>
      </c>
      <c r="T336" s="31">
        <v>27012.6</v>
      </c>
      <c r="U336" s="31">
        <f t="shared" si="156"/>
        <v>12764.550000000003</v>
      </c>
      <c r="V336" s="50">
        <f t="shared" si="154"/>
        <v>-12.50475449994701</v>
      </c>
      <c r="W336" s="31">
        <v>1373.6511</v>
      </c>
      <c r="X336" s="44">
        <f t="shared" si="160"/>
        <v>5.0852235623375766</v>
      </c>
      <c r="Y336" s="44">
        <f t="shared" si="161"/>
        <v>2.5850235623375766</v>
      </c>
      <c r="Z336" s="31">
        <v>1554.2887000000001</v>
      </c>
      <c r="AA336" s="30">
        <v>24.6434</v>
      </c>
      <c r="AB336" s="30">
        <v>91.253500000000003</v>
      </c>
      <c r="AC336" s="30">
        <v>6.6666999999999996</v>
      </c>
      <c r="AD336" s="30">
        <v>6.1489000000000003</v>
      </c>
      <c r="AE336" s="30">
        <f>+LN(Z336/Z335)*100</f>
        <v>-30.231511874309348</v>
      </c>
      <c r="AF336" s="30">
        <f t="shared" si="162"/>
        <v>424.81041782296717</v>
      </c>
      <c r="AG336" s="30">
        <f t="shared" si="162"/>
        <v>22557.810144850988</v>
      </c>
      <c r="AH336" s="59">
        <f>VLOOKUP(C336,macroInfo!$B$5:$D$57,3,0)</f>
        <v>3.67264814950788</v>
      </c>
      <c r="AI336" s="59">
        <f>VLOOKUP(C336,macroInfo!$B$5:$G$57,6,0)</f>
        <v>29.593687183420109</v>
      </c>
      <c r="AJ336" s="59">
        <f>VLOOKUP(C336,macroInfo!$B$5:$F$57,5,0)</f>
        <v>19.668397959466002</v>
      </c>
      <c r="AK336" s="59">
        <f>VLOOKUP(C336,macroInfo!$B$5:$H$57,7,0)</f>
        <v>13.887499999999999</v>
      </c>
    </row>
    <row r="337" spans="1:37" x14ac:dyDescent="0.3">
      <c r="A337" s="32" t="s">
        <v>149</v>
      </c>
      <c r="B337" s="32">
        <v>11</v>
      </c>
      <c r="C337" s="32">
        <v>1990</v>
      </c>
      <c r="D337" s="29" t="s">
        <v>196</v>
      </c>
      <c r="E337" s="29" t="s">
        <v>78</v>
      </c>
      <c r="F337" s="33">
        <f t="shared" si="155"/>
        <v>0</v>
      </c>
      <c r="G337" s="33">
        <f t="shared" si="148"/>
        <v>0</v>
      </c>
      <c r="H337" s="33">
        <f t="shared" si="149"/>
        <v>0</v>
      </c>
      <c r="I337" s="33">
        <f t="shared" si="150"/>
        <v>1</v>
      </c>
      <c r="J337" s="30">
        <v>0.14360000000000001</v>
      </c>
      <c r="K337" s="30">
        <v>3.4394999999999998</v>
      </c>
      <c r="L337" s="30">
        <v>3.1949999999999998</v>
      </c>
      <c r="M337" s="30">
        <v>2.5179</v>
      </c>
      <c r="N337" s="31">
        <f t="shared" si="158"/>
        <v>4961.9991553116906</v>
      </c>
      <c r="O337" s="50">
        <f t="shared" si="152"/>
        <v>0.71940857510623046</v>
      </c>
      <c r="P337" s="31">
        <f t="shared" si="159"/>
        <v>58232.219478992025</v>
      </c>
      <c r="Q337" s="31">
        <f t="shared" si="151"/>
        <v>11.735636717441992</v>
      </c>
      <c r="R337" s="31">
        <v>42731.357199999999</v>
      </c>
      <c r="S337" s="31">
        <f t="shared" si="153"/>
        <v>7.1640384562430608</v>
      </c>
      <c r="T337" s="31">
        <v>27823.072199999999</v>
      </c>
      <c r="U337" s="31">
        <f t="shared" si="156"/>
        <v>14908.285</v>
      </c>
      <c r="V337" s="50">
        <f t="shared" si="154"/>
        <v>15.524530125865141</v>
      </c>
      <c r="W337" s="31">
        <v>1300.0763999999999</v>
      </c>
      <c r="X337" s="44">
        <f t="shared" si="160"/>
        <v>4.6726558111724268</v>
      </c>
      <c r="Y337" s="44">
        <f t="shared" si="161"/>
        <v>2.1547558111724268</v>
      </c>
      <c r="Z337" s="31">
        <v>1910.5069000000001</v>
      </c>
      <c r="AA337" s="30">
        <v>21.700099999999999</v>
      </c>
      <c r="AB337" s="30">
        <v>91.6631</v>
      </c>
      <c r="AC337" s="30">
        <v>-13.944000000000001</v>
      </c>
      <c r="AD337" s="30">
        <v>-10.867100000000001</v>
      </c>
      <c r="AE337" s="30">
        <f t="shared" ref="AE337:AE368" si="163">+LN(Z337/Z336)*100</f>
        <v>20.635058619176995</v>
      </c>
      <c r="AF337" s="30">
        <f t="shared" si="162"/>
        <v>425.07708898882322</v>
      </c>
      <c r="AG337" s="30">
        <f t="shared" si="162"/>
        <v>22195.156135194258</v>
      </c>
      <c r="AH337" s="59">
        <f>VLOOKUP(C337,macroInfo!$B$5:$D$57,3,0)</f>
        <v>1.88596495668033</v>
      </c>
      <c r="AI337" s="59">
        <f>VLOOKUP(C337,macroInfo!$B$5:$G$57,6,0)</f>
        <v>6.1608941577540044</v>
      </c>
      <c r="AJ337" s="59">
        <f>VLOOKUP(C337,macroInfo!$B$5:$F$57,5,0)</f>
        <v>1.9320448264390007</v>
      </c>
      <c r="AK337" s="59">
        <f>VLOOKUP(C337,macroInfo!$B$5:$H$57,7,0)</f>
        <v>14.77</v>
      </c>
    </row>
    <row r="338" spans="1:37" x14ac:dyDescent="0.3">
      <c r="A338" s="32" t="s">
        <v>150</v>
      </c>
      <c r="B338" s="32">
        <v>11</v>
      </c>
      <c r="C338" s="32">
        <v>1991</v>
      </c>
      <c r="D338" s="29" t="s">
        <v>196</v>
      </c>
      <c r="E338" s="29" t="s">
        <v>78</v>
      </c>
      <c r="F338" s="33">
        <f t="shared" si="155"/>
        <v>0</v>
      </c>
      <c r="G338" s="33">
        <f t="shared" si="148"/>
        <v>0</v>
      </c>
      <c r="H338" s="33">
        <f t="shared" si="149"/>
        <v>0</v>
      </c>
      <c r="I338" s="33">
        <f t="shared" si="150"/>
        <v>1</v>
      </c>
      <c r="J338" s="30">
        <v>0.26090000000000002</v>
      </c>
      <c r="K338" s="30">
        <v>6.0810000000000004</v>
      </c>
      <c r="L338" s="30">
        <v>3.4239999999999999</v>
      </c>
      <c r="M338" s="30">
        <v>2.8561999999999999</v>
      </c>
      <c r="N338" s="31">
        <f t="shared" si="158"/>
        <v>4932.6777430269785</v>
      </c>
      <c r="O338" s="50">
        <f t="shared" si="152"/>
        <v>-0.59267216938269496</v>
      </c>
      <c r="P338" s="31">
        <f t="shared" si="159"/>
        <v>57998.017515622625</v>
      </c>
      <c r="Q338" s="31">
        <f t="shared" si="151"/>
        <v>11.757917410601339</v>
      </c>
      <c r="R338" s="31">
        <v>43905.328999999998</v>
      </c>
      <c r="S338" s="31">
        <f t="shared" si="153"/>
        <v>2.7102690856186396</v>
      </c>
      <c r="T338" s="31">
        <v>28774.9211</v>
      </c>
      <c r="U338" s="31">
        <f t="shared" si="156"/>
        <v>15130.407899999998</v>
      </c>
      <c r="V338" s="50">
        <f t="shared" si="154"/>
        <v>1.4789388432846744</v>
      </c>
      <c r="W338" s="31">
        <v>1347.4834000000001</v>
      </c>
      <c r="X338" s="44">
        <f t="shared" si="160"/>
        <v>4.6828395995150096</v>
      </c>
      <c r="Y338" s="44">
        <f t="shared" si="161"/>
        <v>1.8266395995150098</v>
      </c>
      <c r="Z338" s="31">
        <v>1808.9667999999999</v>
      </c>
      <c r="AA338" s="30">
        <v>23.587900000000001</v>
      </c>
      <c r="AB338" s="30">
        <v>92.206800000000001</v>
      </c>
      <c r="AC338" s="30">
        <v>6.6994999999999996</v>
      </c>
      <c r="AD338" s="30">
        <v>8.3933</v>
      </c>
      <c r="AE338" s="30">
        <f t="shared" si="163"/>
        <v>-5.4612745954584208</v>
      </c>
      <c r="AF338" s="30">
        <f t="shared" si="162"/>
        <v>426.13689414224081</v>
      </c>
      <c r="AG338" s="30">
        <f t="shared" si="162"/>
        <v>22181.81239284798</v>
      </c>
      <c r="AH338" s="59">
        <f>VLOOKUP(C338,macroInfo!$B$5:$D$57,3,0)</f>
        <v>-0.108264790855543</v>
      </c>
      <c r="AI338" s="59">
        <f>VLOOKUP(C338,macroInfo!$B$5:$G$57,6,0)</f>
        <v>-24.829645093076198</v>
      </c>
      <c r="AJ338" s="59">
        <f>VLOOKUP(C338,macroInfo!$B$5:$F$57,5,0)</f>
        <v>13.7019338473162</v>
      </c>
      <c r="AK338" s="59">
        <f>VLOOKUP(C338,macroInfo!$B$5:$H$57,7,0)</f>
        <v>11.522500000000001</v>
      </c>
    </row>
    <row r="339" spans="1:37" x14ac:dyDescent="0.3">
      <c r="A339" s="32" t="s">
        <v>151</v>
      </c>
      <c r="B339" s="32">
        <v>11</v>
      </c>
      <c r="C339" s="32">
        <v>1992</v>
      </c>
      <c r="D339" s="29" t="s">
        <v>196</v>
      </c>
      <c r="E339" s="29" t="s">
        <v>78</v>
      </c>
      <c r="F339" s="33">
        <f t="shared" si="155"/>
        <v>0</v>
      </c>
      <c r="G339" s="33">
        <f t="shared" si="148"/>
        <v>0</v>
      </c>
      <c r="H339" s="33">
        <f t="shared" si="149"/>
        <v>0</v>
      </c>
      <c r="I339" s="33">
        <f t="shared" si="150"/>
        <v>1</v>
      </c>
      <c r="J339" s="30">
        <v>0.21929999999999999</v>
      </c>
      <c r="K339" s="30">
        <v>5.8853</v>
      </c>
      <c r="L339" s="30">
        <v>3.1000999999999999</v>
      </c>
      <c r="M339" s="30">
        <v>1.8992</v>
      </c>
      <c r="N339" s="31">
        <f t="shared" si="158"/>
        <v>4884.6137146776409</v>
      </c>
      <c r="O339" s="50">
        <f t="shared" si="152"/>
        <v>-0.97917867843147643</v>
      </c>
      <c r="P339" s="31">
        <f t="shared" si="159"/>
        <v>57612.054754000921</v>
      </c>
      <c r="Q339" s="31">
        <f t="shared" si="151"/>
        <v>11.794597918947828</v>
      </c>
      <c r="R339" s="31">
        <v>44452.504500000003</v>
      </c>
      <c r="S339" s="31">
        <f t="shared" si="153"/>
        <v>1.2385602343958559</v>
      </c>
      <c r="T339" s="31">
        <v>27229.783500000001</v>
      </c>
      <c r="U339" s="31">
        <f t="shared" si="156"/>
        <v>17222.721000000001</v>
      </c>
      <c r="V339" s="50">
        <f t="shared" si="154"/>
        <v>12.95230133343717</v>
      </c>
      <c r="W339" s="31">
        <v>1334.9838999999999</v>
      </c>
      <c r="X339" s="44">
        <f t="shared" si="160"/>
        <v>4.9026607207508643</v>
      </c>
      <c r="Y339" s="44">
        <f t="shared" si="161"/>
        <v>3.0034607207508643</v>
      </c>
      <c r="Z339" s="31">
        <v>1516.5419999999999</v>
      </c>
      <c r="AA339" s="30">
        <v>28.2971</v>
      </c>
      <c r="AB339" s="30">
        <v>73.348399999999998</v>
      </c>
      <c r="AC339" s="30">
        <v>17.196200000000001</v>
      </c>
      <c r="AD339" s="30">
        <v>-6.9912999999999998</v>
      </c>
      <c r="AE339" s="30">
        <f t="shared" si="163"/>
        <v>-17.63231104495792</v>
      </c>
      <c r="AF339" s="30">
        <f t="shared" si="162"/>
        <v>427.73033687969695</v>
      </c>
      <c r="AG339" s="30">
        <f t="shared" si="162"/>
        <v>22618.158233324775</v>
      </c>
      <c r="AH339" s="59">
        <f>VLOOKUP(C339,macroInfo!$B$5:$D$57,3,0)</f>
        <v>3.5224405274050201</v>
      </c>
      <c r="AI339" s="59">
        <f>VLOOKUP(C339,macroInfo!$B$5:$G$57,6,0)</f>
        <v>-18.045738093491135</v>
      </c>
      <c r="AJ339" s="59">
        <f>VLOOKUP(C339,macroInfo!$B$5:$F$57,5,0)</f>
        <v>8.9163555529826741</v>
      </c>
      <c r="AK339" s="59">
        <f>VLOOKUP(C339,macroInfo!$B$5:$H$57,7,0)</f>
        <v>9.6199999999999992</v>
      </c>
    </row>
    <row r="340" spans="1:37" x14ac:dyDescent="0.3">
      <c r="A340" s="32" t="s">
        <v>152</v>
      </c>
      <c r="B340" s="32">
        <v>11</v>
      </c>
      <c r="C340" s="32">
        <v>1993</v>
      </c>
      <c r="D340" s="29" t="s">
        <v>196</v>
      </c>
      <c r="E340" s="29" t="s">
        <v>78</v>
      </c>
      <c r="F340" s="33">
        <f t="shared" si="155"/>
        <v>0</v>
      </c>
      <c r="G340" s="33">
        <f t="shared" si="148"/>
        <v>0</v>
      </c>
      <c r="H340" s="33">
        <f t="shared" si="149"/>
        <v>0</v>
      </c>
      <c r="I340" s="33">
        <f t="shared" si="150"/>
        <v>1</v>
      </c>
      <c r="J340" s="30">
        <v>0.747</v>
      </c>
      <c r="K340" s="30">
        <v>20.808700000000002</v>
      </c>
      <c r="L340" s="30">
        <v>3.6779000000000002</v>
      </c>
      <c r="M340" s="30">
        <v>1.9103000000000001</v>
      </c>
      <c r="N340" s="31">
        <f t="shared" si="158"/>
        <v>5068.7060082304524</v>
      </c>
      <c r="O340" s="50">
        <f t="shared" si="152"/>
        <v>3.6995353266470756</v>
      </c>
      <c r="P340" s="31">
        <f t="shared" si="159"/>
        <v>59086.586167352543</v>
      </c>
      <c r="Q340" s="31">
        <f t="shared" si="151"/>
        <v>11.6571342017882</v>
      </c>
      <c r="R340" s="31">
        <v>47107.1325</v>
      </c>
      <c r="S340" s="31">
        <f t="shared" si="153"/>
        <v>5.8003118098941027</v>
      </c>
      <c r="T340" s="31">
        <v>26176.8675</v>
      </c>
      <c r="U340" s="31">
        <f t="shared" si="156"/>
        <v>20930.264999999999</v>
      </c>
      <c r="V340" s="50">
        <f t="shared" si="154"/>
        <v>19.496669717556724</v>
      </c>
      <c r="W340" s="31">
        <v>1491.0441000000001</v>
      </c>
      <c r="X340" s="44">
        <f t="shared" si="160"/>
        <v>5.6960371595264414</v>
      </c>
      <c r="Y340" s="44">
        <f t="shared" si="161"/>
        <v>3.7857371595264411</v>
      </c>
      <c r="Z340" s="31">
        <v>1768.5675000000001</v>
      </c>
      <c r="AA340" s="30">
        <v>23.828800000000001</v>
      </c>
      <c r="AB340" s="30">
        <v>74.720200000000006</v>
      </c>
      <c r="AC340" s="30">
        <v>-1.7196</v>
      </c>
      <c r="AD340" s="30">
        <v>12.969900000000001</v>
      </c>
      <c r="AE340" s="30">
        <f t="shared" si="163"/>
        <v>15.373715375982533</v>
      </c>
      <c r="AF340" s="30">
        <f t="shared" si="162"/>
        <v>429.72558061152671</v>
      </c>
      <c r="AG340" s="30">
        <f t="shared" si="162"/>
        <v>23073.081017769789</v>
      </c>
      <c r="AH340" s="59">
        <f>VLOOKUP(C340,macroInfo!$B$5:$D$57,3,0)</f>
        <v>2.75178105096643</v>
      </c>
      <c r="AI340" s="59">
        <f>VLOOKUP(C340,macroInfo!$B$5:$G$57,6,0)</f>
        <v>-48.255609531685536</v>
      </c>
      <c r="AJ340" s="59">
        <f>VLOOKUP(C340,macroInfo!$B$5:$F$57,5,0)</f>
        <v>8.3526562161924609</v>
      </c>
      <c r="AK340" s="59">
        <f>VLOOKUP(C340,macroInfo!$B$5:$H$57,7,0)</f>
        <v>5.9375000000000009</v>
      </c>
    </row>
    <row r="341" spans="1:37" x14ac:dyDescent="0.3">
      <c r="A341" s="32" t="s">
        <v>153</v>
      </c>
      <c r="B341" s="32">
        <v>11</v>
      </c>
      <c r="C341" s="32">
        <v>1994</v>
      </c>
      <c r="D341" s="29" t="s">
        <v>196</v>
      </c>
      <c r="E341" s="29" t="s">
        <v>78</v>
      </c>
      <c r="F341" s="33">
        <f t="shared" si="155"/>
        <v>0</v>
      </c>
      <c r="G341" s="33">
        <f t="shared" si="148"/>
        <v>0</v>
      </c>
      <c r="H341" s="33">
        <f t="shared" si="149"/>
        <v>0</v>
      </c>
      <c r="I341" s="33">
        <f t="shared" si="150"/>
        <v>1</v>
      </c>
      <c r="J341" s="30">
        <v>0.97430000000000005</v>
      </c>
      <c r="K341" s="30">
        <v>23.9817</v>
      </c>
      <c r="L341" s="30">
        <v>3.3660000000000001</v>
      </c>
      <c r="M341" s="30">
        <v>1.8279000000000001</v>
      </c>
      <c r="N341" s="31">
        <f t="shared" si="158"/>
        <v>4844.7135061728395</v>
      </c>
      <c r="O341" s="50">
        <f t="shared" si="152"/>
        <v>-4.5197448085001621</v>
      </c>
      <c r="P341" s="31">
        <f t="shared" si="159"/>
        <v>57295.411625514411</v>
      </c>
      <c r="Q341" s="31">
        <f t="shared" si="151"/>
        <v>11.826377669703705</v>
      </c>
      <c r="R341" s="31">
        <v>53538.067199999998</v>
      </c>
      <c r="S341" s="31">
        <f t="shared" si="153"/>
        <v>12.796851464996239</v>
      </c>
      <c r="T341" s="31">
        <v>27318.278399999999</v>
      </c>
      <c r="U341" s="31">
        <f t="shared" si="156"/>
        <v>26219.788799999998</v>
      </c>
      <c r="V341" s="50">
        <f t="shared" si="154"/>
        <v>22.53182257536572</v>
      </c>
      <c r="W341" s="31">
        <v>1514.2537</v>
      </c>
      <c r="X341" s="44">
        <f t="shared" si="160"/>
        <v>5.543005594378891</v>
      </c>
      <c r="Y341" s="44">
        <f t="shared" si="161"/>
        <v>3.7151055943788909</v>
      </c>
      <c r="Z341" s="31">
        <v>2237.6640000000002</v>
      </c>
      <c r="AA341" s="30">
        <v>21.876000000000001</v>
      </c>
      <c r="AB341" s="30">
        <v>70.535399999999996</v>
      </c>
      <c r="AC341" s="30">
        <v>-1.4619</v>
      </c>
      <c r="AD341" s="30">
        <v>2.2151999999999998</v>
      </c>
      <c r="AE341" s="30">
        <f t="shared" si="163"/>
        <v>23.526256769627949</v>
      </c>
      <c r="AF341" s="30">
        <f t="shared" si="162"/>
        <v>432.04162857075829</v>
      </c>
      <c r="AG341" s="30">
        <f t="shared" si="162"/>
        <v>23885.875616585137</v>
      </c>
      <c r="AH341" s="59">
        <f>VLOOKUP(C341,macroInfo!$B$5:$D$57,3,0)</f>
        <v>4.0287932599190297</v>
      </c>
      <c r="AI341" s="59">
        <f>VLOOKUP(C341,macroInfo!$B$5:$G$57,6,0)</f>
        <v>-7.5631399186116468</v>
      </c>
      <c r="AJ341" s="59">
        <f>VLOOKUP(C341,macroInfo!$B$5:$F$57,5,0)</f>
        <v>1.5778765561868695</v>
      </c>
      <c r="AK341" s="59">
        <f>VLOOKUP(C341,macroInfo!$B$5:$H$57,7,0)</f>
        <v>5.5049999999999999</v>
      </c>
    </row>
    <row r="342" spans="1:37" x14ac:dyDescent="0.3">
      <c r="A342" s="32" t="s">
        <v>154</v>
      </c>
      <c r="B342" s="32">
        <v>11</v>
      </c>
      <c r="C342" s="32">
        <v>1995</v>
      </c>
      <c r="D342" s="29" t="s">
        <v>196</v>
      </c>
      <c r="E342" s="29" t="s">
        <v>78</v>
      </c>
      <c r="F342" s="33">
        <f t="shared" si="155"/>
        <v>0</v>
      </c>
      <c r="G342" s="33">
        <f t="shared" si="148"/>
        <v>0</v>
      </c>
      <c r="H342" s="33">
        <f t="shared" si="149"/>
        <v>0</v>
      </c>
      <c r="I342" s="33">
        <f t="shared" si="150"/>
        <v>1</v>
      </c>
      <c r="J342" s="30">
        <v>1.2359</v>
      </c>
      <c r="K342" s="30">
        <v>27.75</v>
      </c>
      <c r="L342" s="30">
        <v>3.4121999999999999</v>
      </c>
      <c r="M342" s="30">
        <v>1.6286</v>
      </c>
      <c r="N342" s="31">
        <f t="shared" si="158"/>
        <v>4740.4216296296299</v>
      </c>
      <c r="O342" s="50">
        <f t="shared" si="152"/>
        <v>-2.1762028591801337</v>
      </c>
      <c r="P342" s="31">
        <f t="shared" si="159"/>
        <v>56454.166469135809</v>
      </c>
      <c r="Q342" s="31">
        <f t="shared" si="151"/>
        <v>11.909102371036685</v>
      </c>
      <c r="R342" s="31">
        <v>60332.126400000001</v>
      </c>
      <c r="S342" s="31">
        <f t="shared" si="153"/>
        <v>11.947180064921948</v>
      </c>
      <c r="T342" s="31">
        <v>31297.271199999999</v>
      </c>
      <c r="U342" s="31">
        <f t="shared" si="156"/>
        <v>29034.855200000002</v>
      </c>
      <c r="V342" s="50">
        <f t="shared" si="154"/>
        <v>10.198258834382036</v>
      </c>
      <c r="W342" s="31">
        <v>1747.6387999999999</v>
      </c>
      <c r="X342" s="44">
        <f t="shared" si="160"/>
        <v>5.5839973677960781</v>
      </c>
      <c r="Y342" s="44">
        <f t="shared" si="161"/>
        <v>3.9553973677960781</v>
      </c>
      <c r="Z342" s="31">
        <v>2742.7919999999999</v>
      </c>
      <c r="AA342" s="30">
        <v>19.428100000000001</v>
      </c>
      <c r="AB342" s="30">
        <v>71.249200000000002</v>
      </c>
      <c r="AC342" s="30">
        <v>15.6891</v>
      </c>
      <c r="AD342" s="30">
        <v>12.7118</v>
      </c>
      <c r="AE342" s="30">
        <f t="shared" si="163"/>
        <v>20.354391512615504</v>
      </c>
      <c r="AF342" s="30">
        <f t="shared" si="162"/>
        <v>428.25656666604107</v>
      </c>
      <c r="AG342" s="30">
        <f t="shared" si="162"/>
        <v>25298.817242146128</v>
      </c>
      <c r="AH342" s="59">
        <f>VLOOKUP(C342,macroInfo!$B$5:$D$57,3,0)</f>
        <v>2.6842172720778601</v>
      </c>
      <c r="AI342" s="59">
        <f>VLOOKUP(C342,macroInfo!$B$5:$G$57,6,0)</f>
        <v>19.383539885629382</v>
      </c>
      <c r="AJ342" s="59">
        <f>VLOOKUP(C342,macroInfo!$B$5:$F$57,5,0)</f>
        <v>17.155553980273243</v>
      </c>
      <c r="AK342" s="59">
        <f>VLOOKUP(C342,macroInfo!$B$5:$H$57,7,0)</f>
        <v>6.6825000000000001</v>
      </c>
    </row>
    <row r="343" spans="1:37" x14ac:dyDescent="0.3">
      <c r="A343" s="32" t="s">
        <v>155</v>
      </c>
      <c r="B343" s="32">
        <v>11</v>
      </c>
      <c r="C343" s="32">
        <v>1996</v>
      </c>
      <c r="D343" s="29" t="s">
        <v>196</v>
      </c>
      <c r="E343" s="29" t="s">
        <v>78</v>
      </c>
      <c r="F343" s="33">
        <f t="shared" si="155"/>
        <v>0</v>
      </c>
      <c r="G343" s="33">
        <f t="shared" si="148"/>
        <v>0</v>
      </c>
      <c r="H343" s="33">
        <f t="shared" si="149"/>
        <v>0</v>
      </c>
      <c r="I343" s="33">
        <f t="shared" si="150"/>
        <v>1</v>
      </c>
      <c r="J343" s="30">
        <v>1.4603999999999999</v>
      </c>
      <c r="K343" s="30">
        <v>29.470500000000001</v>
      </c>
      <c r="L343" s="30">
        <v>3.6021000000000001</v>
      </c>
      <c r="M343" s="30">
        <v>1.9137</v>
      </c>
      <c r="N343" s="31">
        <f>AVERAGE(N344:N346)</f>
        <v>5620.9828888888878</v>
      </c>
      <c r="O343" s="50">
        <f t="shared" si="152"/>
        <v>17.038045672557363</v>
      </c>
      <c r="P343" s="31">
        <f>AVERAGE(P344:P346)</f>
        <v>63510.180407407403</v>
      </c>
      <c r="Q343" s="31">
        <f t="shared" si="151"/>
        <v>11.298767788983895</v>
      </c>
      <c r="R343" s="31">
        <v>72279.311400000006</v>
      </c>
      <c r="S343" s="31">
        <f t="shared" si="153"/>
        <v>18.067320086084536</v>
      </c>
      <c r="T343" s="31">
        <v>35902.944300000003</v>
      </c>
      <c r="U343" s="31">
        <f t="shared" si="156"/>
        <v>36376.367100000003</v>
      </c>
      <c r="V343" s="50">
        <f t="shared" si="154"/>
        <v>22.542229656354454</v>
      </c>
      <c r="W343" s="31">
        <v>2024.4061999999999</v>
      </c>
      <c r="X343" s="44">
        <f t="shared" si="160"/>
        <v>5.6385520448806199</v>
      </c>
      <c r="Y343" s="44">
        <f t="shared" si="161"/>
        <v>3.7248520448806199</v>
      </c>
      <c r="Z343" s="31">
        <v>3669.0266999999999</v>
      </c>
      <c r="AA343" s="30">
        <v>17.764800000000001</v>
      </c>
      <c r="AB343" s="30">
        <v>67.822100000000006</v>
      </c>
      <c r="AC343" s="30">
        <v>3.6341999999999999</v>
      </c>
      <c r="AD343" s="30">
        <v>1.6729000000000001</v>
      </c>
      <c r="AE343" s="30">
        <f t="shared" si="163"/>
        <v>29.095004283752395</v>
      </c>
      <c r="AF343" s="30">
        <f t="shared" si="162"/>
        <v>427.69719555497159</v>
      </c>
      <c r="AG343" s="30">
        <f t="shared" si="162"/>
        <v>26290.396092669722</v>
      </c>
      <c r="AH343" s="59">
        <f>VLOOKUP(C343,macroInfo!$B$5:$D$57,3,0)</f>
        <v>3.77256549921414</v>
      </c>
      <c r="AI343" s="59">
        <f>VLOOKUP(C343,macroInfo!$B$5:$G$57,6,0)</f>
        <v>-10.357468965421845</v>
      </c>
      <c r="AJ343" s="59">
        <f>VLOOKUP(C343,macroInfo!$B$5:$F$57,5,0)</f>
        <v>21.026191089149609</v>
      </c>
      <c r="AK343" s="59">
        <f>VLOOKUP(C343,macroInfo!$B$5:$H$57,7,0)</f>
        <v>6.0249999999999995</v>
      </c>
    </row>
    <row r="344" spans="1:37" x14ac:dyDescent="0.3">
      <c r="A344" s="32" t="s">
        <v>156</v>
      </c>
      <c r="B344" s="32">
        <v>11</v>
      </c>
      <c r="C344" s="32">
        <v>1997</v>
      </c>
      <c r="D344" s="29" t="s">
        <v>196</v>
      </c>
      <c r="E344" s="29" t="s">
        <v>78</v>
      </c>
      <c r="F344" s="33">
        <f t="shared" si="155"/>
        <v>0</v>
      </c>
      <c r="G344" s="33">
        <f t="shared" si="148"/>
        <v>0</v>
      </c>
      <c r="H344" s="33">
        <f t="shared" si="149"/>
        <v>0</v>
      </c>
      <c r="I344" s="33">
        <f t="shared" si="150"/>
        <v>1</v>
      </c>
      <c r="J344" s="30">
        <v>1.3077000000000001</v>
      </c>
      <c r="K344" s="30">
        <v>25.289400000000001</v>
      </c>
      <c r="L344" s="30">
        <v>3.4963000000000002</v>
      </c>
      <c r="M344" s="30">
        <v>1.8148</v>
      </c>
      <c r="N344" s="31">
        <v>4172.7359999999999</v>
      </c>
      <c r="O344" s="50">
        <f t="shared" si="152"/>
        <v>-29.793460410606425</v>
      </c>
      <c r="P344" s="31">
        <v>51921.887999999999</v>
      </c>
      <c r="Q344" s="31">
        <f t="shared" si="151"/>
        <v>12.443127962085308</v>
      </c>
      <c r="R344" s="31">
        <v>77754.288</v>
      </c>
      <c r="S344" s="31">
        <f t="shared" si="153"/>
        <v>7.3015761825397263</v>
      </c>
      <c r="T344" s="31">
        <v>43161.120000000003</v>
      </c>
      <c r="U344" s="31">
        <f t="shared" si="156"/>
        <v>34593.167999999998</v>
      </c>
      <c r="V344" s="50">
        <f t="shared" si="154"/>
        <v>-5.0263102371419848</v>
      </c>
      <c r="W344" s="31">
        <v>2252.0329000000002</v>
      </c>
      <c r="X344" s="44">
        <f t="shared" si="160"/>
        <v>5.2177350819441202</v>
      </c>
      <c r="Y344" s="44">
        <f t="shared" si="161"/>
        <v>3.4029350819441202</v>
      </c>
      <c r="Z344" s="31">
        <v>3877.7440000000001</v>
      </c>
      <c r="AA344" s="30">
        <v>18.223600000000001</v>
      </c>
      <c r="AB344" s="30">
        <v>71.001800000000003</v>
      </c>
      <c r="AC344" s="30">
        <v>25.125399999999999</v>
      </c>
      <c r="AD344" s="30">
        <v>14.728999999999999</v>
      </c>
      <c r="AE344" s="30">
        <f t="shared" si="163"/>
        <v>5.5327118698594555</v>
      </c>
      <c r="AF344" s="30">
        <f t="shared" si="162"/>
        <v>424.10236918464005</v>
      </c>
      <c r="AG344" s="31">
        <v>6507.9520000000002</v>
      </c>
      <c r="AH344" s="59">
        <f>VLOOKUP(C344,macroInfo!$B$5:$D$57,3,0)</f>
        <v>4.4471749452452496</v>
      </c>
      <c r="AI344" s="59">
        <f>VLOOKUP(C344,macroInfo!$B$5:$G$57,6,0)</f>
        <v>12.504109498900432</v>
      </c>
      <c r="AJ344" s="59">
        <f>VLOOKUP(C344,macroInfo!$B$5:$F$57,5,0)</f>
        <v>26.072427860891199</v>
      </c>
      <c r="AK344" s="59">
        <f>VLOOKUP(C344,macroInfo!$B$5:$H$57,7,0)</f>
        <v>6.8274999999999997</v>
      </c>
    </row>
    <row r="345" spans="1:37" x14ac:dyDescent="0.3">
      <c r="A345" s="32" t="s">
        <v>157</v>
      </c>
      <c r="B345" s="32">
        <v>11</v>
      </c>
      <c r="C345" s="32">
        <v>1998</v>
      </c>
      <c r="D345" s="29" t="s">
        <v>196</v>
      </c>
      <c r="E345" s="29" t="s">
        <v>78</v>
      </c>
      <c r="F345" s="33">
        <f t="shared" si="155"/>
        <v>0</v>
      </c>
      <c r="G345" s="33">
        <f t="shared" si="148"/>
        <v>0</v>
      </c>
      <c r="H345" s="33">
        <f t="shared" si="149"/>
        <v>0</v>
      </c>
      <c r="I345" s="33">
        <f t="shared" si="150"/>
        <v>1</v>
      </c>
      <c r="J345" s="30">
        <v>0.97430000000000005</v>
      </c>
      <c r="K345" s="30">
        <v>16.6387</v>
      </c>
      <c r="L345" s="30">
        <v>3.6187</v>
      </c>
      <c r="M345" s="30">
        <v>1.3772</v>
      </c>
      <c r="N345" s="31">
        <v>4427.5460000000003</v>
      </c>
      <c r="O345" s="50">
        <f t="shared" si="152"/>
        <v>5.9273544462059942</v>
      </c>
      <c r="P345" s="31">
        <v>53930.430999999997</v>
      </c>
      <c r="Q345" s="31">
        <f t="shared" si="151"/>
        <v>12.180659670164916</v>
      </c>
      <c r="R345" s="31">
        <v>79420.350999999995</v>
      </c>
      <c r="S345" s="31">
        <f t="shared" si="153"/>
        <v>2.1200944571038205</v>
      </c>
      <c r="T345" s="31">
        <v>45010.618499999997</v>
      </c>
      <c r="U345" s="31">
        <f t="shared" si="156"/>
        <v>34409.732499999998</v>
      </c>
      <c r="V345" s="50">
        <f t="shared" si="154"/>
        <v>-0.53167600429124418</v>
      </c>
      <c r="W345" s="31">
        <v>2526.3710000000001</v>
      </c>
      <c r="X345" s="44">
        <f t="shared" si="160"/>
        <v>5.6128333362048783</v>
      </c>
      <c r="Y345" s="44">
        <f t="shared" si="161"/>
        <v>4.2356333362048781</v>
      </c>
      <c r="Z345" s="31">
        <v>4679.79</v>
      </c>
      <c r="AA345" s="30">
        <v>16.640499999999999</v>
      </c>
      <c r="AB345" s="30">
        <v>77.012299999999996</v>
      </c>
      <c r="AC345" s="30">
        <v>3.145</v>
      </c>
      <c r="AD345" s="30">
        <v>9.9080999999999992</v>
      </c>
      <c r="AE345" s="30">
        <f t="shared" si="163"/>
        <v>18.799969589540904</v>
      </c>
      <c r="AF345" s="30">
        <f t="shared" si="162"/>
        <v>423.01659790566413</v>
      </c>
      <c r="AG345" s="31">
        <v>6855.3945000000003</v>
      </c>
      <c r="AH345" s="59">
        <f>VLOOKUP(C345,macroInfo!$B$5:$D$57,3,0)</f>
        <v>4.4813944315531602</v>
      </c>
      <c r="AI345" s="59">
        <f>VLOOKUP(C345,macroInfo!$B$5:$G$57,6,0)</f>
        <v>7.1698837229222008</v>
      </c>
      <c r="AJ345" s="59">
        <f>VLOOKUP(C345,macroInfo!$B$5:$F$57,5,0)</f>
        <v>21.675289447831517</v>
      </c>
      <c r="AK345" s="59">
        <f>VLOOKUP(C345,macroInfo!$B$5:$H$57,7,0)</f>
        <v>7.335</v>
      </c>
    </row>
    <row r="346" spans="1:37" x14ac:dyDescent="0.3">
      <c r="A346" s="32" t="s">
        <v>159</v>
      </c>
      <c r="B346" s="32">
        <v>11</v>
      </c>
      <c r="C346" s="32">
        <v>2000</v>
      </c>
      <c r="D346" s="29" t="s">
        <v>196</v>
      </c>
      <c r="E346" s="29" t="s">
        <v>78</v>
      </c>
      <c r="F346" s="33">
        <f t="shared" si="155"/>
        <v>0</v>
      </c>
      <c r="G346" s="33">
        <f t="shared" si="148"/>
        <v>0</v>
      </c>
      <c r="H346" s="33">
        <f t="shared" si="149"/>
        <v>0</v>
      </c>
      <c r="I346" s="33">
        <f t="shared" si="150"/>
        <v>1</v>
      </c>
      <c r="J346" s="30">
        <v>1.1032</v>
      </c>
      <c r="K346" s="30">
        <v>18.2925</v>
      </c>
      <c r="L346" s="30">
        <v>3.0375999999999999</v>
      </c>
      <c r="M346" s="30">
        <v>1.2788999999999999</v>
      </c>
      <c r="N346" s="31">
        <f>AVERAGE(N347:N349)</f>
        <v>8262.6666666666661</v>
      </c>
      <c r="O346" s="50">
        <f t="shared" si="152"/>
        <v>62.390189620048176</v>
      </c>
      <c r="P346" s="31">
        <f>AVERAGE(P347:P349)</f>
        <v>84678.222222222234</v>
      </c>
      <c r="Q346" s="31">
        <f t="shared" si="151"/>
        <v>10.248292184390298</v>
      </c>
      <c r="R346" s="31">
        <v>102466.3263</v>
      </c>
      <c r="S346" s="31">
        <f t="shared" si="153"/>
        <v>25.47795754652083</v>
      </c>
      <c r="T346" s="31">
        <v>53582.006399999998</v>
      </c>
      <c r="U346" s="31">
        <f t="shared" si="156"/>
        <v>48884.319900000002</v>
      </c>
      <c r="V346" s="50">
        <f t="shared" si="154"/>
        <v>35.111724274160224</v>
      </c>
      <c r="W346" s="31">
        <v>2539.9292</v>
      </c>
      <c r="X346" s="44">
        <f t="shared" si="160"/>
        <v>4.7402651946978978</v>
      </c>
      <c r="Y346" s="44">
        <f t="shared" si="161"/>
        <v>3.4613651946978976</v>
      </c>
      <c r="Z346" s="31">
        <v>6065.9156999999996</v>
      </c>
      <c r="AA346" s="30">
        <v>14.7906</v>
      </c>
      <c r="AB346" s="30">
        <v>75.108500000000006</v>
      </c>
      <c r="AC346" s="30">
        <v>19.5853</v>
      </c>
      <c r="AD346" s="30">
        <v>24.100300000000001</v>
      </c>
      <c r="AE346" s="30">
        <f t="shared" si="163"/>
        <v>25.943227491035586</v>
      </c>
      <c r="AF346" s="30">
        <f t="shared" si="162"/>
        <v>423.29681137861991</v>
      </c>
      <c r="AG346" s="30">
        <f t="shared" si="162"/>
        <v>34833.879919825071</v>
      </c>
      <c r="AH346" s="59">
        <f>VLOOKUP(C346,macroInfo!$B$5:$D$57,3,0)</f>
        <v>4.0771594794161796</v>
      </c>
      <c r="AI346" s="59">
        <f>VLOOKUP(C346,macroInfo!$B$5:$G$57,6,0)</f>
        <v>11.349249888751523</v>
      </c>
      <c r="AJ346" s="59">
        <f>VLOOKUP(C346,macroInfo!$B$5:$F$57,5,0)</f>
        <v>6.4848096186651185</v>
      </c>
      <c r="AK346" s="59">
        <f>VLOOKUP(C346,macroInfo!$B$5:$H$57,7,0)</f>
        <v>6.1050000000000004</v>
      </c>
    </row>
    <row r="347" spans="1:37" x14ac:dyDescent="0.3">
      <c r="A347" s="32" t="s">
        <v>160</v>
      </c>
      <c r="B347" s="32">
        <v>11</v>
      </c>
      <c r="C347" s="32">
        <v>2001</v>
      </c>
      <c r="D347" s="29" t="s">
        <v>196</v>
      </c>
      <c r="E347" s="29" t="s">
        <v>78</v>
      </c>
      <c r="F347" s="33">
        <f t="shared" si="155"/>
        <v>1</v>
      </c>
      <c r="G347" s="33">
        <f t="shared" si="148"/>
        <v>0</v>
      </c>
      <c r="H347" s="33">
        <f t="shared" si="149"/>
        <v>0</v>
      </c>
      <c r="I347" s="33">
        <f t="shared" si="150"/>
        <v>1</v>
      </c>
      <c r="J347" s="30">
        <v>0.68140000000000001</v>
      </c>
      <c r="K347" s="30">
        <v>10.593</v>
      </c>
      <c r="L347" s="30">
        <v>3.1673</v>
      </c>
      <c r="M347" s="30">
        <v>1.7464</v>
      </c>
      <c r="N347" s="31">
        <f>AVERAGE(N348:N350)</f>
        <v>8188</v>
      </c>
      <c r="O347" s="50">
        <f t="shared" si="152"/>
        <v>-0.90777086327081447</v>
      </c>
      <c r="P347" s="31">
        <f>AVERAGE(P348:P350)</f>
        <v>81282.666666666672</v>
      </c>
      <c r="Q347" s="31">
        <f t="shared" si="151"/>
        <v>9.9270477120990073</v>
      </c>
      <c r="R347" s="31">
        <v>107379.0028</v>
      </c>
      <c r="S347" s="31">
        <f t="shared" si="153"/>
        <v>4.6830437605519766</v>
      </c>
      <c r="T347" s="31">
        <v>54387.006200000003</v>
      </c>
      <c r="U347" s="31">
        <f t="shared" si="156"/>
        <v>52991.996599999999</v>
      </c>
      <c r="V347" s="50">
        <f t="shared" si="154"/>
        <v>8.0684205984325281</v>
      </c>
      <c r="W347" s="31">
        <v>2962.0644000000002</v>
      </c>
      <c r="X347" s="44">
        <f t="shared" si="160"/>
        <v>5.4462722016862921</v>
      </c>
      <c r="Y347" s="44">
        <f t="shared" si="161"/>
        <v>3.6998722016862922</v>
      </c>
      <c r="Z347" s="31">
        <v>6123.0006999999996</v>
      </c>
      <c r="AA347" s="30">
        <v>12.807600000000001</v>
      </c>
      <c r="AB347" s="30">
        <v>73.042500000000004</v>
      </c>
      <c r="AC347" s="30">
        <v>4.2594000000000003</v>
      </c>
      <c r="AD347" s="30">
        <v>6.9725000000000001</v>
      </c>
      <c r="AE347" s="30">
        <f t="shared" si="163"/>
        <v>0.93667747805847179</v>
      </c>
      <c r="AF347" s="30">
        <f t="shared" si="162"/>
        <v>422.34189062004526</v>
      </c>
      <c r="AG347" s="30">
        <f t="shared" si="162"/>
        <v>36446.354591836738</v>
      </c>
      <c r="AH347" s="59">
        <f>VLOOKUP(C347,macroInfo!$B$5:$D$57,3,0)</f>
        <v>0.95433872870837899</v>
      </c>
      <c r="AI347" s="59">
        <f>VLOOKUP(C347,macroInfo!$B$5:$G$57,6,0)</f>
        <v>-20.568826745413055</v>
      </c>
      <c r="AJ347" s="59">
        <f>VLOOKUP(C347,macroInfo!$B$5:$F$57,5,0)</f>
        <v>-18.009005298066089</v>
      </c>
      <c r="AK347" s="59">
        <f>VLOOKUP(C347,macroInfo!$B$5:$H$57,7,0)</f>
        <v>4.9700000000000006</v>
      </c>
    </row>
    <row r="348" spans="1:37" x14ac:dyDescent="0.3">
      <c r="A348" s="32" t="s">
        <v>161</v>
      </c>
      <c r="B348" s="32">
        <v>11</v>
      </c>
      <c r="C348" s="32">
        <v>2002</v>
      </c>
      <c r="D348" s="29" t="s">
        <v>196</v>
      </c>
      <c r="E348" s="29" t="s">
        <v>78</v>
      </c>
      <c r="F348" s="33">
        <f t="shared" si="155"/>
        <v>0</v>
      </c>
      <c r="G348" s="33">
        <f t="shared" si="148"/>
        <v>0</v>
      </c>
      <c r="H348" s="33">
        <f t="shared" si="149"/>
        <v>0</v>
      </c>
      <c r="I348" s="33">
        <f t="shared" si="150"/>
        <v>1</v>
      </c>
      <c r="J348" s="30">
        <v>0.76539999999999997</v>
      </c>
      <c r="K348" s="30">
        <v>9.9024999999999999</v>
      </c>
      <c r="L348" s="30">
        <v>3.1396000000000002</v>
      </c>
      <c r="M348" s="30">
        <v>2.1126</v>
      </c>
      <c r="N348" s="31">
        <v>6426</v>
      </c>
      <c r="O348" s="50">
        <f t="shared" si="152"/>
        <v>-24.231740710537636</v>
      </c>
      <c r="P348" s="31">
        <v>55931</v>
      </c>
      <c r="Q348" s="31">
        <f t="shared" si="151"/>
        <v>8.7038593215063802</v>
      </c>
      <c r="R348" s="31">
        <v>113010</v>
      </c>
      <c r="S348" s="31">
        <f t="shared" si="153"/>
        <v>5.1111652066314992</v>
      </c>
      <c r="T348" s="31">
        <v>58260</v>
      </c>
      <c r="U348" s="31">
        <f t="shared" si="156"/>
        <v>54750</v>
      </c>
      <c r="V348" s="50">
        <f t="shared" si="154"/>
        <v>3.2636474094445909</v>
      </c>
      <c r="W348" s="31">
        <v>3063</v>
      </c>
      <c r="X348" s="44">
        <f t="shared" si="160"/>
        <v>5.2574665293511842</v>
      </c>
      <c r="Y348" s="44">
        <f t="shared" si="161"/>
        <v>3.1448665293511842</v>
      </c>
      <c r="Z348" s="31">
        <v>7327</v>
      </c>
      <c r="AA348" s="30">
        <v>14.9168</v>
      </c>
      <c r="AB348" s="30">
        <v>77.176500000000004</v>
      </c>
      <c r="AC348" s="30">
        <v>6.6798999999999999</v>
      </c>
      <c r="AD348" s="30">
        <v>5.5574000000000003</v>
      </c>
      <c r="AE348" s="30">
        <f t="shared" si="163"/>
        <v>17.951386835897178</v>
      </c>
      <c r="AF348" s="30">
        <f t="shared" si="162"/>
        <v>420.39344457870885</v>
      </c>
      <c r="AG348" s="31">
        <v>10793</v>
      </c>
      <c r="AH348" s="59">
        <f>VLOOKUP(C348,macroInfo!$B$5:$D$57,3,0)</f>
        <v>1.6959429227495699</v>
      </c>
      <c r="AI348" s="59">
        <f>VLOOKUP(C348,macroInfo!$B$5:$G$57,6,0)</f>
        <v>-21.837626089029953</v>
      </c>
      <c r="AJ348" s="59">
        <f>VLOOKUP(C348,macroInfo!$B$5:$F$57,5,0)</f>
        <v>-18.18527651548176</v>
      </c>
      <c r="AK348" s="59">
        <f>VLOOKUP(C348,macroInfo!$B$5:$H$57,7,0)</f>
        <v>3.9949999999999997</v>
      </c>
    </row>
    <row r="349" spans="1:37" x14ac:dyDescent="0.3">
      <c r="A349" s="32" t="s">
        <v>162</v>
      </c>
      <c r="B349" s="32">
        <v>11</v>
      </c>
      <c r="C349" s="32">
        <v>2003</v>
      </c>
      <c r="D349" s="29" t="s">
        <v>196</v>
      </c>
      <c r="E349" s="29" t="s">
        <v>78</v>
      </c>
      <c r="F349" s="33">
        <f t="shared" si="155"/>
        <v>0</v>
      </c>
      <c r="G349" s="33">
        <f t="shared" si="148"/>
        <v>0</v>
      </c>
      <c r="H349" s="33">
        <f t="shared" si="149"/>
        <v>0</v>
      </c>
      <c r="I349" s="33">
        <f t="shared" si="150"/>
        <v>1</v>
      </c>
      <c r="J349" s="30">
        <v>0.65439999999999998</v>
      </c>
      <c r="K349" s="30">
        <v>9.9581</v>
      </c>
      <c r="L349" s="30">
        <v>2.1802999999999999</v>
      </c>
      <c r="M349" s="30">
        <v>1.4383999999999999</v>
      </c>
      <c r="N349" s="31">
        <f>AVERAGE(N350:N352)</f>
        <v>10174</v>
      </c>
      <c r="O349" s="50">
        <f t="shared" si="152"/>
        <v>45.948318570690653</v>
      </c>
      <c r="P349" s="31">
        <f>AVERAGE(P350:P352)</f>
        <v>116821</v>
      </c>
      <c r="Q349" s="31">
        <f t="shared" si="151"/>
        <v>11.482307843522705</v>
      </c>
      <c r="R349" s="31">
        <v>120282</v>
      </c>
      <c r="S349" s="31">
        <f t="shared" si="153"/>
        <v>6.2362675478334655</v>
      </c>
      <c r="T349" s="31">
        <v>62383</v>
      </c>
      <c r="U349" s="31">
        <f t="shared" si="156"/>
        <v>57899</v>
      </c>
      <c r="V349" s="50">
        <f t="shared" si="154"/>
        <v>5.5922744576023673</v>
      </c>
      <c r="W349" s="31">
        <v>1824.9839999999999</v>
      </c>
      <c r="X349" s="44">
        <f t="shared" si="160"/>
        <v>2.9254508439799305</v>
      </c>
      <c r="Y349" s="44">
        <f t="shared" si="161"/>
        <v>1.4870508439799306</v>
      </c>
      <c r="Z349" s="31">
        <v>7715</v>
      </c>
      <c r="AA349" s="30">
        <v>14.4413</v>
      </c>
      <c r="AB349" s="30">
        <v>76.268600000000006</v>
      </c>
      <c r="AC349" s="30">
        <v>69.7149</v>
      </c>
      <c r="AD349" s="30">
        <v>65.864000000000004</v>
      </c>
      <c r="AE349" s="30">
        <f t="shared" si="163"/>
        <v>5.1600330637297409</v>
      </c>
      <c r="AF349" s="30">
        <f t="shared" si="162"/>
        <v>416.12848160679494</v>
      </c>
      <c r="AG349" s="30">
        <f t="shared" si="162"/>
        <v>41043.464285714283</v>
      </c>
      <c r="AH349" s="59">
        <f>VLOOKUP(C349,macroInfo!$B$5:$D$57,3,0)</f>
        <v>2.7962091006717</v>
      </c>
      <c r="AI349" s="59">
        <f>VLOOKUP(C349,macroInfo!$B$5:$G$57,6,0)</f>
        <v>-8.6215243879623085</v>
      </c>
      <c r="AJ349" s="59">
        <f>VLOOKUP(C349,macroInfo!$B$5:$F$57,5,0)</f>
        <v>-2.1118228990670262</v>
      </c>
      <c r="AK349" s="59">
        <f>VLOOKUP(C349,macroInfo!$B$5:$H$57,7,0)</f>
        <v>3.665</v>
      </c>
    </row>
    <row r="350" spans="1:37" x14ac:dyDescent="0.3">
      <c r="A350" s="32" t="s">
        <v>163</v>
      </c>
      <c r="B350" s="32">
        <v>11</v>
      </c>
      <c r="C350" s="32">
        <v>2004</v>
      </c>
      <c r="D350" s="29" t="s">
        <v>196</v>
      </c>
      <c r="E350" s="29" t="s">
        <v>78</v>
      </c>
      <c r="F350" s="33">
        <f t="shared" si="155"/>
        <v>0</v>
      </c>
      <c r="G350" s="33">
        <f t="shared" si="148"/>
        <v>0</v>
      </c>
      <c r="H350" s="33">
        <f t="shared" si="149"/>
        <v>0</v>
      </c>
      <c r="I350" s="33">
        <f t="shared" si="150"/>
        <v>1</v>
      </c>
      <c r="J350" s="30">
        <v>1.1294999999999999</v>
      </c>
      <c r="K350" s="30">
        <v>17.802600000000002</v>
      </c>
      <c r="L350" s="30">
        <v>2.7465999999999999</v>
      </c>
      <c r="M350" s="30">
        <v>1.6438999999999999</v>
      </c>
      <c r="N350" s="31">
        <v>7964</v>
      </c>
      <c r="O350" s="50">
        <f t="shared" si="152"/>
        <v>-24.490406019862334</v>
      </c>
      <c r="P350" s="31">
        <v>71096</v>
      </c>
      <c r="Q350" s="31">
        <f t="shared" si="151"/>
        <v>8.9271722752385738</v>
      </c>
      <c r="R350" s="31">
        <v>141688</v>
      </c>
      <c r="S350" s="31">
        <f t="shared" si="153"/>
        <v>16.378847130393702</v>
      </c>
      <c r="T350" s="31">
        <v>73866</v>
      </c>
      <c r="U350" s="31">
        <f t="shared" si="156"/>
        <v>67822</v>
      </c>
      <c r="V350" s="50">
        <f t="shared" si="154"/>
        <v>15.81865128160524</v>
      </c>
      <c r="W350" s="31">
        <v>3168</v>
      </c>
      <c r="X350" s="44">
        <f t="shared" si="160"/>
        <v>4.2888473722687026</v>
      </c>
      <c r="Y350" s="44">
        <f t="shared" si="161"/>
        <v>2.6449473722687027</v>
      </c>
      <c r="Z350" s="31">
        <v>8435</v>
      </c>
      <c r="AA350" s="30">
        <v>15.0876</v>
      </c>
      <c r="AB350" s="30">
        <v>73.865200000000002</v>
      </c>
      <c r="AC350" s="30">
        <v>18.407299999999999</v>
      </c>
      <c r="AD350" s="30">
        <v>14.647500000000001</v>
      </c>
      <c r="AE350" s="30">
        <f t="shared" si="163"/>
        <v>8.9223230182807391</v>
      </c>
      <c r="AF350" s="30">
        <f t="shared" si="162"/>
        <v>421.40096283300858</v>
      </c>
      <c r="AG350" s="31">
        <v>13786</v>
      </c>
      <c r="AH350" s="59">
        <f>VLOOKUP(C350,macroInfo!$B$5:$D$57,3,0)</f>
        <v>3.8525526006435098</v>
      </c>
      <c r="AI350" s="59">
        <f>VLOOKUP(C350,macroInfo!$B$5:$G$57,6,0)</f>
        <v>22.068486956749851</v>
      </c>
      <c r="AJ350" s="59">
        <f>VLOOKUP(C350,macroInfo!$B$5:$F$57,5,0)</f>
        <v>15.83158490016541</v>
      </c>
      <c r="AK350" s="59">
        <f>VLOOKUP(C350,macroInfo!$B$5:$H$57,7,0)</f>
        <v>4.57</v>
      </c>
    </row>
    <row r="351" spans="1:37" x14ac:dyDescent="0.3">
      <c r="A351" s="32" t="s">
        <v>164</v>
      </c>
      <c r="B351" s="32">
        <v>11</v>
      </c>
      <c r="C351" s="32">
        <v>2005</v>
      </c>
      <c r="D351" s="29" t="s">
        <v>196</v>
      </c>
      <c r="E351" s="29" t="s">
        <v>78</v>
      </c>
      <c r="F351" s="33">
        <f t="shared" si="155"/>
        <v>0</v>
      </c>
      <c r="G351" s="33">
        <f t="shared" si="148"/>
        <v>0</v>
      </c>
      <c r="H351" s="33">
        <f t="shared" si="149"/>
        <v>0</v>
      </c>
      <c r="I351" s="33">
        <f t="shared" si="150"/>
        <v>1</v>
      </c>
      <c r="J351" s="30">
        <v>1.3333999999999999</v>
      </c>
      <c r="K351" s="30">
        <v>23.327100000000002</v>
      </c>
      <c r="L351" s="30">
        <v>3.4872000000000001</v>
      </c>
      <c r="M351" s="30">
        <v>3.0108999999999999</v>
      </c>
      <c r="N351" s="31">
        <v>9725</v>
      </c>
      <c r="O351" s="50">
        <f t="shared" si="152"/>
        <v>19.976850330256021</v>
      </c>
      <c r="P351" s="31">
        <v>125924</v>
      </c>
      <c r="Q351" s="31">
        <f t="shared" si="151"/>
        <v>12.948483290488431</v>
      </c>
      <c r="R351" s="31">
        <v>215096</v>
      </c>
      <c r="S351" s="31">
        <f t="shared" si="153"/>
        <v>41.745698294458592</v>
      </c>
      <c r="T351" s="31">
        <v>113522</v>
      </c>
      <c r="U351" s="31">
        <f t="shared" si="156"/>
        <v>101574</v>
      </c>
      <c r="V351" s="50">
        <f t="shared" si="154"/>
        <v>40.390097079448154</v>
      </c>
      <c r="W351" s="31">
        <v>4397</v>
      </c>
      <c r="X351" s="44">
        <f t="shared" si="160"/>
        <v>3.8732580468983988</v>
      </c>
      <c r="Y351" s="44">
        <f t="shared" si="161"/>
        <v>0.8623580468983989</v>
      </c>
      <c r="Z351" s="31">
        <v>11880</v>
      </c>
      <c r="AA351" s="30">
        <v>17.4407</v>
      </c>
      <c r="AB351" s="30">
        <v>67.775999999999996</v>
      </c>
      <c r="AC351" s="30">
        <v>194.2929</v>
      </c>
      <c r="AD351" s="30">
        <v>170.01490000000001</v>
      </c>
      <c r="AE351" s="30">
        <f t="shared" si="163"/>
        <v>34.246659793656733</v>
      </c>
      <c r="AF351" s="30">
        <f t="shared" si="162"/>
        <v>428.81048531080802</v>
      </c>
      <c r="AG351" s="31">
        <v>17118</v>
      </c>
      <c r="AH351" s="59">
        <f>VLOOKUP(C351,macroInfo!$B$5:$D$57,3,0)</f>
        <v>3.4832203202525802</v>
      </c>
      <c r="AI351" s="59">
        <f>VLOOKUP(C351,macroInfo!$B$5:$G$57,6,0)</f>
        <v>2.7517247399369804</v>
      </c>
      <c r="AJ351" s="59">
        <f>VLOOKUP(C351,macroInfo!$B$5:$F$57,5,0)</f>
        <v>6.3055343402032529</v>
      </c>
      <c r="AK351" s="59">
        <f>VLOOKUP(C351,macroInfo!$B$5:$H$57,7,0)</f>
        <v>4.6974999999999998</v>
      </c>
    </row>
    <row r="352" spans="1:37" x14ac:dyDescent="0.3">
      <c r="A352" s="32" t="s">
        <v>165</v>
      </c>
      <c r="B352" s="32">
        <v>11</v>
      </c>
      <c r="C352" s="32">
        <v>2006</v>
      </c>
      <c r="D352" s="29" t="s">
        <v>196</v>
      </c>
      <c r="E352" s="29" t="s">
        <v>78</v>
      </c>
      <c r="F352" s="33">
        <f t="shared" si="155"/>
        <v>0</v>
      </c>
      <c r="G352" s="33">
        <f t="shared" si="148"/>
        <v>0</v>
      </c>
      <c r="H352" s="33">
        <f t="shared" si="149"/>
        <v>0</v>
      </c>
      <c r="I352" s="33">
        <f t="shared" si="150"/>
        <v>1</v>
      </c>
      <c r="J352" s="30">
        <v>0.94689999999999996</v>
      </c>
      <c r="K352" s="30">
        <v>15.6823</v>
      </c>
      <c r="L352" s="30">
        <v>2.6156000000000001</v>
      </c>
      <c r="M352" s="30">
        <v>2.1278999999999999</v>
      </c>
      <c r="N352" s="31">
        <v>12833</v>
      </c>
      <c r="O352" s="50">
        <f t="shared" si="152"/>
        <v>27.732008875781389</v>
      </c>
      <c r="P352" s="31">
        <v>153443</v>
      </c>
      <c r="Q352" s="31">
        <f t="shared" si="151"/>
        <v>11.956907971635626</v>
      </c>
      <c r="R352" s="31">
        <v>266047</v>
      </c>
      <c r="S352" s="31">
        <f t="shared" si="153"/>
        <v>21.258854480396032</v>
      </c>
      <c r="T352" s="31">
        <v>141508</v>
      </c>
      <c r="U352" s="31">
        <f t="shared" si="156"/>
        <v>124539</v>
      </c>
      <c r="V352" s="50">
        <f t="shared" si="154"/>
        <v>20.383132298016189</v>
      </c>
      <c r="W352" s="31">
        <v>5405</v>
      </c>
      <c r="X352" s="44">
        <f t="shared" si="160"/>
        <v>3.8195720383299889</v>
      </c>
      <c r="Y352" s="44">
        <f t="shared" si="161"/>
        <v>1.691672038329989</v>
      </c>
      <c r="Z352" s="31">
        <v>16853</v>
      </c>
      <c r="AA352" s="30">
        <v>15.2927</v>
      </c>
      <c r="AB352" s="30">
        <v>69.533600000000007</v>
      </c>
      <c r="AC352" s="30">
        <v>24.6525</v>
      </c>
      <c r="AD352" s="30">
        <v>22.888999999999999</v>
      </c>
      <c r="AE352" s="30">
        <f t="shared" si="163"/>
        <v>34.967236855938403</v>
      </c>
      <c r="AF352" s="30">
        <f t="shared" si="162"/>
        <v>440.97416629008745</v>
      </c>
      <c r="AG352" s="31">
        <v>21995</v>
      </c>
      <c r="AH352" s="59">
        <f>VLOOKUP(C352,macroInfo!$B$5:$D$57,3,0)</f>
        <v>2.7828106258432701</v>
      </c>
      <c r="AI352" s="59">
        <f>VLOOKUP(C352,macroInfo!$B$5:$G$57,6,0)</f>
        <v>2.1064496594234416</v>
      </c>
      <c r="AJ352" s="59">
        <f>VLOOKUP(C352,macroInfo!$B$5:$F$57,5,0)</f>
        <v>8.7574297123439706</v>
      </c>
      <c r="AK352" s="59">
        <f>VLOOKUP(C352,macroInfo!$B$5:$H$57,7,0)</f>
        <v>4.7974999999999994</v>
      </c>
    </row>
    <row r="353" spans="1:37" x14ac:dyDescent="0.3">
      <c r="A353" s="32" t="s">
        <v>166</v>
      </c>
      <c r="B353" s="32">
        <v>11</v>
      </c>
      <c r="C353" s="32">
        <v>2007</v>
      </c>
      <c r="D353" s="29" t="s">
        <v>196</v>
      </c>
      <c r="E353" s="29" t="s">
        <v>78</v>
      </c>
      <c r="F353" s="33">
        <f t="shared" si="155"/>
        <v>1</v>
      </c>
      <c r="G353" s="33">
        <f t="shared" si="148"/>
        <v>1</v>
      </c>
      <c r="H353" s="33">
        <f t="shared" si="149"/>
        <v>1</v>
      </c>
      <c r="I353" s="33">
        <f t="shared" si="150"/>
        <v>1</v>
      </c>
      <c r="J353" s="30">
        <v>0.9546</v>
      </c>
      <c r="K353" s="30">
        <v>14.9215</v>
      </c>
      <c r="L353" s="30">
        <v>2.6425999999999998</v>
      </c>
      <c r="M353" s="30">
        <v>2.0733999999999999</v>
      </c>
      <c r="N353" s="31">
        <v>16790</v>
      </c>
      <c r="O353" s="50">
        <f t="shared" si="152"/>
        <v>26.876349282712553</v>
      </c>
      <c r="P353" s="31">
        <v>171833</v>
      </c>
      <c r="Q353" s="31">
        <f t="shared" si="151"/>
        <v>10.234246575342466</v>
      </c>
      <c r="R353" s="31">
        <v>329205</v>
      </c>
      <c r="S353" s="31">
        <f t="shared" si="153"/>
        <v>21.300767212005432</v>
      </c>
      <c r="T353" s="31">
        <v>156072</v>
      </c>
      <c r="U353" s="31">
        <f t="shared" si="156"/>
        <v>173133</v>
      </c>
      <c r="V353" s="50">
        <f t="shared" si="154"/>
        <v>32.944116539693425</v>
      </c>
      <c r="W353" s="31">
        <v>6544</v>
      </c>
      <c r="X353" s="44">
        <f t="shared" si="160"/>
        <v>4.1929365933671638</v>
      </c>
      <c r="Y353" s="44">
        <f t="shared" si="161"/>
        <v>2.1195365933671639</v>
      </c>
      <c r="Z353" s="31">
        <v>20851</v>
      </c>
      <c r="AA353" s="30">
        <v>15.3461</v>
      </c>
      <c r="AB353" s="30">
        <v>72.333100000000002</v>
      </c>
      <c r="AC353" s="30">
        <v>10.292</v>
      </c>
      <c r="AD353" s="30">
        <v>21.968800000000002</v>
      </c>
      <c r="AE353" s="30">
        <f t="shared" si="163"/>
        <v>21.287322623150075</v>
      </c>
      <c r="AF353" s="30">
        <f t="shared" si="162"/>
        <v>450.03853520408165</v>
      </c>
      <c r="AG353" s="31">
        <v>28727</v>
      </c>
      <c r="AH353" s="59">
        <f>VLOOKUP(C353,macroInfo!$B$5:$D$57,3,0)</f>
        <v>2.01050755163328</v>
      </c>
      <c r="AI353" s="59">
        <f>VLOOKUP(C353,macroInfo!$B$5:$G$57,6,0)</f>
        <v>21.613625390754567</v>
      </c>
      <c r="AJ353" s="59">
        <f>VLOOKUP(C353,macroInfo!$B$5:$F$57,5,0)</f>
        <v>11.440467914050702</v>
      </c>
      <c r="AK353" s="59">
        <f>VLOOKUP(C353,macroInfo!$B$5:$H$57,7,0)</f>
        <v>5.9550000000000001</v>
      </c>
    </row>
    <row r="354" spans="1:37" x14ac:dyDescent="0.3">
      <c r="A354" s="32" t="s">
        <v>167</v>
      </c>
      <c r="B354" s="32">
        <v>11</v>
      </c>
      <c r="C354" s="32">
        <v>2008</v>
      </c>
      <c r="D354" s="29" t="s">
        <v>196</v>
      </c>
      <c r="E354" s="29" t="s">
        <v>78</v>
      </c>
      <c r="F354" s="33">
        <f t="shared" si="155"/>
        <v>1</v>
      </c>
      <c r="G354" s="33">
        <f t="shared" si="148"/>
        <v>1</v>
      </c>
      <c r="H354" s="33">
        <f t="shared" si="149"/>
        <v>1</v>
      </c>
      <c r="I354" s="33">
        <f t="shared" si="150"/>
        <v>1</v>
      </c>
      <c r="J354" s="30">
        <v>0.8911</v>
      </c>
      <c r="K354" s="30">
        <v>16.038499999999999</v>
      </c>
      <c r="L354" s="30">
        <v>2.8340000000000001</v>
      </c>
      <c r="M354" s="30">
        <v>2.4980000000000002</v>
      </c>
      <c r="N354" s="31">
        <v>19032</v>
      </c>
      <c r="O354" s="50">
        <f t="shared" si="152"/>
        <v>12.533830191120718</v>
      </c>
      <c r="P354" s="31">
        <v>188821</v>
      </c>
      <c r="Q354" s="31">
        <f t="shared" si="151"/>
        <v>9.9212379150903747</v>
      </c>
      <c r="R354" s="31">
        <v>435068</v>
      </c>
      <c r="S354" s="31">
        <f t="shared" si="153"/>
        <v>27.882168368784736</v>
      </c>
      <c r="T354" s="31">
        <v>154377</v>
      </c>
      <c r="U354" s="31">
        <f t="shared" si="156"/>
        <v>280691</v>
      </c>
      <c r="V354" s="50">
        <f t="shared" si="154"/>
        <v>48.319433489316182</v>
      </c>
      <c r="W354" s="31">
        <v>8638</v>
      </c>
      <c r="X354" s="44">
        <f t="shared" si="160"/>
        <v>5.5953930961218319</v>
      </c>
      <c r="Y354" s="44">
        <f t="shared" si="161"/>
        <v>3.0973930961218317</v>
      </c>
      <c r="Z354" s="31">
        <v>22122</v>
      </c>
      <c r="AA354" s="30">
        <v>17.168500000000002</v>
      </c>
      <c r="AB354" s="30">
        <v>76.028199999999998</v>
      </c>
      <c r="AC354" s="30">
        <v>-0.40450000000000003</v>
      </c>
      <c r="AD354" s="30">
        <v>30.4422</v>
      </c>
      <c r="AE354" s="30">
        <f t="shared" si="163"/>
        <v>5.9170679754678792</v>
      </c>
      <c r="AF354" s="30">
        <f>AVERAGE(AF355:AF368)</f>
        <v>457.65899285714289</v>
      </c>
      <c r="AG354" s="31">
        <v>29442</v>
      </c>
      <c r="AH354" s="59">
        <f>VLOOKUP(C354,macroInfo!$B$5:$D$57,3,0)</f>
        <v>0.122188442974647</v>
      </c>
      <c r="AI354" s="59">
        <f>VLOOKUP(C354,macroInfo!$B$5:$G$57,6,0)</f>
        <v>-8.1302947285824168</v>
      </c>
      <c r="AJ354" s="59">
        <f>VLOOKUP(C354,macroInfo!$B$5:$F$57,5,0)</f>
        <v>-19.582815844469096</v>
      </c>
      <c r="AK354" s="59">
        <f>VLOOKUP(C354,macroInfo!$B$5:$H$57,7,0)</f>
        <v>5.49</v>
      </c>
    </row>
    <row r="355" spans="1:37" x14ac:dyDescent="0.3">
      <c r="A355" s="32" t="s">
        <v>168</v>
      </c>
      <c r="B355" s="32">
        <v>11</v>
      </c>
      <c r="C355" s="32">
        <v>2009</v>
      </c>
      <c r="D355" s="29" t="s">
        <v>196</v>
      </c>
      <c r="E355" s="29" t="s">
        <v>78</v>
      </c>
      <c r="F355" s="33">
        <f t="shared" si="155"/>
        <v>1</v>
      </c>
      <c r="G355" s="33">
        <f t="shared" si="148"/>
        <v>1</v>
      </c>
      <c r="H355" s="33">
        <f t="shared" si="149"/>
        <v>1</v>
      </c>
      <c r="I355" s="33">
        <f t="shared" si="150"/>
        <v>1</v>
      </c>
      <c r="J355" s="30">
        <v>0.77880000000000005</v>
      </c>
      <c r="K355" s="30">
        <v>13.2538</v>
      </c>
      <c r="L355" s="30">
        <v>2.3512</v>
      </c>
      <c r="M355" s="30">
        <v>1.2964</v>
      </c>
      <c r="N355" s="31">
        <v>24582</v>
      </c>
      <c r="O355" s="50">
        <f t="shared" si="152"/>
        <v>25.58926947921325</v>
      </c>
      <c r="P355" s="31">
        <v>213923</v>
      </c>
      <c r="Q355" s="31">
        <f t="shared" si="151"/>
        <v>8.7024245382800416</v>
      </c>
      <c r="R355" s="31">
        <v>436653</v>
      </c>
      <c r="S355" s="31">
        <f t="shared" si="153"/>
        <v>0.36364886166013893</v>
      </c>
      <c r="T355" s="31">
        <v>201151</v>
      </c>
      <c r="U355" s="31">
        <f t="shared" si="156"/>
        <v>235502</v>
      </c>
      <c r="V355" s="50">
        <f t="shared" si="154"/>
        <v>-17.553501416401264</v>
      </c>
      <c r="W355" s="31">
        <v>7732</v>
      </c>
      <c r="X355" s="44">
        <f t="shared" si="160"/>
        <v>3.843878479351333</v>
      </c>
      <c r="Y355" s="44">
        <f t="shared" si="161"/>
        <v>2.5474784793513328</v>
      </c>
      <c r="Z355" s="31">
        <v>27340</v>
      </c>
      <c r="AA355" s="30">
        <v>15.6394</v>
      </c>
      <c r="AB355" s="30">
        <v>74.840299999999999</v>
      </c>
      <c r="AC355" s="30">
        <v>14.1911</v>
      </c>
      <c r="AD355" s="30">
        <v>7.3655999999999997</v>
      </c>
      <c r="AE355" s="30">
        <f t="shared" si="163"/>
        <v>21.177824281574111</v>
      </c>
      <c r="AF355" s="30">
        <v>464.46629999999999</v>
      </c>
      <c r="AG355" s="31">
        <v>35265</v>
      </c>
      <c r="AH355" s="59">
        <f>VLOOKUP(C355,macroInfo!$B$5:$D$57,3,0)</f>
        <v>-2.5998883510855801</v>
      </c>
      <c r="AI355" s="59">
        <f>VLOOKUP(C355,macroInfo!$B$5:$G$57,6,0)</f>
        <v>-152.2692205218506</v>
      </c>
      <c r="AJ355" s="59">
        <f>VLOOKUP(C355,macroInfo!$B$5:$F$57,5,0)</f>
        <v>-24.778154144577758</v>
      </c>
      <c r="AK355" s="59">
        <f>VLOOKUP(C355,macroInfo!$B$5:$H$57,7,0)</f>
        <v>1.1975</v>
      </c>
    </row>
    <row r="356" spans="1:37" x14ac:dyDescent="0.3">
      <c r="A356" s="32" t="s">
        <v>169</v>
      </c>
      <c r="B356" s="32">
        <v>11</v>
      </c>
      <c r="C356" s="32">
        <v>2010</v>
      </c>
      <c r="D356" s="29" t="s">
        <v>196</v>
      </c>
      <c r="E356" s="29" t="s">
        <v>78</v>
      </c>
      <c r="F356" s="33">
        <f t="shared" si="155"/>
        <v>1</v>
      </c>
      <c r="G356" s="33">
        <f t="shared" si="148"/>
        <v>1</v>
      </c>
      <c r="H356" s="33">
        <f t="shared" si="149"/>
        <v>1</v>
      </c>
      <c r="I356" s="33">
        <f t="shared" si="150"/>
        <v>1</v>
      </c>
      <c r="J356" s="30">
        <v>0.90890000000000004</v>
      </c>
      <c r="K356" s="30">
        <v>12.908799999999999</v>
      </c>
      <c r="L356" s="30">
        <v>2.2787999999999999</v>
      </c>
      <c r="M356" s="30">
        <v>-0.67479999999999996</v>
      </c>
      <c r="N356" s="31">
        <v>34313</v>
      </c>
      <c r="O356" s="50">
        <f t="shared" si="152"/>
        <v>33.350982331978869</v>
      </c>
      <c r="P356" s="31">
        <v>245077</v>
      </c>
      <c r="Q356" s="31">
        <f t="shared" si="151"/>
        <v>7.1423950106373679</v>
      </c>
      <c r="R356" s="31">
        <v>516542</v>
      </c>
      <c r="S356" s="31">
        <f t="shared" si="153"/>
        <v>16.801777248002814</v>
      </c>
      <c r="T356" s="31">
        <v>242942</v>
      </c>
      <c r="U356" s="31">
        <f t="shared" si="156"/>
        <v>273600</v>
      </c>
      <c r="V356" s="50">
        <f t="shared" si="154"/>
        <v>14.994777975898252</v>
      </c>
      <c r="W356" s="31">
        <v>8523</v>
      </c>
      <c r="X356" s="44">
        <f t="shared" si="160"/>
        <v>3.5082447662405016</v>
      </c>
      <c r="Y356" s="44">
        <f t="shared" si="161"/>
        <v>4.1830447662405019</v>
      </c>
      <c r="Z356" s="31">
        <v>38212</v>
      </c>
      <c r="AA356" s="30">
        <v>13.290699999999999</v>
      </c>
      <c r="AB356" s="30">
        <v>80.183300000000003</v>
      </c>
      <c r="AC356" s="30">
        <v>20.7759</v>
      </c>
      <c r="AD356" s="30">
        <v>22.188800000000001</v>
      </c>
      <c r="AE356" s="30">
        <f t="shared" si="163"/>
        <v>33.47987711119584</v>
      </c>
      <c r="AF356" s="30">
        <v>375.26569999999998</v>
      </c>
      <c r="AG356" s="31">
        <v>45080</v>
      </c>
      <c r="AH356" s="59">
        <f>VLOOKUP(C356,macroInfo!$B$5:$D$57,3,0)</f>
        <v>2.7088566941968102</v>
      </c>
      <c r="AI356" s="59">
        <f>VLOOKUP(C356,macroInfo!$B$5:$G$57,6,0)</f>
        <v>-55.129973169376534</v>
      </c>
      <c r="AJ356" s="59">
        <f>VLOOKUP(C356,macroInfo!$B$5:$F$57,5,0)</f>
        <v>17.567573527575036</v>
      </c>
      <c r="AK356" s="59">
        <f>VLOOKUP(C356,macroInfo!$B$5:$H$57,7,0)</f>
        <v>0.69</v>
      </c>
    </row>
    <row r="357" spans="1:37" x14ac:dyDescent="0.3">
      <c r="A357" s="32" t="s">
        <v>170</v>
      </c>
      <c r="B357" s="32">
        <v>11</v>
      </c>
      <c r="C357" s="32">
        <v>2011</v>
      </c>
      <c r="D357" s="29" t="s">
        <v>196</v>
      </c>
      <c r="E357" s="29" t="s">
        <v>78</v>
      </c>
      <c r="F357" s="33">
        <f t="shared" si="155"/>
        <v>1</v>
      </c>
      <c r="G357" s="33">
        <f t="shared" si="148"/>
        <v>1</v>
      </c>
      <c r="H357" s="33">
        <f t="shared" si="149"/>
        <v>1</v>
      </c>
      <c r="I357" s="33">
        <f t="shared" si="150"/>
        <v>1</v>
      </c>
      <c r="J357" s="30">
        <v>0.86929999999999996</v>
      </c>
      <c r="K357" s="30">
        <v>12.031499999999999</v>
      </c>
      <c r="L357" s="30">
        <v>2.4392999999999998</v>
      </c>
      <c r="M357" s="30">
        <v>1.5720000000000001</v>
      </c>
      <c r="N357" s="31">
        <f>AVERAGE(N350:N356)</f>
        <v>17891.285714285714</v>
      </c>
      <c r="O357" s="50">
        <f t="shared" si="152"/>
        <v>-65.121052841099853</v>
      </c>
      <c r="P357" s="31">
        <f>AVERAGE(P350:P356)</f>
        <v>167159.57142857142</v>
      </c>
      <c r="Q357" s="31">
        <f t="shared" si="151"/>
        <v>9.343072046247574</v>
      </c>
      <c r="R357" s="31">
        <v>599070</v>
      </c>
      <c r="S357" s="31">
        <f t="shared" si="153"/>
        <v>14.822185091600144</v>
      </c>
      <c r="T357" s="31">
        <v>264525</v>
      </c>
      <c r="U357" s="31">
        <f t="shared" si="156"/>
        <v>334545</v>
      </c>
      <c r="V357" s="50">
        <f t="shared" si="154"/>
        <v>20.110421391963541</v>
      </c>
      <c r="W357" s="31">
        <v>10226</v>
      </c>
      <c r="X357" s="44">
        <f t="shared" si="160"/>
        <v>3.8657971836310367</v>
      </c>
      <c r="Y357" s="44">
        <f t="shared" si="161"/>
        <v>2.2937971836310367</v>
      </c>
      <c r="Z357" s="31">
        <v>40714</v>
      </c>
      <c r="AA357" s="30">
        <v>14.478999999999999</v>
      </c>
      <c r="AB357" s="30">
        <v>77.559799999999996</v>
      </c>
      <c r="AC357" s="30">
        <v>8.8840000000000003</v>
      </c>
      <c r="AD357" s="30">
        <v>11.6319</v>
      </c>
      <c r="AE357" s="30">
        <f t="shared" si="163"/>
        <v>6.342241123709262</v>
      </c>
      <c r="AF357" s="30">
        <f>AVERAGE(AF355:AF356)</f>
        <v>419.86599999999999</v>
      </c>
      <c r="AG357" s="30">
        <f>AVERAGE(AG355:AG356)</f>
        <v>40172.5</v>
      </c>
      <c r="AH357" s="59">
        <f>VLOOKUP(C357,macroInfo!$B$5:$D$57,3,0)</f>
        <v>1.54989495017045</v>
      </c>
      <c r="AI357" s="59">
        <f>VLOOKUP(C357,macroInfo!$B$5:$G$57,6,0)</f>
        <v>25.171692375826577</v>
      </c>
      <c r="AJ357" s="59">
        <f>VLOOKUP(C357,macroInfo!$B$5:$F$57,5,0)</f>
        <v>12.462970276676295</v>
      </c>
      <c r="AK357" s="59">
        <f>VLOOKUP(C357,macroInfo!$B$5:$H$57,7,0)</f>
        <v>0.88749999999999996</v>
      </c>
    </row>
    <row r="358" spans="1:37" x14ac:dyDescent="0.3">
      <c r="A358" s="32" t="s">
        <v>171</v>
      </c>
      <c r="B358" s="32">
        <v>11</v>
      </c>
      <c r="C358" s="32">
        <v>2012</v>
      </c>
      <c r="D358" s="29" t="s">
        <v>196</v>
      </c>
      <c r="E358" s="29" t="s">
        <v>78</v>
      </c>
      <c r="F358" s="33">
        <f t="shared" si="155"/>
        <v>1</v>
      </c>
      <c r="G358" s="33">
        <f t="shared" si="148"/>
        <v>1</v>
      </c>
      <c r="H358" s="33">
        <f t="shared" si="149"/>
        <v>1</v>
      </c>
      <c r="I358" s="33">
        <f t="shared" si="150"/>
        <v>1</v>
      </c>
      <c r="J358" s="30">
        <v>0.79510000000000003</v>
      </c>
      <c r="K358" s="30">
        <v>11.1204</v>
      </c>
      <c r="L358" s="30">
        <v>1.9965999999999999</v>
      </c>
      <c r="M358" s="30">
        <v>1.6422000000000001</v>
      </c>
      <c r="N358" s="31">
        <v>40600</v>
      </c>
      <c r="O358" s="50">
        <f t="shared" si="152"/>
        <v>81.945430390610767</v>
      </c>
      <c r="P358" s="31">
        <v>301861</v>
      </c>
      <c r="Q358" s="31">
        <f t="shared" si="151"/>
        <v>7.4349999999999996</v>
      </c>
      <c r="R358" s="31">
        <v>636518</v>
      </c>
      <c r="S358" s="31">
        <f t="shared" si="153"/>
        <v>6.0634244528549139</v>
      </c>
      <c r="T358" s="31">
        <v>286997</v>
      </c>
      <c r="U358" s="31">
        <f t="shared" si="156"/>
        <v>349521</v>
      </c>
      <c r="V358" s="50">
        <f t="shared" si="154"/>
        <v>4.3792246037662279</v>
      </c>
      <c r="W358" s="31">
        <v>11102</v>
      </c>
      <c r="X358" s="44">
        <f t="shared" si="160"/>
        <v>3.868333118464653</v>
      </c>
      <c r="Y358" s="44">
        <f t="shared" si="161"/>
        <v>2.2261331184646531</v>
      </c>
      <c r="Z358" s="31">
        <v>45362</v>
      </c>
      <c r="AA358" s="30">
        <v>13.8208</v>
      </c>
      <c r="AB358" s="30">
        <v>77.243499999999997</v>
      </c>
      <c r="AC358" s="30">
        <v>6.5160999999999998</v>
      </c>
      <c r="AD358" s="30">
        <v>9.2307000000000006</v>
      </c>
      <c r="AE358" s="30">
        <f t="shared" si="163"/>
        <v>10.810273651338953</v>
      </c>
      <c r="AF358" s="30">
        <v>373.77480000000003</v>
      </c>
      <c r="AG358" s="31">
        <v>52688</v>
      </c>
      <c r="AH358" s="59">
        <f>VLOOKUP(C358,macroInfo!$B$5:$D$57,3,0)</f>
        <v>2.2806876031918502</v>
      </c>
      <c r="AI358" s="59">
        <f>VLOOKUP(C358,macroInfo!$B$5:$G$57,6,0)</f>
        <v>-5.7987257650349395</v>
      </c>
      <c r="AJ358" s="59">
        <f>VLOOKUP(C358,macroInfo!$B$5:$F$57,5,0)</f>
        <v>7.9335793820117502</v>
      </c>
      <c r="AK358" s="59">
        <f>VLOOKUP(C358,macroInfo!$B$5:$H$57,7,0)</f>
        <v>0.83749999999999991</v>
      </c>
    </row>
    <row r="359" spans="1:37" x14ac:dyDescent="0.3">
      <c r="A359" s="32" t="s">
        <v>172</v>
      </c>
      <c r="B359" s="32">
        <v>11</v>
      </c>
      <c r="C359" s="32">
        <v>2013</v>
      </c>
      <c r="D359" s="29" t="s">
        <v>196</v>
      </c>
      <c r="E359" s="29" t="s">
        <v>78</v>
      </c>
      <c r="F359" s="33">
        <f t="shared" si="155"/>
        <v>0</v>
      </c>
      <c r="G359" s="33">
        <f t="shared" si="148"/>
        <v>0</v>
      </c>
      <c r="H359" s="33">
        <f t="shared" si="149"/>
        <v>0</v>
      </c>
      <c r="I359" s="33">
        <f t="shared" si="150"/>
        <v>1</v>
      </c>
      <c r="J359" s="30">
        <v>0.62649999999999995</v>
      </c>
      <c r="K359" s="30">
        <v>8.7088000000000001</v>
      </c>
      <c r="L359" s="30">
        <v>1.8946000000000001</v>
      </c>
      <c r="M359" s="30">
        <v>1.5902000000000001</v>
      </c>
      <c r="N359" s="31">
        <v>42335</v>
      </c>
      <c r="O359" s="50">
        <f t="shared" si="152"/>
        <v>4.1846100486553555</v>
      </c>
      <c r="P359" s="31">
        <v>322251</v>
      </c>
      <c r="Q359" s="31">
        <f t="shared" si="151"/>
        <v>7.6119286642258182</v>
      </c>
      <c r="R359" s="31">
        <v>674380</v>
      </c>
      <c r="S359" s="31">
        <f t="shared" si="153"/>
        <v>5.7781053005428999</v>
      </c>
      <c r="T359" s="31">
        <v>294153</v>
      </c>
      <c r="U359" s="31">
        <f t="shared" si="156"/>
        <v>380227</v>
      </c>
      <c r="V359" s="50">
        <f t="shared" si="154"/>
        <v>8.420479708230058</v>
      </c>
      <c r="W359" s="31">
        <v>11260</v>
      </c>
      <c r="X359" s="44">
        <f t="shared" si="160"/>
        <v>3.8279398816262287</v>
      </c>
      <c r="Y359" s="44">
        <f t="shared" si="161"/>
        <v>2.2377398816262284</v>
      </c>
      <c r="Z359" s="31">
        <v>46246</v>
      </c>
      <c r="AA359" s="30">
        <v>14.3972</v>
      </c>
      <c r="AB359" s="30">
        <v>74.781999999999996</v>
      </c>
      <c r="AC359" s="30">
        <v>4.0549999999999997</v>
      </c>
      <c r="AD359" s="30">
        <v>2.1970000000000001</v>
      </c>
      <c r="AE359" s="30">
        <f t="shared" si="163"/>
        <v>1.930022357353169</v>
      </c>
      <c r="AF359" s="30">
        <v>407.81580000000002</v>
      </c>
      <c r="AG359" s="31">
        <v>58019</v>
      </c>
      <c r="AH359" s="59">
        <f>VLOOKUP(C359,macroInfo!$B$5:$D$57,3,0)</f>
        <v>1.84187539518688</v>
      </c>
      <c r="AI359" s="59">
        <f>VLOOKUP(C359,macroInfo!$B$5:$G$57,6,0)</f>
        <v>-52.586350113053101</v>
      </c>
      <c r="AJ359" s="59">
        <f>VLOOKUP(C359,macroInfo!$B$5:$F$57,5,0)</f>
        <v>17.537853396638734</v>
      </c>
      <c r="AK359" s="59">
        <f>VLOOKUP(C359,macroInfo!$B$5:$H$57,7,0)</f>
        <v>0.495</v>
      </c>
    </row>
    <row r="360" spans="1:37" x14ac:dyDescent="0.3">
      <c r="A360" s="32" t="s">
        <v>173</v>
      </c>
      <c r="B360" s="32">
        <v>11</v>
      </c>
      <c r="C360" s="32">
        <v>2014</v>
      </c>
      <c r="D360" s="29" t="s">
        <v>196</v>
      </c>
      <c r="E360" s="29" t="s">
        <v>78</v>
      </c>
      <c r="F360" s="33">
        <f t="shared" si="155"/>
        <v>0</v>
      </c>
      <c r="G360" s="33">
        <f t="shared" si="148"/>
        <v>0</v>
      </c>
      <c r="H360" s="33">
        <f t="shared" si="149"/>
        <v>0</v>
      </c>
      <c r="I360" s="33">
        <f t="shared" si="150"/>
        <v>1</v>
      </c>
      <c r="J360" s="30">
        <v>0.37319999999999998</v>
      </c>
      <c r="K360" s="30">
        <v>5.367</v>
      </c>
      <c r="L360" s="30">
        <v>2.1778</v>
      </c>
      <c r="M360" s="30">
        <v>1.4908999999999999</v>
      </c>
      <c r="N360" s="31">
        <v>38799</v>
      </c>
      <c r="O360" s="50">
        <f t="shared" si="152"/>
        <v>-8.7219693993023615</v>
      </c>
      <c r="P360" s="31">
        <v>341648</v>
      </c>
      <c r="Q360" s="31">
        <f t="shared" si="151"/>
        <v>8.8055877728807452</v>
      </c>
      <c r="R360" s="31">
        <v>725914</v>
      </c>
      <c r="S360" s="31">
        <f t="shared" si="153"/>
        <v>7.3637800250512493</v>
      </c>
      <c r="T360" s="31">
        <v>288667</v>
      </c>
      <c r="U360" s="31">
        <f t="shared" si="156"/>
        <v>437247</v>
      </c>
      <c r="V360" s="50">
        <f t="shared" si="154"/>
        <v>13.97298100237156</v>
      </c>
      <c r="W360" s="31">
        <v>11100</v>
      </c>
      <c r="X360" s="44">
        <f t="shared" si="160"/>
        <v>3.8452611486591821</v>
      </c>
      <c r="Y360" s="44">
        <f t="shared" si="161"/>
        <v>2.3543611486591822</v>
      </c>
      <c r="Z360" s="31">
        <v>46432</v>
      </c>
      <c r="AA360" s="30">
        <v>15.531599999999999</v>
      </c>
      <c r="AB360" s="30">
        <v>73.083699999999993</v>
      </c>
      <c r="AC360" s="30">
        <v>-1.8764000000000001</v>
      </c>
      <c r="AD360" s="30">
        <v>6.3734000000000002</v>
      </c>
      <c r="AE360" s="30">
        <f t="shared" si="163"/>
        <v>0.40139029700013795</v>
      </c>
      <c r="AF360" s="30">
        <v>427.21980000000002</v>
      </c>
      <c r="AG360" s="31">
        <v>57099</v>
      </c>
      <c r="AH360" s="59">
        <f>VLOOKUP(C360,macroInfo!$B$5:$D$57,3,0)</f>
        <v>2.2877759325535898</v>
      </c>
      <c r="AI360" s="59">
        <f>VLOOKUP(C360,macroInfo!$B$5:$G$57,6,0)</f>
        <v>8.2370997433127773</v>
      </c>
      <c r="AJ360" s="59">
        <f>VLOOKUP(C360,macroInfo!$B$5:$F$57,5,0)</f>
        <v>16.279600580719226</v>
      </c>
      <c r="AK360" s="59">
        <f>VLOOKUP(C360,macroInfo!$B$5:$H$57,7,0)</f>
        <v>0.53750000000000009</v>
      </c>
    </row>
    <row r="361" spans="1:37" x14ac:dyDescent="0.3">
      <c r="A361" s="32" t="s">
        <v>174</v>
      </c>
      <c r="B361" s="32">
        <v>11</v>
      </c>
      <c r="C361" s="32">
        <v>2015</v>
      </c>
      <c r="D361" s="29" t="s">
        <v>196</v>
      </c>
      <c r="E361" s="29" t="s">
        <v>78</v>
      </c>
      <c r="F361" s="33">
        <f t="shared" si="155"/>
        <v>0</v>
      </c>
      <c r="G361" s="33">
        <f t="shared" si="148"/>
        <v>0</v>
      </c>
      <c r="H361" s="33">
        <f t="shared" si="149"/>
        <v>0</v>
      </c>
      <c r="I361" s="33">
        <f t="shared" si="150"/>
        <v>1</v>
      </c>
      <c r="J361" s="30">
        <v>-0.3211</v>
      </c>
      <c r="K361" s="30">
        <v>-5.0952000000000002</v>
      </c>
      <c r="L361" s="30">
        <v>1.9501999999999999</v>
      </c>
      <c r="M361" s="30">
        <v>0.70609999999999995</v>
      </c>
      <c r="N361" s="31">
        <v>42773</v>
      </c>
      <c r="O361" s="50">
        <f t="shared" si="152"/>
        <v>9.7512589301055606</v>
      </c>
      <c r="P361" s="31">
        <v>302925</v>
      </c>
      <c r="Q361" s="31">
        <f t="shared" si="151"/>
        <v>7.0821546302574054</v>
      </c>
      <c r="R361" s="31">
        <v>640483</v>
      </c>
      <c r="S361" s="31">
        <f t="shared" si="153"/>
        <v>-12.520897128759708</v>
      </c>
      <c r="T361" s="31">
        <v>264036</v>
      </c>
      <c r="U361" s="31">
        <f t="shared" si="156"/>
        <v>376447</v>
      </c>
      <c r="V361" s="50">
        <f t="shared" si="154"/>
        <v>-14.972098573314707</v>
      </c>
      <c r="W361" s="31">
        <v>9518</v>
      </c>
      <c r="X361" s="44">
        <f t="shared" si="160"/>
        <v>3.6048114651032437</v>
      </c>
      <c r="Y361" s="44">
        <f t="shared" si="161"/>
        <v>2.8987114651032435</v>
      </c>
      <c r="Z361" s="31">
        <v>46204</v>
      </c>
      <c r="AA361" s="30">
        <v>13.2026</v>
      </c>
      <c r="AB361" s="30">
        <v>74.6066</v>
      </c>
      <c r="AC361" s="30">
        <v>-8.5327000000000002</v>
      </c>
      <c r="AD361" s="30">
        <v>-13.4993</v>
      </c>
      <c r="AE361" s="30">
        <f t="shared" si="163"/>
        <v>-0.49225022753435022</v>
      </c>
      <c r="AF361" s="30">
        <v>408.97300000000001</v>
      </c>
      <c r="AG361" s="31">
        <v>59021</v>
      </c>
      <c r="AH361" s="59">
        <f>VLOOKUP(C361,macroInfo!$B$5:$D$57,3,0)</f>
        <v>2.7063695817639899</v>
      </c>
      <c r="AI361" s="59">
        <f>VLOOKUP(C361,macroInfo!$B$5:$G$57,6,0)</f>
        <v>2.7524673390089935</v>
      </c>
      <c r="AJ361" s="59">
        <f>VLOOKUP(C361,macroInfo!$B$5:$F$57,5,0)</f>
        <v>5.3819675500990032</v>
      </c>
      <c r="AK361" s="59">
        <f>VLOOKUP(C361,macroInfo!$B$5:$H$57,7,0)</f>
        <v>0.55249999999999999</v>
      </c>
    </row>
    <row r="362" spans="1:37" x14ac:dyDescent="0.3">
      <c r="A362" s="32" t="s">
        <v>175</v>
      </c>
      <c r="B362" s="32">
        <v>11</v>
      </c>
      <c r="C362" s="32">
        <v>2016</v>
      </c>
      <c r="D362" s="29" t="s">
        <v>196</v>
      </c>
      <c r="E362" s="29" t="s">
        <v>78</v>
      </c>
      <c r="F362" s="33">
        <f t="shared" si="155"/>
        <v>0</v>
      </c>
      <c r="G362" s="33">
        <f t="shared" si="148"/>
        <v>0</v>
      </c>
      <c r="H362" s="33">
        <f t="shared" si="149"/>
        <v>0</v>
      </c>
      <c r="I362" s="33">
        <f t="shared" si="150"/>
        <v>1</v>
      </c>
      <c r="J362" s="30">
        <v>-3.8399999999999997E-2</v>
      </c>
      <c r="K362" s="30">
        <v>-1.0555000000000001</v>
      </c>
      <c r="L362" s="30">
        <v>1.6919999999999999</v>
      </c>
      <c r="M362" s="30">
        <v>0.18590000000000001</v>
      </c>
      <c r="N362" s="31">
        <v>42292</v>
      </c>
      <c r="O362" s="50">
        <f t="shared" si="152"/>
        <v>-1.1309119531992544</v>
      </c>
      <c r="P362" s="31">
        <v>269445</v>
      </c>
      <c r="Q362" s="31">
        <f t="shared" si="151"/>
        <v>6.3710630852170622</v>
      </c>
      <c r="R362" s="31">
        <v>646692</v>
      </c>
      <c r="S362" s="31">
        <f t="shared" si="153"/>
        <v>0.96475586593622376</v>
      </c>
      <c r="T362" s="31">
        <v>259073</v>
      </c>
      <c r="U362" s="31">
        <f t="shared" si="156"/>
        <v>387619</v>
      </c>
      <c r="V362" s="50">
        <f t="shared" si="154"/>
        <v>2.9245631344470375</v>
      </c>
      <c r="W362" s="31">
        <v>7846</v>
      </c>
      <c r="X362" s="44">
        <f t="shared" si="160"/>
        <v>3.0284900394869401</v>
      </c>
      <c r="Y362" s="44">
        <f t="shared" si="161"/>
        <v>2.8425900394869399</v>
      </c>
      <c r="Z362" s="31">
        <v>44368</v>
      </c>
      <c r="AA362" s="30">
        <v>13.2906</v>
      </c>
      <c r="AB362" s="30">
        <v>78.289900000000003</v>
      </c>
      <c r="AC362" s="30">
        <v>-1.8796999999999999</v>
      </c>
      <c r="AD362" s="30">
        <v>6.0525000000000002</v>
      </c>
      <c r="AE362" s="30">
        <f t="shared" si="163"/>
        <v>-4.0547885553011644</v>
      </c>
      <c r="AF362" s="30">
        <v>393.11520000000002</v>
      </c>
      <c r="AG362" s="31">
        <v>57438</v>
      </c>
      <c r="AH362" s="59">
        <f>VLOOKUP(C362,macroInfo!$B$5:$D$57,3,0)</f>
        <v>1.66747207596187</v>
      </c>
      <c r="AI362" s="59">
        <f>VLOOKUP(C362,macroInfo!$B$5:$G$57,6,0)</f>
        <v>-11.495897277976438</v>
      </c>
      <c r="AJ362" s="59">
        <f>VLOOKUP(C362,macroInfo!$B$5:$F$57,5,0)</f>
        <v>2.592809398073177</v>
      </c>
      <c r="AK362" s="59">
        <f>VLOOKUP(C362,macroInfo!$B$5:$H$57,7,0)</f>
        <v>0.49249999999999994</v>
      </c>
    </row>
    <row r="363" spans="1:37" x14ac:dyDescent="0.3">
      <c r="A363" s="32" t="s">
        <v>176</v>
      </c>
      <c r="B363" s="32">
        <v>11</v>
      </c>
      <c r="C363" s="32">
        <v>2017</v>
      </c>
      <c r="D363" s="29" t="s">
        <v>196</v>
      </c>
      <c r="E363" s="29" t="s">
        <v>78</v>
      </c>
      <c r="F363" s="33">
        <f t="shared" si="155"/>
        <v>0</v>
      </c>
      <c r="G363" s="33">
        <f t="shared" si="148"/>
        <v>0</v>
      </c>
      <c r="H363" s="33">
        <f t="shared" si="149"/>
        <v>0</v>
      </c>
      <c r="I363" s="33">
        <f t="shared" si="150"/>
        <v>1</v>
      </c>
      <c r="J363" s="30">
        <v>0.18609999999999999</v>
      </c>
      <c r="K363" s="30">
        <v>1.7035</v>
      </c>
      <c r="L363" s="30">
        <v>1.7939000000000001</v>
      </c>
      <c r="M363" s="30">
        <v>0.17710000000000001</v>
      </c>
      <c r="N363" s="31">
        <v>44861</v>
      </c>
      <c r="O363" s="50">
        <f t="shared" si="152"/>
        <v>5.8970877547113938</v>
      </c>
      <c r="P363" s="31">
        <v>279748</v>
      </c>
      <c r="Q363" s="31">
        <f t="shared" si="151"/>
        <v>6.2358841755645216</v>
      </c>
      <c r="R363" s="31">
        <v>663501</v>
      </c>
      <c r="S363" s="31">
        <f t="shared" si="153"/>
        <v>2.566022305046598</v>
      </c>
      <c r="T363" s="31">
        <v>287990</v>
      </c>
      <c r="U363" s="31">
        <f t="shared" si="156"/>
        <v>375511</v>
      </c>
      <c r="V363" s="50">
        <f t="shared" si="154"/>
        <v>-3.1735133373611042</v>
      </c>
      <c r="W363" s="31">
        <v>8227</v>
      </c>
      <c r="X363" s="44">
        <f t="shared" si="160"/>
        <v>2.8566964130698982</v>
      </c>
      <c r="Y363" s="44">
        <f t="shared" si="161"/>
        <v>2.6795964130698984</v>
      </c>
      <c r="Z363" s="31">
        <v>46505</v>
      </c>
      <c r="AA363" s="30">
        <v>12.8072</v>
      </c>
      <c r="AB363" s="30">
        <v>73.398399999999995</v>
      </c>
      <c r="AC363" s="30">
        <v>11.1617</v>
      </c>
      <c r="AD363" s="30">
        <v>-0.36199999999999999</v>
      </c>
      <c r="AE363" s="30">
        <f t="shared" si="163"/>
        <v>4.7041344821008089</v>
      </c>
      <c r="AF363" s="30">
        <v>356.41899999999998</v>
      </c>
      <c r="AG363" s="31">
        <v>58758</v>
      </c>
      <c r="AH363" s="59">
        <f>VLOOKUP(C363,macroInfo!$B$5:$D$57,3,0)</f>
        <v>2.24192121597748</v>
      </c>
      <c r="AI363" s="59">
        <f>VLOOKUP(C363,macroInfo!$B$5:$G$57,6,0)</f>
        <v>96.096317192574773</v>
      </c>
      <c r="AJ363" s="59">
        <f>VLOOKUP(C363,macroInfo!$B$5:$F$57,5,0)</f>
        <v>15.75644385807878</v>
      </c>
      <c r="AK363" s="59">
        <f>VLOOKUP(C363,macroInfo!$B$5:$H$57,7,0)</f>
        <v>1.2874999999999999</v>
      </c>
    </row>
    <row r="364" spans="1:37" x14ac:dyDescent="0.3">
      <c r="A364" s="32" t="s">
        <v>177</v>
      </c>
      <c r="B364" s="32">
        <v>11</v>
      </c>
      <c r="C364" s="32">
        <v>2018</v>
      </c>
      <c r="D364" s="29" t="s">
        <v>196</v>
      </c>
      <c r="E364" s="29" t="s">
        <v>78</v>
      </c>
      <c r="F364" s="33">
        <f t="shared" si="155"/>
        <v>0</v>
      </c>
      <c r="G364" s="33">
        <f t="shared" si="148"/>
        <v>0</v>
      </c>
      <c r="H364" s="33">
        <f t="shared" si="149"/>
        <v>0</v>
      </c>
      <c r="I364" s="33">
        <f t="shared" si="150"/>
        <v>1</v>
      </c>
      <c r="J364" s="30">
        <v>0.15590000000000001</v>
      </c>
      <c r="K364" s="30">
        <v>1.349</v>
      </c>
      <c r="L364" s="30">
        <v>1.7770999999999999</v>
      </c>
      <c r="M364" s="30">
        <v>-0.58150000000000002</v>
      </c>
      <c r="N364" s="31">
        <v>43401</v>
      </c>
      <c r="O364" s="50">
        <f t="shared" si="152"/>
        <v>-3.3086338101831121</v>
      </c>
      <c r="P364" s="31">
        <v>258297</v>
      </c>
      <c r="Q364" s="31">
        <f t="shared" si="151"/>
        <v>5.9514066496163682</v>
      </c>
      <c r="R364" s="31">
        <v>688762</v>
      </c>
      <c r="S364" s="31">
        <f t="shared" si="153"/>
        <v>3.7365422252729754</v>
      </c>
      <c r="T364" s="31">
        <v>261456</v>
      </c>
      <c r="U364" s="31">
        <f t="shared" si="156"/>
        <v>427306</v>
      </c>
      <c r="V364" s="50">
        <f t="shared" si="154"/>
        <v>12.921261915889016</v>
      </c>
      <c r="W364" s="31">
        <v>8818</v>
      </c>
      <c r="X364" s="44">
        <f t="shared" si="160"/>
        <v>3.3726516125084141</v>
      </c>
      <c r="Y364" s="44">
        <f t="shared" si="161"/>
        <v>3.9541516125084142</v>
      </c>
      <c r="Z364" s="31">
        <v>45118</v>
      </c>
      <c r="AA364" s="30">
        <v>13.678900000000001</v>
      </c>
      <c r="AB364" s="30">
        <v>81.068399999999997</v>
      </c>
      <c r="AC364" s="30">
        <v>-9.2134999999999998</v>
      </c>
      <c r="AD364" s="30">
        <v>6.9896000000000003</v>
      </c>
      <c r="AE364" s="30">
        <f t="shared" si="163"/>
        <v>-3.0278553728198396</v>
      </c>
      <c r="AF364" s="30">
        <v>495.21570000000003</v>
      </c>
      <c r="AG364" s="31">
        <v>55696</v>
      </c>
      <c r="AH364" s="59">
        <f>VLOOKUP(C364,macroInfo!$B$5:$D$57,3,0)</f>
        <v>2.9453848312678002</v>
      </c>
      <c r="AI364" s="59">
        <f>VLOOKUP(C364,macroInfo!$B$5:$G$57,6,0)</f>
        <v>60.525280130543749</v>
      </c>
      <c r="AJ364" s="59">
        <f>VLOOKUP(C364,macroInfo!$B$5:$F$57,5,0)</f>
        <v>10.50993465569568</v>
      </c>
      <c r="AK364" s="59">
        <f>VLOOKUP(C364,macroInfo!$B$5:$H$57,7,0)</f>
        <v>2.3583333333333329</v>
      </c>
    </row>
    <row r="365" spans="1:37" x14ac:dyDescent="0.3">
      <c r="A365" s="32" t="s">
        <v>178</v>
      </c>
      <c r="B365" s="32">
        <v>11</v>
      </c>
      <c r="C365" s="32">
        <v>2019</v>
      </c>
      <c r="D365" s="29" t="s">
        <v>196</v>
      </c>
      <c r="E365" s="29" t="s">
        <v>78</v>
      </c>
      <c r="F365" s="33">
        <f t="shared" si="155"/>
        <v>0</v>
      </c>
      <c r="G365" s="33">
        <f t="shared" si="148"/>
        <v>0</v>
      </c>
      <c r="H365" s="33">
        <f t="shared" si="149"/>
        <v>0</v>
      </c>
      <c r="I365" s="33">
        <f t="shared" si="150"/>
        <v>1</v>
      </c>
      <c r="J365" s="30">
        <v>0.32690000000000002</v>
      </c>
      <c r="K365" s="30">
        <v>4.2660999999999998</v>
      </c>
      <c r="L365" s="30">
        <v>1.3948</v>
      </c>
      <c r="M365" s="30">
        <v>-1.4132</v>
      </c>
      <c r="N365" s="31">
        <v>43677</v>
      </c>
      <c r="O365" s="50">
        <f t="shared" si="152"/>
        <v>0.63391654437356759</v>
      </c>
      <c r="P365" s="31">
        <v>264090</v>
      </c>
      <c r="Q365" s="31">
        <f t="shared" si="151"/>
        <v>6.0464317604231059</v>
      </c>
      <c r="R365" s="31">
        <v>720398</v>
      </c>
      <c r="S365" s="31">
        <f t="shared" si="153"/>
        <v>4.4908053879661081</v>
      </c>
      <c r="T365" s="31">
        <v>274306</v>
      </c>
      <c r="U365" s="31">
        <f t="shared" si="156"/>
        <v>446092</v>
      </c>
      <c r="V365" s="50">
        <f t="shared" si="154"/>
        <v>4.3024824566271436</v>
      </c>
      <c r="W365" s="31">
        <v>7684</v>
      </c>
      <c r="X365" s="44">
        <f t="shared" si="160"/>
        <v>2.8012511574664791</v>
      </c>
      <c r="Y365" s="44">
        <f t="shared" si="161"/>
        <v>4.2144511574664794</v>
      </c>
      <c r="Z365" s="31">
        <v>43341</v>
      </c>
      <c r="AA365" s="30">
        <v>14.22</v>
      </c>
      <c r="AB365" s="30">
        <v>80.259100000000004</v>
      </c>
      <c r="AC365" s="30">
        <v>4.3048000000000002</v>
      </c>
      <c r="AD365" s="30">
        <v>3.6124999999999998</v>
      </c>
      <c r="AE365" s="30">
        <f t="shared" si="163"/>
        <v>-4.0182210750877889</v>
      </c>
      <c r="AF365" s="30">
        <v>532.54380000000003</v>
      </c>
      <c r="AG365" s="31">
        <v>55965</v>
      </c>
      <c r="AH365" s="59">
        <f>VLOOKUP(C365,macroInfo!$B$5:$D$57,3,0)</f>
        <v>2.2944390776931098</v>
      </c>
      <c r="AI365" s="59">
        <f>VLOOKUP(C365,macroInfo!$B$5:$G$57,6,0)</f>
        <v>-2.5770932284035988</v>
      </c>
      <c r="AJ365" s="59">
        <f>VLOOKUP(C365,macroInfo!$B$5:$F$57,5,0)</f>
        <v>7.0343743579107363</v>
      </c>
      <c r="AK365" s="59">
        <f>VLOOKUP(C365,macroInfo!$B$5:$H$57,7,0)</f>
        <v>2.2983333333333333</v>
      </c>
    </row>
    <row r="366" spans="1:37" x14ac:dyDescent="0.3">
      <c r="A366" s="32" t="s">
        <v>179</v>
      </c>
      <c r="B366" s="32">
        <v>11</v>
      </c>
      <c r="C366" s="32">
        <v>2020</v>
      </c>
      <c r="D366" s="29" t="s">
        <v>196</v>
      </c>
      <c r="E366" s="29" t="s">
        <v>78</v>
      </c>
      <c r="F366" s="33">
        <f t="shared" si="155"/>
        <v>1</v>
      </c>
      <c r="G366" s="33">
        <f t="shared" si="148"/>
        <v>1</v>
      </c>
      <c r="H366" s="33">
        <f t="shared" si="149"/>
        <v>0</v>
      </c>
      <c r="I366" s="33">
        <f t="shared" si="150"/>
        <v>1</v>
      </c>
      <c r="J366" s="30">
        <v>9.5899999999999999E-2</v>
      </c>
      <c r="K366" s="30">
        <v>0.75</v>
      </c>
      <c r="L366" s="30">
        <v>1.1889000000000001</v>
      </c>
      <c r="M366" s="30">
        <v>-0.51459999999999995</v>
      </c>
      <c r="N366" s="31">
        <v>44391</v>
      </c>
      <c r="O366" s="50">
        <f t="shared" si="152"/>
        <v>1.621509842920827</v>
      </c>
      <c r="P366" s="31">
        <v>268834</v>
      </c>
      <c r="Q366" s="31">
        <f t="shared" si="151"/>
        <v>6.0560473969948863</v>
      </c>
      <c r="R366" s="31">
        <v>789050</v>
      </c>
      <c r="S366" s="31">
        <f t="shared" si="153"/>
        <v>9.1025853131619137</v>
      </c>
      <c r="T366" s="31">
        <v>288312</v>
      </c>
      <c r="U366" s="31">
        <f t="shared" si="156"/>
        <v>500738</v>
      </c>
      <c r="V366" s="50">
        <f t="shared" si="154"/>
        <v>11.555780143028302</v>
      </c>
      <c r="W366" s="31">
        <v>6879</v>
      </c>
      <c r="X366" s="44">
        <f t="shared" si="160"/>
        <v>2.3859568800466162</v>
      </c>
      <c r="Y366" s="44">
        <f t="shared" si="161"/>
        <v>2.9005568800466159</v>
      </c>
      <c r="Z366" s="31">
        <v>44392</v>
      </c>
      <c r="AA366" s="30">
        <v>15.5542</v>
      </c>
      <c r="AB366" s="30">
        <v>80.635099999999994</v>
      </c>
      <c r="AC366" s="30">
        <v>5.1059999999999999</v>
      </c>
      <c r="AD366" s="30">
        <v>6.9664000000000001</v>
      </c>
      <c r="AE366" s="30">
        <f t="shared" si="163"/>
        <v>2.396020380824611</v>
      </c>
      <c r="AF366" s="30">
        <v>611.26570000000004</v>
      </c>
      <c r="AG366" s="31">
        <v>57048</v>
      </c>
      <c r="AH366" s="59">
        <f>VLOOKUP(C366,macroInfo!$B$5:$D$57,3,0)</f>
        <v>-2.76780251140578</v>
      </c>
      <c r="AI366" s="59">
        <f>VLOOKUP(C366,macroInfo!$B$5:$G$57,6,0)</f>
        <v>-114.23391508809951</v>
      </c>
      <c r="AJ366" s="59">
        <f>VLOOKUP(C366,macroInfo!$B$5:$F$57,5,0)</f>
        <v>9.0718970685114702</v>
      </c>
      <c r="AK366" s="59">
        <f>VLOOKUP(C366,macroInfo!$B$5:$H$57,7,0)</f>
        <v>0.73333333333333339</v>
      </c>
    </row>
    <row r="367" spans="1:37" x14ac:dyDescent="0.3">
      <c r="A367" s="32" t="s">
        <v>180</v>
      </c>
      <c r="B367" s="32">
        <v>11</v>
      </c>
      <c r="C367" s="32">
        <v>2021</v>
      </c>
      <c r="D367" s="29" t="s">
        <v>196</v>
      </c>
      <c r="E367" s="29" t="s">
        <v>78</v>
      </c>
      <c r="F367" s="33">
        <f t="shared" si="155"/>
        <v>1</v>
      </c>
      <c r="G367" s="33">
        <f t="shared" si="148"/>
        <v>1</v>
      </c>
      <c r="H367" s="33">
        <f t="shared" si="149"/>
        <v>0</v>
      </c>
      <c r="I367" s="33">
        <f t="shared" si="150"/>
        <v>1</v>
      </c>
      <c r="J367" s="30">
        <v>0.28639999999999999</v>
      </c>
      <c r="K367" s="30">
        <v>4.2145000000000001</v>
      </c>
      <c r="L367" s="30">
        <v>1.1042000000000001</v>
      </c>
      <c r="M367" s="30">
        <v>6.9000000000000006E-2</v>
      </c>
      <c r="N367" s="31">
        <v>45153</v>
      </c>
      <c r="O367" s="50">
        <f t="shared" si="152"/>
        <v>1.7019976649828548</v>
      </c>
      <c r="P367" s="31">
        <v>271233</v>
      </c>
      <c r="Q367" s="31">
        <f t="shared" si="151"/>
        <v>6.0069762806458042</v>
      </c>
      <c r="R367" s="31">
        <v>827818</v>
      </c>
      <c r="S367" s="31">
        <f t="shared" si="153"/>
        <v>4.7963633266785868</v>
      </c>
      <c r="T367" s="31">
        <v>296791</v>
      </c>
      <c r="U367" s="31">
        <f t="shared" si="156"/>
        <v>531027</v>
      </c>
      <c r="V367" s="50">
        <f t="shared" si="154"/>
        <v>5.8729857202011893</v>
      </c>
      <c r="W367" s="31">
        <v>6812</v>
      </c>
      <c r="X367" s="44">
        <f t="shared" si="160"/>
        <v>2.2952178469023656</v>
      </c>
      <c r="Y367" s="44">
        <f t="shared" si="161"/>
        <v>2.2262178469023657</v>
      </c>
      <c r="Z367" s="31">
        <v>46011</v>
      </c>
      <c r="AA367" s="30">
        <v>15.7272</v>
      </c>
      <c r="AB367" s="30">
        <v>80.847099999999998</v>
      </c>
      <c r="AC367" s="30">
        <v>2.9409000000000001</v>
      </c>
      <c r="AD367" s="30">
        <v>8.0190999999999999</v>
      </c>
      <c r="AE367" s="30">
        <f t="shared" si="163"/>
        <v>3.5821225313152376</v>
      </c>
      <c r="AF367" s="30">
        <v>576.93970000000002</v>
      </c>
      <c r="AG367" s="31">
        <v>57644</v>
      </c>
      <c r="AH367" s="59">
        <f>VLOOKUP(C367,macroInfo!$B$5:$D$57,3,0)</f>
        <v>5.9454847612217199</v>
      </c>
      <c r="AI367" s="59">
        <f>VLOOKUP(C367,macroInfo!$B$5:$G$57,6,0)</f>
        <v>-151.61959856938344</v>
      </c>
      <c r="AJ367" s="59">
        <f>VLOOKUP(C367,macroInfo!$B$5:$F$57,5,0)</f>
        <v>28.522785754254098</v>
      </c>
      <c r="AK367" s="59">
        <f>VLOOKUP(C367,macroInfo!$B$5:$H$57,7,0)</f>
        <v>0.161</v>
      </c>
    </row>
    <row r="368" spans="1:37" x14ac:dyDescent="0.3">
      <c r="A368" s="32" t="s">
        <v>181</v>
      </c>
      <c r="B368" s="32">
        <v>11</v>
      </c>
      <c r="C368" s="32">
        <v>2022</v>
      </c>
      <c r="D368" s="29" t="s">
        <v>196</v>
      </c>
      <c r="E368" s="29" t="s">
        <v>78</v>
      </c>
      <c r="F368" s="33">
        <f t="shared" si="155"/>
        <v>1</v>
      </c>
      <c r="G368" s="33">
        <f t="shared" si="148"/>
        <v>1</v>
      </c>
      <c r="H368" s="33">
        <f t="shared" si="149"/>
        <v>0</v>
      </c>
      <c r="I368" s="33">
        <f t="shared" si="150"/>
        <v>1</v>
      </c>
      <c r="J368" s="30">
        <v>0.35780000000000001</v>
      </c>
      <c r="K368" s="30">
        <v>5.7125000000000004</v>
      </c>
      <c r="L368" s="30">
        <v>1.1933</v>
      </c>
      <c r="M368" s="30">
        <v>-1.0103</v>
      </c>
      <c r="N368" s="31">
        <v>40641</v>
      </c>
      <c r="O368" s="50">
        <f t="shared" si="152"/>
        <v>-10.527931357162625</v>
      </c>
      <c r="P368" s="31">
        <v>244711</v>
      </c>
      <c r="Q368" s="31">
        <f t="shared" si="151"/>
        <v>6.0212839251002679</v>
      </c>
      <c r="R368" s="31">
        <v>819922</v>
      </c>
      <c r="S368" s="31">
        <f t="shared" si="153"/>
        <v>-0.958410967822795</v>
      </c>
      <c r="T368" s="31">
        <v>291609</v>
      </c>
      <c r="U368" s="31">
        <f t="shared" si="156"/>
        <v>528313</v>
      </c>
      <c r="V368" s="50">
        <f t="shared" si="154"/>
        <v>-0.5123956308620452</v>
      </c>
      <c r="W368" s="31">
        <v>7607</v>
      </c>
      <c r="X368" s="44">
        <f t="shared" si="160"/>
        <v>2.6086300491411447</v>
      </c>
      <c r="Y368" s="44">
        <f t="shared" si="161"/>
        <v>3.6189300491411447</v>
      </c>
      <c r="Z368" s="31">
        <v>43162</v>
      </c>
      <c r="AA368" s="30">
        <v>16.3932</v>
      </c>
      <c r="AB368" s="30">
        <v>81.2</v>
      </c>
      <c r="AC368" s="30">
        <v>-1.746</v>
      </c>
      <c r="AD368" s="30">
        <v>-2.7168000000000001</v>
      </c>
      <c r="AE368" s="30">
        <f t="shared" si="163"/>
        <v>-6.3920019817480496</v>
      </c>
      <c r="AF368" s="30">
        <v>564.34540000000004</v>
      </c>
      <c r="AG368" s="31">
        <v>53151</v>
      </c>
      <c r="AH368" s="59">
        <f>VLOOKUP(C368,macroInfo!$B$5:$D$57,3,0)</f>
        <v>2.1</v>
      </c>
      <c r="AI368" s="59">
        <f>VLOOKUP(C368,macroInfo!$B$5:$G$57,6,0)</f>
        <v>270.39008175553982</v>
      </c>
      <c r="AJ368" s="59">
        <f>VLOOKUP(C368,macroInfo!$B$5:$F$57,5,0)</f>
        <v>-4.8140790190475906</v>
      </c>
      <c r="AK368" s="59">
        <f>VLOOKUP(C368,macroInfo!$B$5:$H$57,7,0)</f>
        <v>2.4049999999999998</v>
      </c>
    </row>
    <row r="369" spans="1:37" x14ac:dyDescent="0.3">
      <c r="A369" s="32"/>
      <c r="B369" s="32"/>
      <c r="C369" s="32"/>
      <c r="D369" s="29"/>
      <c r="E369" s="29"/>
      <c r="F369" s="33"/>
      <c r="G369" s="33">
        <f t="shared" si="148"/>
        <v>0</v>
      </c>
      <c r="H369" s="33">
        <f t="shared" si="149"/>
        <v>0</v>
      </c>
      <c r="I369" s="33">
        <f t="shared" si="150"/>
        <v>0</v>
      </c>
      <c r="J369" s="30"/>
      <c r="K369" s="30"/>
      <c r="L369" s="30"/>
      <c r="M369" s="30"/>
      <c r="N369" s="31"/>
      <c r="O369" s="50"/>
      <c r="P369" s="31"/>
      <c r="Q369" s="31"/>
      <c r="R369" s="31"/>
      <c r="S369" s="31"/>
      <c r="T369" s="31"/>
      <c r="U369" s="31"/>
      <c r="V369" s="50"/>
      <c r="W369" s="31"/>
      <c r="X369" s="44"/>
      <c r="Y369" s="44"/>
      <c r="Z369" s="31"/>
      <c r="AA369" s="30"/>
      <c r="AB369" s="30"/>
      <c r="AC369" s="30"/>
      <c r="AD369" s="30"/>
      <c r="AE369" s="30"/>
      <c r="AF369" s="30"/>
      <c r="AG369" s="31"/>
      <c r="AH369" s="59"/>
      <c r="AI369" s="59"/>
      <c r="AJ369" s="59"/>
      <c r="AK369" s="59"/>
    </row>
    <row r="370" spans="1:37" x14ac:dyDescent="0.3">
      <c r="A370" s="32" t="s">
        <v>149</v>
      </c>
      <c r="B370" s="32">
        <v>12</v>
      </c>
      <c r="C370" s="32">
        <v>1990</v>
      </c>
      <c r="D370" s="29" t="s">
        <v>197</v>
      </c>
      <c r="E370" s="29" t="s">
        <v>205</v>
      </c>
      <c r="F370" s="33">
        <f t="shared" si="155"/>
        <v>0</v>
      </c>
      <c r="G370" s="33">
        <f t="shared" si="148"/>
        <v>0</v>
      </c>
      <c r="H370" s="33">
        <f t="shared" si="149"/>
        <v>0</v>
      </c>
      <c r="I370" s="33">
        <f t="shared" si="150"/>
        <v>0</v>
      </c>
      <c r="J370" s="30">
        <f>AVERAGE(J371:J380)</f>
        <v>0.72969000000000006</v>
      </c>
      <c r="K370" s="30">
        <f t="shared" ref="K370:M370" si="164">AVERAGE(K371:K380)</f>
        <v>13.93228</v>
      </c>
      <c r="L370" s="30">
        <f t="shared" si="164"/>
        <v>2.5587900000000001</v>
      </c>
      <c r="M370" s="30">
        <f t="shared" si="164"/>
        <v>1.7911500000000005</v>
      </c>
      <c r="N370" s="31">
        <f t="shared" ref="N370:N383" si="165">AVERAGE(N371:N376)</f>
        <v>18551.761212573463</v>
      </c>
      <c r="O370" s="50"/>
      <c r="P370" s="31">
        <f t="shared" ref="P370:P383" si="166">AVERAGE(P371:P372)</f>
        <v>115431.69412379763</v>
      </c>
      <c r="Q370" s="31">
        <f t="shared" si="151"/>
        <v>6.2221420813439403</v>
      </c>
      <c r="R370" s="31">
        <v>57287.206700000002</v>
      </c>
      <c r="S370" s="31"/>
      <c r="T370" s="31">
        <v>44835.588300000003</v>
      </c>
      <c r="U370" s="31">
        <f t="shared" si="156"/>
        <v>12451.618399999999</v>
      </c>
      <c r="V370" s="50"/>
      <c r="W370" s="31">
        <v>1660.5567000000001</v>
      </c>
      <c r="X370" s="44">
        <f t="shared" ref="X370:X402" si="167">+W370/T370*100</f>
        <v>3.7036576589316215</v>
      </c>
      <c r="Y370" s="44">
        <f t="shared" ref="Y370:Y402" si="168">X370-M370</f>
        <v>1.912507658931621</v>
      </c>
      <c r="Z370" s="31">
        <v>3563.1100999999999</v>
      </c>
      <c r="AA370" s="30">
        <v>14.194800000000001</v>
      </c>
      <c r="AB370" s="30">
        <v>97.418800000000005</v>
      </c>
      <c r="AC370" s="30">
        <f t="shared" ref="AC370" si="169">AVERAGE(AC371:AC380)</f>
        <v>11.5421</v>
      </c>
      <c r="AD370" s="30">
        <f t="shared" ref="AD370" si="170">AVERAGE(AD371:AD380)</f>
        <v>13.928729999999998</v>
      </c>
      <c r="AE370" s="30"/>
      <c r="AF370" s="30">
        <f t="shared" ref="AF370:AG394" si="171">AVERAGE(AF371:AF377)</f>
        <v>379.46586412846108</v>
      </c>
      <c r="AG370" s="30">
        <f t="shared" si="171"/>
        <v>20236.089260348523</v>
      </c>
      <c r="AH370" s="59">
        <f>VLOOKUP(C370,macroInfo!$B$5:$D$57,3,0)</f>
        <v>1.88596495668033</v>
      </c>
      <c r="AI370" s="59">
        <f>VLOOKUP(C370,macroInfo!$B$5:$G$57,6,0)</f>
        <v>6.1608941577540044</v>
      </c>
      <c r="AJ370" s="59">
        <f>VLOOKUP(C370,macroInfo!$B$5:$F$57,5,0)</f>
        <v>1.9320448264390007</v>
      </c>
      <c r="AK370" s="59">
        <f>VLOOKUP(C370,macroInfo!$B$5:$H$57,7,0)</f>
        <v>14.77</v>
      </c>
    </row>
    <row r="371" spans="1:37" x14ac:dyDescent="0.3">
      <c r="A371" s="32" t="s">
        <v>150</v>
      </c>
      <c r="B371" s="32">
        <v>12</v>
      </c>
      <c r="C371" s="32">
        <v>1991</v>
      </c>
      <c r="D371" s="29" t="s">
        <v>197</v>
      </c>
      <c r="E371" s="29" t="s">
        <v>205</v>
      </c>
      <c r="F371" s="33">
        <f t="shared" si="155"/>
        <v>0</v>
      </c>
      <c r="G371" s="33">
        <f t="shared" si="148"/>
        <v>0</v>
      </c>
      <c r="H371" s="33">
        <f t="shared" si="149"/>
        <v>0</v>
      </c>
      <c r="I371" s="33">
        <f t="shared" si="150"/>
        <v>0</v>
      </c>
      <c r="J371" s="30">
        <v>0.73260000000000003</v>
      </c>
      <c r="K371" s="30">
        <v>10.646699999999999</v>
      </c>
      <c r="L371" s="30">
        <v>3.4424999999999999</v>
      </c>
      <c r="M371" s="30">
        <v>2.2513999999999998</v>
      </c>
      <c r="N371" s="31">
        <f t="shared" si="165"/>
        <v>18582.009113942375</v>
      </c>
      <c r="O371" s="50">
        <f t="shared" si="152"/>
        <v>0.16291320699702178</v>
      </c>
      <c r="P371" s="31">
        <f t="shared" si="166"/>
        <v>115431.18965240481</v>
      </c>
      <c r="Q371" s="31">
        <f t="shared" si="151"/>
        <v>6.2119864942803718</v>
      </c>
      <c r="R371" s="31">
        <v>61357.969700000001</v>
      </c>
      <c r="S371" s="31">
        <f t="shared" si="153"/>
        <v>6.8647738148803485</v>
      </c>
      <c r="T371" s="31">
        <v>46781.8344</v>
      </c>
      <c r="U371" s="31">
        <f t="shared" si="156"/>
        <v>14576.135300000002</v>
      </c>
      <c r="V371" s="50">
        <f t="shared" si="154"/>
        <v>15.753501642615511</v>
      </c>
      <c r="W371" s="31">
        <v>1786.5833</v>
      </c>
      <c r="X371" s="44">
        <f t="shared" si="167"/>
        <v>3.8189680308902121</v>
      </c>
      <c r="Y371" s="44">
        <f t="shared" si="168"/>
        <v>1.5675680308902122</v>
      </c>
      <c r="Z371" s="31">
        <v>3902.0481</v>
      </c>
      <c r="AA371" s="30">
        <v>14.1257</v>
      </c>
      <c r="AB371" s="30">
        <v>97.058400000000006</v>
      </c>
      <c r="AC371" s="30">
        <v>0.33810000000000001</v>
      </c>
      <c r="AD371" s="30">
        <v>4.9728000000000003</v>
      </c>
      <c r="AE371" s="30">
        <f t="shared" ref="AE371:AE402" si="172">+LN(Z371/Z370)*100</f>
        <v>9.0867782064270397</v>
      </c>
      <c r="AF371" s="30">
        <f t="shared" si="171"/>
        <v>379.48358863980502</v>
      </c>
      <c r="AG371" s="30">
        <f t="shared" si="171"/>
        <v>20202.894345202374</v>
      </c>
      <c r="AH371" s="59">
        <f>VLOOKUP(C371,macroInfo!$B$5:$D$57,3,0)</f>
        <v>-0.108264790855543</v>
      </c>
      <c r="AI371" s="59">
        <f>VLOOKUP(C371,macroInfo!$B$5:$G$57,6,0)</f>
        <v>-24.829645093076198</v>
      </c>
      <c r="AJ371" s="59">
        <f>VLOOKUP(C371,macroInfo!$B$5:$F$57,5,0)</f>
        <v>13.7019338473162</v>
      </c>
      <c r="AK371" s="59">
        <f>VLOOKUP(C371,macroInfo!$B$5:$H$57,7,0)</f>
        <v>11.522500000000001</v>
      </c>
    </row>
    <row r="372" spans="1:37" x14ac:dyDescent="0.3">
      <c r="A372" s="32" t="s">
        <v>151</v>
      </c>
      <c r="B372" s="32">
        <v>12</v>
      </c>
      <c r="C372" s="32">
        <v>1992</v>
      </c>
      <c r="D372" s="29" t="s">
        <v>197</v>
      </c>
      <c r="E372" s="29" t="s">
        <v>205</v>
      </c>
      <c r="F372" s="33">
        <f t="shared" si="155"/>
        <v>0</v>
      </c>
      <c r="G372" s="33">
        <f t="shared" si="148"/>
        <v>0</v>
      </c>
      <c r="H372" s="33">
        <f t="shared" si="149"/>
        <v>0</v>
      </c>
      <c r="I372" s="33">
        <f t="shared" si="150"/>
        <v>0</v>
      </c>
      <c r="J372" s="30">
        <v>0.57050000000000001</v>
      </c>
      <c r="K372" s="30">
        <v>8.4107000000000003</v>
      </c>
      <c r="L372" s="30">
        <v>3.2454000000000001</v>
      </c>
      <c r="M372" s="30">
        <v>2.4918</v>
      </c>
      <c r="N372" s="31">
        <f t="shared" si="165"/>
        <v>18633.962057860845</v>
      </c>
      <c r="O372" s="50">
        <f t="shared" si="152"/>
        <v>0.2791972157698967</v>
      </c>
      <c r="P372" s="31">
        <f t="shared" si="166"/>
        <v>115432.19859519045</v>
      </c>
      <c r="Q372" s="31">
        <f t="shared" si="151"/>
        <v>6.1947211353526779</v>
      </c>
      <c r="R372" s="31">
        <v>59813.619500000001</v>
      </c>
      <c r="S372" s="31">
        <f t="shared" si="153"/>
        <v>-2.5491682318987587</v>
      </c>
      <c r="T372" s="31">
        <v>44197.595600000001</v>
      </c>
      <c r="U372" s="31">
        <f t="shared" si="156"/>
        <v>15616.0239</v>
      </c>
      <c r="V372" s="50">
        <f t="shared" si="154"/>
        <v>6.8911937294603556</v>
      </c>
      <c r="W372" s="31">
        <v>1767.0831000000001</v>
      </c>
      <c r="X372" s="44">
        <f t="shared" si="167"/>
        <v>3.9981430573567218</v>
      </c>
      <c r="Y372" s="44">
        <f t="shared" si="168"/>
        <v>1.5063430573567218</v>
      </c>
      <c r="Z372" s="31">
        <v>3678.3928000000001</v>
      </c>
      <c r="AA372" s="30">
        <v>14.782299999999999</v>
      </c>
      <c r="AB372" s="30">
        <v>94.957099999999997</v>
      </c>
      <c r="AC372" s="30">
        <v>4.2685000000000004</v>
      </c>
      <c r="AD372" s="30">
        <v>9.1782000000000004</v>
      </c>
      <c r="AE372" s="30">
        <f t="shared" si="172"/>
        <v>-5.9025651484637693</v>
      </c>
      <c r="AF372" s="30">
        <f t="shared" si="171"/>
        <v>379.50751125534589</v>
      </c>
      <c r="AG372" s="30">
        <f t="shared" si="171"/>
        <v>20120.304139149823</v>
      </c>
      <c r="AH372" s="59">
        <f>VLOOKUP(C372,macroInfo!$B$5:$D$57,3,0)</f>
        <v>3.5224405274050201</v>
      </c>
      <c r="AI372" s="59">
        <f>VLOOKUP(C372,macroInfo!$B$5:$G$57,6,0)</f>
        <v>-18.045738093491135</v>
      </c>
      <c r="AJ372" s="59">
        <f>VLOOKUP(C372,macroInfo!$B$5:$F$57,5,0)</f>
        <v>8.9163555529826741</v>
      </c>
      <c r="AK372" s="59">
        <f>VLOOKUP(C372,macroInfo!$B$5:$H$57,7,0)</f>
        <v>9.6199999999999992</v>
      </c>
    </row>
    <row r="373" spans="1:37" x14ac:dyDescent="0.3">
      <c r="A373" s="32" t="s">
        <v>152</v>
      </c>
      <c r="B373" s="32">
        <v>12</v>
      </c>
      <c r="C373" s="32">
        <v>1993</v>
      </c>
      <c r="D373" s="29" t="s">
        <v>197</v>
      </c>
      <c r="E373" s="29" t="s">
        <v>205</v>
      </c>
      <c r="F373" s="33">
        <f t="shared" si="155"/>
        <v>0</v>
      </c>
      <c r="G373" s="33">
        <f t="shared" si="148"/>
        <v>0</v>
      </c>
      <c r="H373" s="33">
        <f t="shared" si="149"/>
        <v>0</v>
      </c>
      <c r="I373" s="33">
        <f t="shared" si="150"/>
        <v>0</v>
      </c>
      <c r="J373" s="30">
        <v>0.34560000000000002</v>
      </c>
      <c r="K373" s="30">
        <v>5.3670999999999998</v>
      </c>
      <c r="L373" s="30">
        <v>3.1183999999999998</v>
      </c>
      <c r="M373" s="30">
        <v>2.5148000000000001</v>
      </c>
      <c r="N373" s="31">
        <f t="shared" si="165"/>
        <v>18518.036384865009</v>
      </c>
      <c r="O373" s="50">
        <f t="shared" si="152"/>
        <v>-0.62406359866002525</v>
      </c>
      <c r="P373" s="31">
        <f t="shared" si="166"/>
        <v>115430.18070961916</v>
      </c>
      <c r="Q373" s="31">
        <f t="shared" si="151"/>
        <v>6.2333920460358039</v>
      </c>
      <c r="R373" s="31">
        <v>64368.138099999996</v>
      </c>
      <c r="S373" s="31">
        <f t="shared" si="153"/>
        <v>7.338537481972188</v>
      </c>
      <c r="T373" s="31">
        <v>46674.4908</v>
      </c>
      <c r="U373" s="31">
        <f t="shared" si="156"/>
        <v>17693.647299999997</v>
      </c>
      <c r="V373" s="50">
        <f t="shared" si="154"/>
        <v>12.490810540067335</v>
      </c>
      <c r="W373" s="31">
        <v>1767.0540000000001</v>
      </c>
      <c r="X373" s="44">
        <f t="shared" si="167"/>
        <v>3.7859095401207896</v>
      </c>
      <c r="Y373" s="44">
        <f t="shared" si="168"/>
        <v>1.2711095401207895</v>
      </c>
      <c r="Z373" s="31">
        <v>3489.0587999999998</v>
      </c>
      <c r="AA373" s="30">
        <v>16.948</v>
      </c>
      <c r="AB373" s="30">
        <v>93.469200000000001</v>
      </c>
      <c r="AC373" s="30">
        <v>12.5314</v>
      </c>
      <c r="AD373" s="30">
        <v>13.482799999999999</v>
      </c>
      <c r="AE373" s="30">
        <f t="shared" si="172"/>
        <v>-5.2843902623000281</v>
      </c>
      <c r="AF373" s="30">
        <f t="shared" si="171"/>
        <v>379.51327091274635</v>
      </c>
      <c r="AG373" s="30">
        <f t="shared" si="171"/>
        <v>20068.216205779121</v>
      </c>
      <c r="AH373" s="59">
        <f>VLOOKUP(C373,macroInfo!$B$5:$D$57,3,0)</f>
        <v>2.75178105096643</v>
      </c>
      <c r="AI373" s="59">
        <f>VLOOKUP(C373,macroInfo!$B$5:$G$57,6,0)</f>
        <v>-48.255609531685536</v>
      </c>
      <c r="AJ373" s="59">
        <f>VLOOKUP(C373,macroInfo!$B$5:$F$57,5,0)</f>
        <v>8.3526562161924609</v>
      </c>
      <c r="AK373" s="59">
        <f>VLOOKUP(C373,macroInfo!$B$5:$H$57,7,0)</f>
        <v>5.9375000000000009</v>
      </c>
    </row>
    <row r="374" spans="1:37" x14ac:dyDescent="0.3">
      <c r="A374" s="32" t="s">
        <v>153</v>
      </c>
      <c r="B374" s="32">
        <v>12</v>
      </c>
      <c r="C374" s="32">
        <v>1994</v>
      </c>
      <c r="D374" s="29" t="s">
        <v>197</v>
      </c>
      <c r="E374" s="29" t="s">
        <v>205</v>
      </c>
      <c r="F374" s="33">
        <f t="shared" si="155"/>
        <v>0</v>
      </c>
      <c r="G374" s="33">
        <f t="shared" si="148"/>
        <v>0</v>
      </c>
      <c r="H374" s="33">
        <f t="shared" si="149"/>
        <v>0</v>
      </c>
      <c r="I374" s="33">
        <f t="shared" si="150"/>
        <v>0</v>
      </c>
      <c r="J374" s="30">
        <v>0.73929999999999996</v>
      </c>
      <c r="K374" s="30">
        <v>13.3264</v>
      </c>
      <c r="L374" s="30">
        <v>2.9068999999999998</v>
      </c>
      <c r="M374" s="30">
        <v>2.39</v>
      </c>
      <c r="N374" s="31">
        <f t="shared" si="165"/>
        <v>18365.598925421844</v>
      </c>
      <c r="O374" s="50">
        <f t="shared" si="152"/>
        <v>-0.82659057928039414</v>
      </c>
      <c r="P374" s="31">
        <f t="shared" si="166"/>
        <v>115434.21648076174</v>
      </c>
      <c r="Q374" s="31">
        <f t="shared" si="151"/>
        <v>6.2853499605164824</v>
      </c>
      <c r="R374" s="31">
        <v>73753.511799999993</v>
      </c>
      <c r="S374" s="31">
        <f t="shared" si="153"/>
        <v>13.610985103222076</v>
      </c>
      <c r="T374" s="31">
        <v>49142.392399999997</v>
      </c>
      <c r="U374" s="31">
        <f t="shared" si="156"/>
        <v>24611.119399999996</v>
      </c>
      <c r="V374" s="50">
        <f t="shared" si="154"/>
        <v>32.99926833917003</v>
      </c>
      <c r="W374" s="31">
        <v>1806.7511</v>
      </c>
      <c r="X374" s="44">
        <f t="shared" si="167"/>
        <v>3.6765631703351911</v>
      </c>
      <c r="Y374" s="44">
        <f t="shared" si="168"/>
        <v>1.286563170335191</v>
      </c>
      <c r="Z374" s="31">
        <v>3727.6356999999998</v>
      </c>
      <c r="AA374" s="30">
        <v>18.3414</v>
      </c>
      <c r="AB374" s="30">
        <v>92.903700000000001</v>
      </c>
      <c r="AC374" s="30">
        <v>7.8305999999999996</v>
      </c>
      <c r="AD374" s="30">
        <v>18.783899999999999</v>
      </c>
      <c r="AE374" s="30">
        <f t="shared" si="172"/>
        <v>6.6142157062263784</v>
      </c>
      <c r="AF374" s="30">
        <f t="shared" si="171"/>
        <v>379.47000458071489</v>
      </c>
      <c r="AG374" s="30">
        <f t="shared" si="171"/>
        <v>20044.740094201879</v>
      </c>
      <c r="AH374" s="59">
        <f>VLOOKUP(C374,macroInfo!$B$5:$D$57,3,0)</f>
        <v>4.0287932599190297</v>
      </c>
      <c r="AI374" s="59">
        <f>VLOOKUP(C374,macroInfo!$B$5:$G$57,6,0)</f>
        <v>-7.5631399186116468</v>
      </c>
      <c r="AJ374" s="59">
        <f>VLOOKUP(C374,macroInfo!$B$5:$F$57,5,0)</f>
        <v>1.5778765561868695</v>
      </c>
      <c r="AK374" s="59">
        <f>VLOOKUP(C374,macroInfo!$B$5:$H$57,7,0)</f>
        <v>5.5049999999999999</v>
      </c>
    </row>
    <row r="375" spans="1:37" x14ac:dyDescent="0.3">
      <c r="A375" s="32" t="s">
        <v>154</v>
      </c>
      <c r="B375" s="32">
        <v>12</v>
      </c>
      <c r="C375" s="32">
        <v>1995</v>
      </c>
      <c r="D375" s="29" t="s">
        <v>197</v>
      </c>
      <c r="E375" s="29" t="s">
        <v>205</v>
      </c>
      <c r="F375" s="33">
        <f t="shared" si="155"/>
        <v>0</v>
      </c>
      <c r="G375" s="33">
        <f t="shared" si="148"/>
        <v>0</v>
      </c>
      <c r="H375" s="33">
        <f t="shared" si="149"/>
        <v>0</v>
      </c>
      <c r="I375" s="33">
        <f t="shared" si="150"/>
        <v>0</v>
      </c>
      <c r="J375" s="30">
        <v>0.76139999999999997</v>
      </c>
      <c r="K375" s="30">
        <v>14.318199999999999</v>
      </c>
      <c r="L375" s="30">
        <v>2.5777999999999999</v>
      </c>
      <c r="M375" s="30">
        <v>1.9228000000000001</v>
      </c>
      <c r="N375" s="31">
        <f t="shared" si="165"/>
        <v>18550.905617965196</v>
      </c>
      <c r="O375" s="50">
        <f t="shared" si="152"/>
        <v>1.0039317168403579</v>
      </c>
      <c r="P375" s="31">
        <f t="shared" si="166"/>
        <v>115426.14493847657</v>
      </c>
      <c r="Q375" s="31">
        <f t="shared" si="151"/>
        <v>6.2221299226866202</v>
      </c>
      <c r="R375" s="31">
        <v>81029.1927</v>
      </c>
      <c r="S375" s="31">
        <f t="shared" si="153"/>
        <v>9.4080881732963224</v>
      </c>
      <c r="T375" s="31">
        <v>49526.362800000003</v>
      </c>
      <c r="U375" s="31">
        <f t="shared" si="156"/>
        <v>31502.829899999997</v>
      </c>
      <c r="V375" s="50">
        <f t="shared" si="154"/>
        <v>24.687903094812892</v>
      </c>
      <c r="W375" s="31">
        <v>1781.7657999999999</v>
      </c>
      <c r="X375" s="44">
        <f t="shared" si="167"/>
        <v>3.5976108465610959</v>
      </c>
      <c r="Y375" s="44">
        <f t="shared" si="168"/>
        <v>1.6748108465610958</v>
      </c>
      <c r="Z375" s="31">
        <v>4109.3238000000001</v>
      </c>
      <c r="AA375" s="30">
        <v>17.9755</v>
      </c>
      <c r="AB375" s="30">
        <v>86.994399999999999</v>
      </c>
      <c r="AC375" s="30">
        <v>5.1200000000000002E-2</v>
      </c>
      <c r="AD375" s="30">
        <v>0.83020000000000005</v>
      </c>
      <c r="AE375" s="30">
        <f t="shared" si="172"/>
        <v>9.7484317333528399</v>
      </c>
      <c r="AF375" s="30">
        <f t="shared" si="171"/>
        <v>379.4048467259272</v>
      </c>
      <c r="AG375" s="30">
        <f t="shared" si="171"/>
        <v>20123.09474011615</v>
      </c>
      <c r="AH375" s="59">
        <f>VLOOKUP(C375,macroInfo!$B$5:$D$57,3,0)</f>
        <v>2.6842172720778601</v>
      </c>
      <c r="AI375" s="59">
        <f>VLOOKUP(C375,macroInfo!$B$5:$G$57,6,0)</f>
        <v>19.383539885629382</v>
      </c>
      <c r="AJ375" s="59">
        <f>VLOOKUP(C375,macroInfo!$B$5:$F$57,5,0)</f>
        <v>17.155553980273243</v>
      </c>
      <c r="AK375" s="59">
        <f>VLOOKUP(C375,macroInfo!$B$5:$H$57,7,0)</f>
        <v>6.6825000000000001</v>
      </c>
    </row>
    <row r="376" spans="1:37" x14ac:dyDescent="0.3">
      <c r="A376" s="32" t="s">
        <v>155</v>
      </c>
      <c r="B376" s="32">
        <v>12</v>
      </c>
      <c r="C376" s="32">
        <v>1996</v>
      </c>
      <c r="D376" s="29" t="s">
        <v>197</v>
      </c>
      <c r="E376" s="29" t="s">
        <v>205</v>
      </c>
      <c r="F376" s="33">
        <f t="shared" si="155"/>
        <v>0</v>
      </c>
      <c r="G376" s="33">
        <f t="shared" si="148"/>
        <v>0</v>
      </c>
      <c r="H376" s="33">
        <f t="shared" si="149"/>
        <v>0</v>
      </c>
      <c r="I376" s="33">
        <f t="shared" si="150"/>
        <v>0</v>
      </c>
      <c r="J376" s="30">
        <v>0.77969999999999995</v>
      </c>
      <c r="K376" s="30">
        <v>15.1248</v>
      </c>
      <c r="L376" s="30">
        <v>2.3489</v>
      </c>
      <c r="M376" s="30">
        <v>1.7012</v>
      </c>
      <c r="N376" s="31">
        <f t="shared" si="165"/>
        <v>18660.055175385514</v>
      </c>
      <c r="O376" s="50">
        <f t="shared" si="152"/>
        <v>0.58665440578282035</v>
      </c>
      <c r="P376" s="31">
        <f t="shared" si="166"/>
        <v>115442.28802304689</v>
      </c>
      <c r="Q376" s="31">
        <f t="shared" si="151"/>
        <v>6.1865995002697982</v>
      </c>
      <c r="R376" s="31">
        <v>93771.176999999996</v>
      </c>
      <c r="S376" s="31">
        <f t="shared" si="153"/>
        <v>14.604803389533943</v>
      </c>
      <c r="T376" s="31">
        <v>54347.339399999997</v>
      </c>
      <c r="U376" s="31">
        <f t="shared" si="156"/>
        <v>39423.837599999999</v>
      </c>
      <c r="V376" s="50">
        <f t="shared" si="154"/>
        <v>22.429326869276299</v>
      </c>
      <c r="W376" s="31">
        <v>1835.0932</v>
      </c>
      <c r="X376" s="44">
        <f t="shared" si="167"/>
        <v>3.3766017256035168</v>
      </c>
      <c r="Y376" s="44">
        <f t="shared" si="168"/>
        <v>1.6754017256035167</v>
      </c>
      <c r="Z376" s="31">
        <v>4586.1630999999998</v>
      </c>
      <c r="AA376" s="30">
        <v>18.811800000000002</v>
      </c>
      <c r="AB376" s="30">
        <v>81.025800000000004</v>
      </c>
      <c r="AC376" s="30">
        <v>9.4971999999999994</v>
      </c>
      <c r="AD376" s="30">
        <v>7.9279000000000002</v>
      </c>
      <c r="AE376" s="30">
        <f t="shared" si="172"/>
        <v>10.978525914073614</v>
      </c>
      <c r="AF376" s="30">
        <f t="shared" si="171"/>
        <v>379.39697214022948</v>
      </c>
      <c r="AG376" s="30">
        <f t="shared" si="171"/>
        <v>20345.780824642447</v>
      </c>
      <c r="AH376" s="59">
        <f>VLOOKUP(C376,macroInfo!$B$5:$D$57,3,0)</f>
        <v>3.77256549921414</v>
      </c>
      <c r="AI376" s="59">
        <f>VLOOKUP(C376,macroInfo!$B$5:$G$57,6,0)</f>
        <v>-10.357468965421845</v>
      </c>
      <c r="AJ376" s="59">
        <f>VLOOKUP(C376,macroInfo!$B$5:$F$57,5,0)</f>
        <v>21.026191089149609</v>
      </c>
      <c r="AK376" s="59">
        <f>VLOOKUP(C376,macroInfo!$B$5:$H$57,7,0)</f>
        <v>6.0249999999999995</v>
      </c>
    </row>
    <row r="377" spans="1:37" x14ac:dyDescent="0.3">
      <c r="A377" s="32" t="s">
        <v>156</v>
      </c>
      <c r="B377" s="32">
        <v>12</v>
      </c>
      <c r="C377" s="32">
        <v>1997</v>
      </c>
      <c r="D377" s="29" t="s">
        <v>197</v>
      </c>
      <c r="E377" s="29" t="s">
        <v>205</v>
      </c>
      <c r="F377" s="33">
        <f t="shared" si="155"/>
        <v>0</v>
      </c>
      <c r="G377" s="33">
        <f t="shared" si="148"/>
        <v>0</v>
      </c>
      <c r="H377" s="33">
        <f t="shared" si="149"/>
        <v>0</v>
      </c>
      <c r="I377" s="33">
        <f t="shared" si="150"/>
        <v>0</v>
      </c>
      <c r="J377" s="30">
        <v>0.75170000000000003</v>
      </c>
      <c r="K377" s="30">
        <v>16.385100000000001</v>
      </c>
      <c r="L377" s="30">
        <v>2.1831999999999998</v>
      </c>
      <c r="M377" s="30">
        <v>1.6509</v>
      </c>
      <c r="N377" s="31">
        <f t="shared" si="165"/>
        <v>18763.496522155838</v>
      </c>
      <c r="O377" s="50">
        <f t="shared" si="152"/>
        <v>0.55281556941038523</v>
      </c>
      <c r="P377" s="31">
        <f t="shared" si="166"/>
        <v>115410.00185390626</v>
      </c>
      <c r="Q377" s="31">
        <f t="shared" si="151"/>
        <v>6.1507726834191452</v>
      </c>
      <c r="R377" s="31">
        <v>116264.81230000001</v>
      </c>
      <c r="S377" s="31">
        <f t="shared" si="153"/>
        <v>21.501292664326975</v>
      </c>
      <c r="T377" s="31">
        <v>56969.417399999998</v>
      </c>
      <c r="U377" s="31">
        <f t="shared" si="156"/>
        <v>59295.394900000007</v>
      </c>
      <c r="V377" s="50">
        <f t="shared" si="154"/>
        <v>40.816099673092843</v>
      </c>
      <c r="W377" s="31">
        <v>2055.6325000000002</v>
      </c>
      <c r="X377" s="44">
        <f t="shared" si="167"/>
        <v>3.6083087976251629</v>
      </c>
      <c r="Y377" s="44">
        <f t="shared" si="168"/>
        <v>1.9574087976251628</v>
      </c>
      <c r="Z377" s="31">
        <v>4794.5789000000004</v>
      </c>
      <c r="AA377" s="30">
        <v>22.436299999999999</v>
      </c>
      <c r="AB377" s="30">
        <v>79.669600000000003</v>
      </c>
      <c r="AC377" s="30">
        <v>10.254099999999999</v>
      </c>
      <c r="AD377" s="30">
        <v>26.338799999999999</v>
      </c>
      <c r="AE377" s="30">
        <f t="shared" si="172"/>
        <v>4.4442135266814597</v>
      </c>
      <c r="AF377" s="30">
        <f t="shared" si="171"/>
        <v>379.48485464445929</v>
      </c>
      <c r="AG377" s="30">
        <f t="shared" si="171"/>
        <v>20747.594473347857</v>
      </c>
      <c r="AH377" s="59">
        <f>VLOOKUP(C377,macroInfo!$B$5:$D$57,3,0)</f>
        <v>4.4471749452452496</v>
      </c>
      <c r="AI377" s="59">
        <f>VLOOKUP(C377,macroInfo!$B$5:$G$57,6,0)</f>
        <v>12.504109498900432</v>
      </c>
      <c r="AJ377" s="59">
        <f>VLOOKUP(C377,macroInfo!$B$5:$F$57,5,0)</f>
        <v>26.072427860891199</v>
      </c>
      <c r="AK377" s="59">
        <f>VLOOKUP(C377,macroInfo!$B$5:$H$57,7,0)</f>
        <v>6.8274999999999997</v>
      </c>
    </row>
    <row r="378" spans="1:37" x14ac:dyDescent="0.3">
      <c r="A378" s="32" t="s">
        <v>157</v>
      </c>
      <c r="B378" s="32">
        <v>12</v>
      </c>
      <c r="C378" s="32">
        <v>1998</v>
      </c>
      <c r="D378" s="29" t="s">
        <v>197</v>
      </c>
      <c r="E378" s="29" t="s">
        <v>205</v>
      </c>
      <c r="F378" s="33">
        <f t="shared" si="155"/>
        <v>0</v>
      </c>
      <c r="G378" s="33">
        <f t="shared" si="148"/>
        <v>0</v>
      </c>
      <c r="H378" s="33">
        <f t="shared" si="149"/>
        <v>0</v>
      </c>
      <c r="I378" s="33">
        <f t="shared" si="150"/>
        <v>0</v>
      </c>
      <c r="J378" s="30">
        <v>0.64859999999999995</v>
      </c>
      <c r="K378" s="30">
        <v>14.8979</v>
      </c>
      <c r="L378" s="30">
        <v>2.0032999999999999</v>
      </c>
      <c r="M378" s="30">
        <v>1.3279000000000001</v>
      </c>
      <c r="N378" s="31">
        <f t="shared" si="165"/>
        <v>18945.679721371667</v>
      </c>
      <c r="O378" s="50">
        <f t="shared" si="152"/>
        <v>0.96626145060956581</v>
      </c>
      <c r="P378" s="31">
        <f t="shared" si="166"/>
        <v>115474.5741921875</v>
      </c>
      <c r="Q378" s="31">
        <f t="shared" si="151"/>
        <v>6.0950346406376994</v>
      </c>
      <c r="R378" s="31">
        <v>118010.7736</v>
      </c>
      <c r="S378" s="31">
        <f t="shared" si="153"/>
        <v>1.4905468007896867</v>
      </c>
      <c r="T378" s="31">
        <v>55686.656300000002</v>
      </c>
      <c r="U378" s="31">
        <f t="shared" si="156"/>
        <v>62324.117299999998</v>
      </c>
      <c r="V378" s="50">
        <f t="shared" si="154"/>
        <v>4.9816821138013889</v>
      </c>
      <c r="W378" s="31">
        <v>2011.6378</v>
      </c>
      <c r="X378" s="44">
        <f t="shared" si="167"/>
        <v>3.6124233948663207</v>
      </c>
      <c r="Y378" s="44">
        <f t="shared" si="168"/>
        <v>2.2845233948663206</v>
      </c>
      <c r="Z378" s="31">
        <v>4989.6157999999996</v>
      </c>
      <c r="AA378" s="30">
        <v>21.309200000000001</v>
      </c>
      <c r="AB378" s="30">
        <v>82.804100000000005</v>
      </c>
      <c r="AC378" s="30">
        <v>6.8691000000000004</v>
      </c>
      <c r="AD378" s="30">
        <v>9.0855999999999995</v>
      </c>
      <c r="AE378" s="30">
        <f t="shared" si="172"/>
        <v>3.9873028978825822</v>
      </c>
      <c r="AF378" s="30">
        <f t="shared" si="171"/>
        <v>379.60766021921199</v>
      </c>
      <c r="AG378" s="30">
        <f t="shared" si="171"/>
        <v>19970.529939179371</v>
      </c>
      <c r="AH378" s="59">
        <f>VLOOKUP(C378,macroInfo!$B$5:$D$57,3,0)</f>
        <v>4.4813944315531602</v>
      </c>
      <c r="AI378" s="59">
        <f>VLOOKUP(C378,macroInfo!$B$5:$G$57,6,0)</f>
        <v>7.1698837229222008</v>
      </c>
      <c r="AJ378" s="59">
        <f>VLOOKUP(C378,macroInfo!$B$5:$F$57,5,0)</f>
        <v>21.675289447831517</v>
      </c>
      <c r="AK378" s="59">
        <f>VLOOKUP(C378,macroInfo!$B$5:$H$57,7,0)</f>
        <v>7.335</v>
      </c>
    </row>
    <row r="379" spans="1:37" x14ac:dyDescent="0.3">
      <c r="A379" s="32" t="s">
        <v>158</v>
      </c>
      <c r="B379" s="32">
        <v>12</v>
      </c>
      <c r="C379" s="32">
        <v>1999</v>
      </c>
      <c r="D379" s="29" t="s">
        <v>197</v>
      </c>
      <c r="E379" s="29" t="s">
        <v>205</v>
      </c>
      <c r="F379" s="33">
        <f t="shared" si="155"/>
        <v>0</v>
      </c>
      <c r="G379" s="33">
        <f t="shared" si="148"/>
        <v>0</v>
      </c>
      <c r="H379" s="33">
        <f t="shared" si="149"/>
        <v>0</v>
      </c>
      <c r="I379" s="33">
        <f t="shared" si="150"/>
        <v>0</v>
      </c>
      <c r="J379" s="30">
        <v>1.5397000000000001</v>
      </c>
      <c r="K379" s="30">
        <v>31.9556</v>
      </c>
      <c r="L379" s="30">
        <v>1.9145000000000001</v>
      </c>
      <c r="M379" s="30">
        <v>0.9506</v>
      </c>
      <c r="N379" s="31">
        <f t="shared" si="165"/>
        <v>17822.482346890003</v>
      </c>
      <c r="O379" s="50">
        <f t="shared" si="152"/>
        <v>-6.1115208981843931</v>
      </c>
      <c r="P379" s="31">
        <f t="shared" si="166"/>
        <v>115345.429515625</v>
      </c>
      <c r="Q379" s="31">
        <f t="shared" si="151"/>
        <v>6.4719059483738306</v>
      </c>
      <c r="R379" s="31">
        <v>139531.89749999999</v>
      </c>
      <c r="S379" s="31">
        <f t="shared" si="153"/>
        <v>16.751730904478563</v>
      </c>
      <c r="T379" s="31">
        <v>73449.283200000005</v>
      </c>
      <c r="U379" s="31">
        <f t="shared" si="156"/>
        <v>66082.614299999987</v>
      </c>
      <c r="V379" s="50">
        <f t="shared" si="154"/>
        <v>5.8557224628142457</v>
      </c>
      <c r="W379" s="31">
        <v>1990.8064999999999</v>
      </c>
      <c r="X379" s="44">
        <f t="shared" si="167"/>
        <v>2.7104505493662869</v>
      </c>
      <c r="Y379" s="44">
        <f t="shared" si="168"/>
        <v>1.7598505493662868</v>
      </c>
      <c r="Z379" s="31">
        <v>7269.5155999999997</v>
      </c>
      <c r="AA379" s="30">
        <v>17.305099999999999</v>
      </c>
      <c r="AB379" s="30">
        <v>78.918199999999999</v>
      </c>
      <c r="AC379" s="30">
        <v>25.999400000000001</v>
      </c>
      <c r="AD379" s="30">
        <v>16.332000000000001</v>
      </c>
      <c r="AE379" s="30">
        <f t="shared" si="172"/>
        <v>37.633074652804488</v>
      </c>
      <c r="AF379" s="30">
        <f t="shared" si="171"/>
        <v>379.6749695641318</v>
      </c>
      <c r="AG379" s="30">
        <f t="shared" si="171"/>
        <v>19542.172696781952</v>
      </c>
      <c r="AH379" s="59">
        <f>VLOOKUP(C379,macroInfo!$B$5:$D$57,3,0)</f>
        <v>4.7944990446750797</v>
      </c>
      <c r="AI379" s="59">
        <f>VLOOKUP(C379,macroInfo!$B$5:$G$57,6,0)</f>
        <v>-29.70418029197921</v>
      </c>
      <c r="AJ379" s="59">
        <f>VLOOKUP(C379,macroInfo!$B$5:$F$57,5,0)</f>
        <v>20.14088090429766</v>
      </c>
      <c r="AK379" s="59">
        <f>VLOOKUP(C379,macroInfo!$B$5:$H$57,7,0)</f>
        <v>5.4500000000000011</v>
      </c>
    </row>
    <row r="380" spans="1:37" x14ac:dyDescent="0.3">
      <c r="A380" s="32" t="s">
        <v>159</v>
      </c>
      <c r="B380" s="32">
        <v>12</v>
      </c>
      <c r="C380" s="32">
        <v>2000</v>
      </c>
      <c r="D380" s="29" t="s">
        <v>197</v>
      </c>
      <c r="E380" s="29" t="s">
        <v>205</v>
      </c>
      <c r="F380" s="33">
        <f t="shared" si="155"/>
        <v>0</v>
      </c>
      <c r="G380" s="33">
        <f t="shared" si="148"/>
        <v>0</v>
      </c>
      <c r="H380" s="33">
        <f t="shared" si="149"/>
        <v>0</v>
      </c>
      <c r="I380" s="33">
        <f t="shared" si="150"/>
        <v>0</v>
      </c>
      <c r="J380" s="30">
        <v>0.42780000000000001</v>
      </c>
      <c r="K380" s="30">
        <v>8.8902999999999999</v>
      </c>
      <c r="L380" s="30">
        <v>1.847</v>
      </c>
      <c r="M380" s="30">
        <v>0.71009999999999995</v>
      </c>
      <c r="N380" s="31">
        <f t="shared" si="165"/>
        <v>17450.974168762859</v>
      </c>
      <c r="O380" s="50">
        <f t="shared" si="152"/>
        <v>-2.106524013309242</v>
      </c>
      <c r="P380" s="31">
        <f t="shared" si="166"/>
        <v>115603.71886875</v>
      </c>
      <c r="Q380" s="31">
        <f t="shared" si="151"/>
        <v>6.6244851290697557</v>
      </c>
      <c r="R380" s="31">
        <v>173673.92439999999</v>
      </c>
      <c r="S380" s="31">
        <f t="shared" si="153"/>
        <v>21.888631234523622</v>
      </c>
      <c r="T380" s="31">
        <v>79924.580300000001</v>
      </c>
      <c r="U380" s="31">
        <f t="shared" si="156"/>
        <v>93749.344099999988</v>
      </c>
      <c r="V380" s="50">
        <f t="shared" si="154"/>
        <v>34.971897747790628</v>
      </c>
      <c r="W380" s="31">
        <v>2444.1923999999999</v>
      </c>
      <c r="X380" s="44">
        <f t="shared" si="167"/>
        <v>3.0581235344941811</v>
      </c>
      <c r="Y380" s="44">
        <f t="shared" si="168"/>
        <v>2.3480235344941809</v>
      </c>
      <c r="Z380" s="31">
        <v>7278.9874</v>
      </c>
      <c r="AA380" s="30">
        <v>18.907499999999999</v>
      </c>
      <c r="AB380" s="30">
        <v>85.016999999999996</v>
      </c>
      <c r="AC380" s="30">
        <v>37.781399999999998</v>
      </c>
      <c r="AD380" s="30">
        <v>32.3551</v>
      </c>
      <c r="AE380" s="30">
        <f t="shared" si="172"/>
        <v>0.13020997883091895</v>
      </c>
      <c r="AF380" s="30">
        <f t="shared" si="171"/>
        <v>379.55358851454952</v>
      </c>
      <c r="AG380" s="30">
        <f t="shared" si="171"/>
        <v>19703.600672184206</v>
      </c>
      <c r="AH380" s="59">
        <f>VLOOKUP(C380,macroInfo!$B$5:$D$57,3,0)</f>
        <v>4.0771594794161796</v>
      </c>
      <c r="AI380" s="59">
        <f>VLOOKUP(C380,macroInfo!$B$5:$G$57,6,0)</f>
        <v>11.349249888751523</v>
      </c>
      <c r="AJ380" s="59">
        <f>VLOOKUP(C380,macroInfo!$B$5:$F$57,5,0)</f>
        <v>6.4848096186651185</v>
      </c>
      <c r="AK380" s="59">
        <f>VLOOKUP(C380,macroInfo!$B$5:$H$57,7,0)</f>
        <v>6.1050000000000004</v>
      </c>
    </row>
    <row r="381" spans="1:37" x14ac:dyDescent="0.3">
      <c r="A381" s="32" t="s">
        <v>160</v>
      </c>
      <c r="B381" s="32">
        <v>12</v>
      </c>
      <c r="C381" s="32">
        <v>2001</v>
      </c>
      <c r="D381" s="29" t="s">
        <v>197</v>
      </c>
      <c r="E381" s="29" t="s">
        <v>205</v>
      </c>
      <c r="F381" s="33">
        <f t="shared" si="155"/>
        <v>1</v>
      </c>
      <c r="G381" s="33">
        <f t="shared" si="148"/>
        <v>0</v>
      </c>
      <c r="H381" s="33">
        <f t="shared" si="149"/>
        <v>0</v>
      </c>
      <c r="I381" s="33">
        <f t="shared" si="150"/>
        <v>0</v>
      </c>
      <c r="J381" s="30">
        <v>0.50049999999999994</v>
      </c>
      <c r="K381" s="30">
        <v>11.2989</v>
      </c>
      <c r="L381" s="30">
        <v>1.9942</v>
      </c>
      <c r="M381" s="30">
        <v>1.0924</v>
      </c>
      <c r="N381" s="31">
        <f t="shared" si="165"/>
        <v>19662.745773225306</v>
      </c>
      <c r="O381" s="50">
        <f t="shared" si="152"/>
        <v>11.933029451781321</v>
      </c>
      <c r="P381" s="31">
        <f t="shared" si="166"/>
        <v>115087.1401625</v>
      </c>
      <c r="Q381" s="31">
        <f t="shared" si="151"/>
        <v>5.8530553916439159</v>
      </c>
      <c r="R381" s="31">
        <v>181326.69769999999</v>
      </c>
      <c r="S381" s="31">
        <f t="shared" si="153"/>
        <v>4.3120820569239768</v>
      </c>
      <c r="T381" s="31">
        <v>75389.315900000001</v>
      </c>
      <c r="U381" s="31">
        <f t="shared" si="156"/>
        <v>105937.38179999999</v>
      </c>
      <c r="V381" s="50">
        <f t="shared" si="154"/>
        <v>12.222351326255497</v>
      </c>
      <c r="W381" s="31">
        <v>2852.2307000000001</v>
      </c>
      <c r="X381" s="44">
        <f t="shared" si="167"/>
        <v>3.7833354314865191</v>
      </c>
      <c r="Y381" s="44">
        <f t="shared" si="168"/>
        <v>2.690935431486519</v>
      </c>
      <c r="Z381" s="31">
        <v>7504.0946999999996</v>
      </c>
      <c r="AA381" s="30">
        <v>19.6128</v>
      </c>
      <c r="AB381" s="30">
        <v>82.559100000000001</v>
      </c>
      <c r="AC381" s="30">
        <v>-1.8019000000000001</v>
      </c>
      <c r="AD381" s="30">
        <v>4.3625999999999996</v>
      </c>
      <c r="AE381" s="30">
        <f t="shared" si="172"/>
        <v>3.0457072432710666</v>
      </c>
      <c r="AF381" s="30">
        <f t="shared" si="171"/>
        <v>379.16714025649469</v>
      </c>
      <c r="AG381" s="30">
        <f t="shared" si="171"/>
        <v>19880.407313161184</v>
      </c>
      <c r="AH381" s="59">
        <f>VLOOKUP(C381,macroInfo!$B$5:$D$57,3,0)</f>
        <v>0.95433872870837899</v>
      </c>
      <c r="AI381" s="59">
        <f>VLOOKUP(C381,macroInfo!$B$5:$G$57,6,0)</f>
        <v>-20.568826745413055</v>
      </c>
      <c r="AJ381" s="59">
        <f>VLOOKUP(C381,macroInfo!$B$5:$F$57,5,0)</f>
        <v>-18.009005298066089</v>
      </c>
      <c r="AK381" s="59">
        <f>VLOOKUP(C381,macroInfo!$B$5:$H$57,7,0)</f>
        <v>4.9700000000000006</v>
      </c>
    </row>
    <row r="382" spans="1:37" x14ac:dyDescent="0.3">
      <c r="A382" s="32" t="s">
        <v>161</v>
      </c>
      <c r="B382" s="32">
        <v>12</v>
      </c>
      <c r="C382" s="32">
        <v>2002</v>
      </c>
      <c r="D382" s="29" t="s">
        <v>197</v>
      </c>
      <c r="E382" s="29" t="s">
        <v>205</v>
      </c>
      <c r="F382" s="33">
        <f t="shared" si="155"/>
        <v>0</v>
      </c>
      <c r="G382" s="33">
        <f t="shared" si="148"/>
        <v>0</v>
      </c>
      <c r="H382" s="33">
        <f t="shared" si="149"/>
        <v>0</v>
      </c>
      <c r="I382" s="33">
        <f t="shared" si="150"/>
        <v>0</v>
      </c>
      <c r="J382" s="30">
        <v>-2.3699999999999999E-2</v>
      </c>
      <c r="K382" s="30">
        <v>-1.3635999999999999</v>
      </c>
      <c r="L382" s="30">
        <v>2.4767999999999999</v>
      </c>
      <c r="M382" s="30">
        <v>1.8209</v>
      </c>
      <c r="N382" s="31">
        <f t="shared" si="165"/>
        <v>19314.952519907409</v>
      </c>
      <c r="O382" s="50">
        <f t="shared" si="152"/>
        <v>-1.7846229980839925</v>
      </c>
      <c r="P382" s="31">
        <f t="shared" si="166"/>
        <v>116120.297575</v>
      </c>
      <c r="Q382" s="31">
        <f t="shared" si="151"/>
        <v>6.0119380285982009</v>
      </c>
      <c r="R382" s="31">
        <v>178139.41570000001</v>
      </c>
      <c r="S382" s="31">
        <f t="shared" si="153"/>
        <v>-1.7733885958242077</v>
      </c>
      <c r="T382" s="31">
        <v>78566.760599999994</v>
      </c>
      <c r="U382" s="31">
        <f t="shared" si="156"/>
        <v>99572.655100000018</v>
      </c>
      <c r="V382" s="50">
        <f t="shared" si="154"/>
        <v>-6.1960602115115702</v>
      </c>
      <c r="W382" s="31">
        <v>3368.6637000000001</v>
      </c>
      <c r="X382" s="44">
        <f t="shared" si="167"/>
        <v>4.287644894958289</v>
      </c>
      <c r="Y382" s="44">
        <f t="shared" si="168"/>
        <v>2.4667448949582891</v>
      </c>
      <c r="Z382" s="31">
        <v>7403.8954000000003</v>
      </c>
      <c r="AA382" s="30">
        <v>19.4556</v>
      </c>
      <c r="AB382" s="30">
        <v>86.291200000000003</v>
      </c>
      <c r="AC382" s="30">
        <v>2.4683999999999999</v>
      </c>
      <c r="AD382" s="30">
        <v>-2.4361000000000002</v>
      </c>
      <c r="AE382" s="30">
        <f t="shared" si="172"/>
        <v>-1.3442564447519243</v>
      </c>
      <c r="AF382" s="30">
        <f t="shared" si="171"/>
        <v>378.94874174241369</v>
      </c>
      <c r="AG382" s="30">
        <f t="shared" si="171"/>
        <v>20671.577261516035</v>
      </c>
      <c r="AH382" s="59">
        <f>VLOOKUP(C382,macroInfo!$B$5:$D$57,3,0)</f>
        <v>1.6959429227495699</v>
      </c>
      <c r="AI382" s="59">
        <f>VLOOKUP(C382,macroInfo!$B$5:$G$57,6,0)</f>
        <v>-21.837626089029953</v>
      </c>
      <c r="AJ382" s="59">
        <f>VLOOKUP(C382,macroInfo!$B$5:$F$57,5,0)</f>
        <v>-18.18527651548176</v>
      </c>
      <c r="AK382" s="59">
        <f>VLOOKUP(C382,macroInfo!$B$5:$H$57,7,0)</f>
        <v>3.9949999999999997</v>
      </c>
    </row>
    <row r="383" spans="1:37" x14ac:dyDescent="0.3">
      <c r="A383" s="32" t="s">
        <v>162</v>
      </c>
      <c r="B383" s="32">
        <v>12</v>
      </c>
      <c r="C383" s="32">
        <v>2003</v>
      </c>
      <c r="D383" s="29" t="s">
        <v>197</v>
      </c>
      <c r="E383" s="29" t="s">
        <v>205</v>
      </c>
      <c r="F383" s="33">
        <f t="shared" si="155"/>
        <v>0</v>
      </c>
      <c r="G383" s="33">
        <f t="shared" si="148"/>
        <v>0</v>
      </c>
      <c r="H383" s="33">
        <f t="shared" si="149"/>
        <v>0</v>
      </c>
      <c r="I383" s="33">
        <f t="shared" si="150"/>
        <v>0</v>
      </c>
      <c r="J383" s="30">
        <v>0.39019999999999999</v>
      </c>
      <c r="K383" s="30">
        <v>8.5509000000000004</v>
      </c>
      <c r="L383" s="30">
        <v>2.5185</v>
      </c>
      <c r="M383" s="30">
        <v>2.0266000000000002</v>
      </c>
      <c r="N383" s="31">
        <f t="shared" si="165"/>
        <v>19384.144602777775</v>
      </c>
      <c r="O383" s="50">
        <f t="shared" si="152"/>
        <v>0.35759054730140322</v>
      </c>
      <c r="P383" s="31">
        <f t="shared" si="166"/>
        <v>114053.98275</v>
      </c>
      <c r="Q383" s="31">
        <f t="shared" si="151"/>
        <v>5.8838801034148238</v>
      </c>
      <c r="R383" s="31">
        <v>207472.6942</v>
      </c>
      <c r="S383" s="31">
        <f t="shared" si="153"/>
        <v>15.243325880075348</v>
      </c>
      <c r="T383" s="31">
        <v>91072.512100000007</v>
      </c>
      <c r="U383" s="31">
        <f t="shared" si="156"/>
        <v>116400.18209999999</v>
      </c>
      <c r="V383" s="50">
        <f t="shared" si="154"/>
        <v>15.614652002228466</v>
      </c>
      <c r="W383" s="31">
        <v>3908.0054</v>
      </c>
      <c r="X383" s="44">
        <f t="shared" si="167"/>
        <v>4.2910921307506129</v>
      </c>
      <c r="Y383" s="44">
        <f t="shared" si="168"/>
        <v>2.2644921307506127</v>
      </c>
      <c r="Z383" s="31">
        <v>8780.3397999999997</v>
      </c>
      <c r="AA383" s="30">
        <v>19.046900000000001</v>
      </c>
      <c r="AB383" s="30">
        <v>86.281199999999998</v>
      </c>
      <c r="AC383" s="30">
        <v>-2.0851999999999999</v>
      </c>
      <c r="AD383" s="30">
        <v>-3.3353000000000002</v>
      </c>
      <c r="AE383" s="30">
        <f t="shared" si="172"/>
        <v>17.050884137986323</v>
      </c>
      <c r="AF383" s="30">
        <f t="shared" si="171"/>
        <v>379.34185004034515</v>
      </c>
      <c r="AG383" s="30">
        <f t="shared" si="171"/>
        <v>21904.583416326528</v>
      </c>
      <c r="AH383" s="59">
        <f>VLOOKUP(C383,macroInfo!$B$5:$D$57,3,0)</f>
        <v>2.7962091006717</v>
      </c>
      <c r="AI383" s="59">
        <f>VLOOKUP(C383,macroInfo!$B$5:$G$57,6,0)</f>
        <v>-8.6215243879623085</v>
      </c>
      <c r="AJ383" s="59">
        <f>VLOOKUP(C383,macroInfo!$B$5:$F$57,5,0)</f>
        <v>-2.1118228990670262</v>
      </c>
      <c r="AK383" s="59">
        <f>VLOOKUP(C383,macroInfo!$B$5:$H$57,7,0)</f>
        <v>3.665</v>
      </c>
    </row>
    <row r="384" spans="1:37" x14ac:dyDescent="0.3">
      <c r="A384" s="32" t="s">
        <v>163</v>
      </c>
      <c r="B384" s="32">
        <v>12</v>
      </c>
      <c r="C384" s="32">
        <v>2004</v>
      </c>
      <c r="D384" s="29" t="s">
        <v>197</v>
      </c>
      <c r="E384" s="29" t="s">
        <v>205</v>
      </c>
      <c r="F384" s="33">
        <f t="shared" si="155"/>
        <v>0</v>
      </c>
      <c r="G384" s="33">
        <f t="shared" si="148"/>
        <v>0</v>
      </c>
      <c r="H384" s="33">
        <f t="shared" si="149"/>
        <v>0</v>
      </c>
      <c r="I384" s="33">
        <f t="shared" si="150"/>
        <v>0</v>
      </c>
      <c r="J384" s="30">
        <v>0.73219999999999996</v>
      </c>
      <c r="K384" s="30">
        <v>17.010400000000001</v>
      </c>
      <c r="L384" s="30">
        <v>2.4237000000000002</v>
      </c>
      <c r="M384" s="30">
        <v>1.9064000000000001</v>
      </c>
      <c r="N384" s="31">
        <f>AVERAGE(N385:N390)</f>
        <v>20038.778916666666</v>
      </c>
      <c r="O384" s="50">
        <f t="shared" si="152"/>
        <v>3.3213898667823822</v>
      </c>
      <c r="P384" s="31">
        <f>AVERAGE(P385:P386)</f>
        <v>118186.6124</v>
      </c>
      <c r="Q384" s="31">
        <f t="shared" si="151"/>
        <v>5.8978949212170688</v>
      </c>
      <c r="R384" s="31">
        <v>255149.3027</v>
      </c>
      <c r="S384" s="31">
        <f t="shared" si="153"/>
        <v>20.684913780942491</v>
      </c>
      <c r="T384" s="31">
        <v>102630.845</v>
      </c>
      <c r="U384" s="31">
        <f t="shared" si="156"/>
        <v>152518.4577</v>
      </c>
      <c r="V384" s="50">
        <f t="shared" si="154"/>
        <v>27.025152309268808</v>
      </c>
      <c r="W384" s="31">
        <v>4380.7672000000002</v>
      </c>
      <c r="X384" s="44">
        <f t="shared" si="167"/>
        <v>4.2684703609329144</v>
      </c>
      <c r="Y384" s="44">
        <f t="shared" si="168"/>
        <v>2.3620703609329143</v>
      </c>
      <c r="Z384" s="31">
        <v>10392.1247</v>
      </c>
      <c r="AA384" s="30">
        <v>20.424700000000001</v>
      </c>
      <c r="AB384" s="30">
        <v>86.186000000000007</v>
      </c>
      <c r="AC384" s="30">
        <v>4.1951000000000001</v>
      </c>
      <c r="AD384" s="30">
        <v>13.1305</v>
      </c>
      <c r="AE384" s="30">
        <f t="shared" si="172"/>
        <v>16.853317041872135</v>
      </c>
      <c r="AF384" s="30">
        <f t="shared" si="171"/>
        <v>380.10003217406864</v>
      </c>
      <c r="AG384" s="30">
        <f t="shared" si="171"/>
        <v>23560.290014285711</v>
      </c>
      <c r="AH384" s="59">
        <f>VLOOKUP(C384,macroInfo!$B$5:$D$57,3,0)</f>
        <v>3.8525526006435098</v>
      </c>
      <c r="AI384" s="59">
        <f>VLOOKUP(C384,macroInfo!$B$5:$G$57,6,0)</f>
        <v>22.068486956749851</v>
      </c>
      <c r="AJ384" s="59">
        <f>VLOOKUP(C384,macroInfo!$B$5:$F$57,5,0)</f>
        <v>15.83158490016541</v>
      </c>
      <c r="AK384" s="59">
        <f>VLOOKUP(C384,macroInfo!$B$5:$H$57,7,0)</f>
        <v>4.57</v>
      </c>
    </row>
    <row r="385" spans="1:37" x14ac:dyDescent="0.3">
      <c r="A385" s="32" t="s">
        <v>164</v>
      </c>
      <c r="B385" s="32">
        <v>12</v>
      </c>
      <c r="C385" s="32">
        <v>2005</v>
      </c>
      <c r="D385" s="29" t="s">
        <v>197</v>
      </c>
      <c r="E385" s="29" t="s">
        <v>205</v>
      </c>
      <c r="F385" s="33">
        <f t="shared" si="155"/>
        <v>0</v>
      </c>
      <c r="G385" s="33">
        <f t="shared" si="148"/>
        <v>0</v>
      </c>
      <c r="H385" s="33">
        <f t="shared" si="149"/>
        <v>0</v>
      </c>
      <c r="I385" s="33">
        <f t="shared" si="150"/>
        <v>0</v>
      </c>
      <c r="J385" s="30">
        <v>0.65920000000000001</v>
      </c>
      <c r="K385" s="30">
        <v>15.6235</v>
      </c>
      <c r="L385" s="30">
        <v>2.1741999999999999</v>
      </c>
      <c r="M385" s="30">
        <v>1.6462000000000001</v>
      </c>
      <c r="N385" s="31">
        <v>11083.2981</v>
      </c>
      <c r="O385" s="50">
        <f t="shared" si="152"/>
        <v>-59.223004257682121</v>
      </c>
      <c r="P385" s="31">
        <v>109921.35309999999</v>
      </c>
      <c r="Q385" s="31">
        <f t="shared" si="151"/>
        <v>9.9177475971705569</v>
      </c>
      <c r="R385" s="31">
        <v>308845.66600000003</v>
      </c>
      <c r="S385" s="31">
        <f t="shared" si="153"/>
        <v>19.09928147374583</v>
      </c>
      <c r="T385" s="31">
        <v>129840.1691</v>
      </c>
      <c r="U385" s="31">
        <f t="shared" si="156"/>
        <v>179005.49690000003</v>
      </c>
      <c r="V385" s="50">
        <f t="shared" si="154"/>
        <v>16.013089148600134</v>
      </c>
      <c r="W385" s="31">
        <v>4937.7974000000004</v>
      </c>
      <c r="X385" s="44">
        <f t="shared" si="167"/>
        <v>3.8029813379224877</v>
      </c>
      <c r="Y385" s="44">
        <f t="shared" si="168"/>
        <v>2.1567813379224878</v>
      </c>
      <c r="Z385" s="31">
        <v>13417.3362</v>
      </c>
      <c r="AA385" s="30">
        <v>19.7742</v>
      </c>
      <c r="AB385" s="30">
        <v>85.546700000000001</v>
      </c>
      <c r="AC385" s="30">
        <v>22.723700000000001</v>
      </c>
      <c r="AD385" s="30">
        <v>19.376200000000001</v>
      </c>
      <c r="AE385" s="30">
        <f t="shared" si="172"/>
        <v>25.549933814554205</v>
      </c>
      <c r="AF385" s="30">
        <f t="shared" si="171"/>
        <v>380.46729924248086</v>
      </c>
      <c r="AG385" s="31">
        <v>14531.0782</v>
      </c>
      <c r="AH385" s="59">
        <f>VLOOKUP(C385,macroInfo!$B$5:$D$57,3,0)</f>
        <v>3.4832203202525802</v>
      </c>
      <c r="AI385" s="59">
        <f>VLOOKUP(C385,macroInfo!$B$5:$G$57,6,0)</f>
        <v>2.7517247399369804</v>
      </c>
      <c r="AJ385" s="59">
        <f>VLOOKUP(C385,macroInfo!$B$5:$F$57,5,0)</f>
        <v>6.3055343402032529</v>
      </c>
      <c r="AK385" s="59">
        <f>VLOOKUP(C385,macroInfo!$B$5:$H$57,7,0)</f>
        <v>4.6974999999999998</v>
      </c>
    </row>
    <row r="386" spans="1:37" x14ac:dyDescent="0.3">
      <c r="A386" s="32" t="s">
        <v>165</v>
      </c>
      <c r="B386" s="32">
        <v>12</v>
      </c>
      <c r="C386" s="32">
        <v>2006</v>
      </c>
      <c r="D386" s="29" t="s">
        <v>197</v>
      </c>
      <c r="E386" s="29" t="s">
        <v>205</v>
      </c>
      <c r="F386" s="33">
        <f t="shared" si="155"/>
        <v>0</v>
      </c>
      <c r="G386" s="33">
        <f t="shared" si="148"/>
        <v>0</v>
      </c>
      <c r="H386" s="33">
        <f t="shared" si="149"/>
        <v>0</v>
      </c>
      <c r="I386" s="33">
        <f t="shared" si="150"/>
        <v>0</v>
      </c>
      <c r="J386" s="30">
        <v>1.2142999999999999</v>
      </c>
      <c r="K386" s="30">
        <v>26.122699999999998</v>
      </c>
      <c r="L386" s="30">
        <v>2.0217999999999998</v>
      </c>
      <c r="M386" s="30">
        <v>1.4000999999999999</v>
      </c>
      <c r="N386" s="31">
        <v>15221.9251</v>
      </c>
      <c r="O386" s="50">
        <f t="shared" si="152"/>
        <v>31.729752984197347</v>
      </c>
      <c r="P386" s="31">
        <v>126451.8717</v>
      </c>
      <c r="Q386" s="31">
        <f t="shared" si="151"/>
        <v>8.3072194133973234</v>
      </c>
      <c r="R386" s="31">
        <v>350190.73080000002</v>
      </c>
      <c r="S386" s="31">
        <f t="shared" si="153"/>
        <v>12.563626185614343</v>
      </c>
      <c r="T386" s="31">
        <v>144318.18179999999</v>
      </c>
      <c r="U386" s="31">
        <f t="shared" si="156"/>
        <v>205872.54900000003</v>
      </c>
      <c r="V386" s="50">
        <f t="shared" si="154"/>
        <v>13.984076883681167</v>
      </c>
      <c r="W386" s="31">
        <v>5596.8696</v>
      </c>
      <c r="X386" s="44">
        <f t="shared" si="167"/>
        <v>3.8781458650555147</v>
      </c>
      <c r="Y386" s="44">
        <f t="shared" si="168"/>
        <v>2.4780458650555151</v>
      </c>
      <c r="Z386" s="31">
        <v>17118.5383</v>
      </c>
      <c r="AA386" s="30">
        <v>17.109300000000001</v>
      </c>
      <c r="AB386" s="30">
        <v>82.965900000000005</v>
      </c>
      <c r="AC386" s="30">
        <v>5.4638999999999998</v>
      </c>
      <c r="AD386" s="30">
        <v>5.6384999999999996</v>
      </c>
      <c r="AE386" s="30">
        <f t="shared" si="172"/>
        <v>24.361437033871297</v>
      </c>
      <c r="AF386" s="30">
        <f t="shared" si="171"/>
        <v>380.14613497857016</v>
      </c>
      <c r="AG386" s="31">
        <v>16543.671999999999</v>
      </c>
      <c r="AH386" s="59">
        <f>VLOOKUP(C386,macroInfo!$B$5:$D$57,3,0)</f>
        <v>2.7828106258432701</v>
      </c>
      <c r="AI386" s="59">
        <f>VLOOKUP(C386,macroInfo!$B$5:$G$57,6,0)</f>
        <v>2.1064496594234416</v>
      </c>
      <c r="AJ386" s="59">
        <f>VLOOKUP(C386,macroInfo!$B$5:$F$57,5,0)</f>
        <v>8.7574297123439706</v>
      </c>
      <c r="AK386" s="59">
        <f>VLOOKUP(C386,macroInfo!$B$5:$H$57,7,0)</f>
        <v>4.7974999999999994</v>
      </c>
    </row>
    <row r="387" spans="1:37" x14ac:dyDescent="0.3">
      <c r="A387" s="32" t="s">
        <v>166</v>
      </c>
      <c r="B387" s="32">
        <v>12</v>
      </c>
      <c r="C387" s="32">
        <v>2007</v>
      </c>
      <c r="D387" s="29" t="s">
        <v>197</v>
      </c>
      <c r="E387" s="29" t="s">
        <v>205</v>
      </c>
      <c r="F387" s="33">
        <f t="shared" si="155"/>
        <v>1</v>
      </c>
      <c r="G387" s="33">
        <f t="shared" ref="G387:G450" si="173">IF(OR(AND(C387&gt;2006,C387&lt;=2012), C387&gt;=2020),1,0)</f>
        <v>1</v>
      </c>
      <c r="H387" s="33">
        <f t="shared" ref="H387:H450" si="174">IF(OR(AND(C387&gt;2006,C387&lt;=2012)),1,0)</f>
        <v>1</v>
      </c>
      <c r="I387" s="33">
        <f t="shared" ref="I387:I450" si="175">IF(OR(E387="DEU",E387="UK"),1,0)</f>
        <v>0</v>
      </c>
      <c r="J387" s="30">
        <v>0.98080000000000001</v>
      </c>
      <c r="K387" s="30">
        <v>19.792999999999999</v>
      </c>
      <c r="L387" s="30">
        <v>2.0436000000000001</v>
      </c>
      <c r="M387" s="30">
        <v>1.3167</v>
      </c>
      <c r="N387" s="31">
        <v>32933.375399999997</v>
      </c>
      <c r="O387" s="50">
        <f t="shared" si="152"/>
        <v>77.174976408952617</v>
      </c>
      <c r="P387" s="31">
        <v>160529.41800000001</v>
      </c>
      <c r="Q387" s="31">
        <f t="shared" ref="Q387:Q450" si="176">+P387/N387</f>
        <v>4.8743688143183777</v>
      </c>
      <c r="R387" s="31">
        <v>444294.28480000002</v>
      </c>
      <c r="S387" s="31">
        <f t="shared" si="153"/>
        <v>23.800919528089675</v>
      </c>
      <c r="T387" s="31">
        <v>186517.20869999999</v>
      </c>
      <c r="U387" s="31">
        <f t="shared" si="156"/>
        <v>257777.07610000003</v>
      </c>
      <c r="V387" s="50">
        <f t="shared" si="154"/>
        <v>22.483788214996512</v>
      </c>
      <c r="W387" s="31">
        <v>6314.0218999999997</v>
      </c>
      <c r="X387" s="44">
        <f t="shared" si="167"/>
        <v>3.3852221701192549</v>
      </c>
      <c r="Y387" s="44">
        <f t="shared" si="168"/>
        <v>2.0685221701192549</v>
      </c>
      <c r="Z387" s="31">
        <v>22080.833600000002</v>
      </c>
      <c r="AA387" s="30">
        <v>18.779399999999999</v>
      </c>
      <c r="AB387" s="30">
        <v>84.392200000000003</v>
      </c>
      <c r="AC387" s="30">
        <v>9.4396000000000004</v>
      </c>
      <c r="AD387" s="30">
        <v>5.9353999999999996</v>
      </c>
      <c r="AE387" s="30">
        <f t="shared" si="172"/>
        <v>25.454798692378588</v>
      </c>
      <c r="AF387" s="30">
        <f t="shared" si="171"/>
        <v>378.70392116747337</v>
      </c>
      <c r="AG387" s="31">
        <v>20833.5965</v>
      </c>
      <c r="AH387" s="59">
        <f>VLOOKUP(C387,macroInfo!$B$5:$D$57,3,0)</f>
        <v>2.01050755163328</v>
      </c>
      <c r="AI387" s="59">
        <f>VLOOKUP(C387,macroInfo!$B$5:$G$57,6,0)</f>
        <v>21.613625390754567</v>
      </c>
      <c r="AJ387" s="59">
        <f>VLOOKUP(C387,macroInfo!$B$5:$F$57,5,0)</f>
        <v>11.440467914050702</v>
      </c>
      <c r="AK387" s="59">
        <f>VLOOKUP(C387,macroInfo!$B$5:$H$57,7,0)</f>
        <v>5.9550000000000001</v>
      </c>
    </row>
    <row r="388" spans="1:37" x14ac:dyDescent="0.3">
      <c r="A388" s="32" t="s">
        <v>167</v>
      </c>
      <c r="B388" s="32">
        <v>12</v>
      </c>
      <c r="C388" s="32">
        <v>2008</v>
      </c>
      <c r="D388" s="29" t="s">
        <v>197</v>
      </c>
      <c r="E388" s="29" t="s">
        <v>205</v>
      </c>
      <c r="F388" s="33">
        <f t="shared" si="155"/>
        <v>1</v>
      </c>
      <c r="G388" s="33">
        <f t="shared" si="173"/>
        <v>1</v>
      </c>
      <c r="H388" s="33">
        <f t="shared" si="174"/>
        <v>1</v>
      </c>
      <c r="I388" s="33">
        <f t="shared" si="175"/>
        <v>0</v>
      </c>
      <c r="J388" s="30">
        <v>0.77800000000000002</v>
      </c>
      <c r="K388" s="30">
        <v>14.864699999999999</v>
      </c>
      <c r="L388" s="30">
        <v>2.2004999999999999</v>
      </c>
      <c r="M388" s="30">
        <v>1.6202000000000001</v>
      </c>
      <c r="N388" s="31">
        <v>17228.192999999999</v>
      </c>
      <c r="O388" s="50">
        <f t="shared" ref="O388:O451" si="177">LN(N388/N387)*100</f>
        <v>-64.793942359042731</v>
      </c>
      <c r="P388" s="31">
        <v>176414.2298</v>
      </c>
      <c r="Q388" s="31">
        <f t="shared" si="176"/>
        <v>10.239856832344518</v>
      </c>
      <c r="R388" s="31">
        <v>469227.69309999997</v>
      </c>
      <c r="S388" s="31">
        <f t="shared" ref="S388:S451" si="178">+LN(R388/R387)*100</f>
        <v>5.4600990511322456</v>
      </c>
      <c r="T388" s="31">
        <v>184253.93650000001</v>
      </c>
      <c r="U388" s="31">
        <f t="shared" si="156"/>
        <v>284973.75659999996</v>
      </c>
      <c r="V388" s="50">
        <f t="shared" ref="V388:V451" si="179">LN(U388/U387)*100</f>
        <v>10.03019286290003</v>
      </c>
      <c r="W388" s="31">
        <v>8328.7417999999998</v>
      </c>
      <c r="X388" s="44">
        <f t="shared" si="167"/>
        <v>4.5202517559238142</v>
      </c>
      <c r="Y388" s="44">
        <f t="shared" si="168"/>
        <v>2.9000517559238141</v>
      </c>
      <c r="Z388" s="31">
        <v>24826.293399999999</v>
      </c>
      <c r="AA388" s="30">
        <v>16.670999999999999</v>
      </c>
      <c r="AB388" s="30">
        <v>88.150499999999994</v>
      </c>
      <c r="AC388" s="30">
        <v>24.801100000000002</v>
      </c>
      <c r="AD388" s="30">
        <v>35.927500000000002</v>
      </c>
      <c r="AE388" s="30">
        <f t="shared" si="172"/>
        <v>11.719333495954325</v>
      </c>
      <c r="AF388" s="30">
        <f t="shared" si="171"/>
        <v>376.46200245011062</v>
      </c>
      <c r="AG388" s="31">
        <v>21118.053800000002</v>
      </c>
      <c r="AH388" s="59">
        <f>VLOOKUP(C388,macroInfo!$B$5:$D$57,3,0)</f>
        <v>0.122188442974647</v>
      </c>
      <c r="AI388" s="59">
        <f>VLOOKUP(C388,macroInfo!$B$5:$G$57,6,0)</f>
        <v>-8.1302947285824168</v>
      </c>
      <c r="AJ388" s="59">
        <f>VLOOKUP(C388,macroInfo!$B$5:$F$57,5,0)</f>
        <v>-19.582815844469096</v>
      </c>
      <c r="AK388" s="59">
        <f>VLOOKUP(C388,macroInfo!$B$5:$H$57,7,0)</f>
        <v>5.49</v>
      </c>
    </row>
    <row r="389" spans="1:37" x14ac:dyDescent="0.3">
      <c r="A389" s="32" t="s">
        <v>168</v>
      </c>
      <c r="B389" s="32">
        <v>12</v>
      </c>
      <c r="C389" s="32">
        <v>2009</v>
      </c>
      <c r="D389" s="29" t="s">
        <v>197</v>
      </c>
      <c r="E389" s="29" t="s">
        <v>205</v>
      </c>
      <c r="F389" s="33">
        <f t="shared" si="155"/>
        <v>1</v>
      </c>
      <c r="G389" s="33">
        <f t="shared" si="173"/>
        <v>1</v>
      </c>
      <c r="H389" s="33">
        <f t="shared" si="174"/>
        <v>1</v>
      </c>
      <c r="I389" s="33">
        <f t="shared" si="175"/>
        <v>0</v>
      </c>
      <c r="J389" s="30">
        <v>0.55689999999999995</v>
      </c>
      <c r="K389" s="30">
        <v>9.0688999999999993</v>
      </c>
      <c r="L389" s="30">
        <v>2.5448</v>
      </c>
      <c r="M389" s="30">
        <v>2.1440999999999999</v>
      </c>
      <c r="N389" s="31">
        <v>19799.2971</v>
      </c>
      <c r="O389" s="50">
        <f t="shared" si="177"/>
        <v>13.909926724794513</v>
      </c>
      <c r="P389" s="31">
        <v>175346.83679999999</v>
      </c>
      <c r="Q389" s="31">
        <f t="shared" si="176"/>
        <v>8.8562152441260142</v>
      </c>
      <c r="R389" s="31">
        <v>515370.88419999997</v>
      </c>
      <c r="S389" s="31">
        <f t="shared" si="178"/>
        <v>9.3798667975732908</v>
      </c>
      <c r="T389" s="31">
        <v>236307.80609999999</v>
      </c>
      <c r="U389" s="31">
        <f t="shared" si="156"/>
        <v>279063.07809999998</v>
      </c>
      <c r="V389" s="50">
        <f t="shared" si="179"/>
        <v>-2.0959251275950175</v>
      </c>
      <c r="W389" s="31">
        <v>9728.6177000000007</v>
      </c>
      <c r="X389" s="44">
        <f t="shared" si="167"/>
        <v>4.1169260806742356</v>
      </c>
      <c r="Y389" s="44">
        <f t="shared" si="168"/>
        <v>1.9728260806742357</v>
      </c>
      <c r="Z389" s="31">
        <v>32672.0311</v>
      </c>
      <c r="AA389" s="30">
        <v>13.647600000000001</v>
      </c>
      <c r="AB389" s="30">
        <v>89.190600000000003</v>
      </c>
      <c r="AC389" s="30">
        <v>15.525399999999999</v>
      </c>
      <c r="AD389" s="30">
        <v>4.0831</v>
      </c>
      <c r="AE389" s="30">
        <f t="shared" si="172"/>
        <v>27.461608458823232</v>
      </c>
      <c r="AF389" s="30">
        <f t="shared" si="171"/>
        <v>377.41995214384679</v>
      </c>
      <c r="AG389" s="31">
        <v>26209.766899999999</v>
      </c>
      <c r="AH389" s="59">
        <f>VLOOKUP(C389,macroInfo!$B$5:$D$57,3,0)</f>
        <v>-2.5998883510855801</v>
      </c>
      <c r="AI389" s="59">
        <f>VLOOKUP(C389,macroInfo!$B$5:$G$57,6,0)</f>
        <v>-152.2692205218506</v>
      </c>
      <c r="AJ389" s="59">
        <f>VLOOKUP(C389,macroInfo!$B$5:$F$57,5,0)</f>
        <v>-24.778154144577758</v>
      </c>
      <c r="AK389" s="59">
        <f>VLOOKUP(C389,macroInfo!$B$5:$H$57,7,0)</f>
        <v>1.1975</v>
      </c>
    </row>
    <row r="390" spans="1:37" x14ac:dyDescent="0.3">
      <c r="A390" s="32" t="s">
        <v>169</v>
      </c>
      <c r="B390" s="32">
        <v>12</v>
      </c>
      <c r="C390" s="32">
        <v>2010</v>
      </c>
      <c r="D390" s="29" t="s">
        <v>197</v>
      </c>
      <c r="E390" s="29" t="s">
        <v>205</v>
      </c>
      <c r="F390" s="33">
        <f t="shared" si="155"/>
        <v>1</v>
      </c>
      <c r="G390" s="33">
        <f t="shared" si="173"/>
        <v>1</v>
      </c>
      <c r="H390" s="33">
        <f t="shared" si="174"/>
        <v>1</v>
      </c>
      <c r="I390" s="33">
        <f t="shared" si="175"/>
        <v>0</v>
      </c>
      <c r="J390" s="30">
        <v>0.7893</v>
      </c>
      <c r="K390" s="30">
        <v>11.9894</v>
      </c>
      <c r="L390" s="30">
        <v>2.3532000000000002</v>
      </c>
      <c r="M390" s="30">
        <v>2.1440000000000001</v>
      </c>
      <c r="N390" s="31">
        <v>23966.584800000001</v>
      </c>
      <c r="O390" s="50">
        <f t="shared" si="177"/>
        <v>19.101412312735306</v>
      </c>
      <c r="P390" s="31">
        <v>196471.7445</v>
      </c>
      <c r="Q390" s="31">
        <f t="shared" si="176"/>
        <v>8.1977363958839895</v>
      </c>
      <c r="R390" s="31">
        <v>608889.43489999999</v>
      </c>
      <c r="S390" s="31">
        <f t="shared" si="178"/>
        <v>16.6749894373431</v>
      </c>
      <c r="T390" s="31">
        <v>267645.20880000002</v>
      </c>
      <c r="U390" s="31">
        <f t="shared" si="156"/>
        <v>341244.22609999997</v>
      </c>
      <c r="V390" s="50">
        <f t="shared" si="179"/>
        <v>20.116058385492749</v>
      </c>
      <c r="W390" s="31">
        <v>11123.997799999999</v>
      </c>
      <c r="X390" s="44">
        <f t="shared" si="167"/>
        <v>4.1562476869565383</v>
      </c>
      <c r="Y390" s="44">
        <f t="shared" si="168"/>
        <v>2.0122476869565382</v>
      </c>
      <c r="Z390" s="31">
        <v>38237.837800000001</v>
      </c>
      <c r="AA390" s="30">
        <v>13.960900000000001</v>
      </c>
      <c r="AB390" s="30">
        <v>87.463899999999995</v>
      </c>
      <c r="AC390" s="30">
        <v>6.5884</v>
      </c>
      <c r="AD390" s="30">
        <v>9.9573999999999998</v>
      </c>
      <c r="AE390" s="30">
        <f t="shared" si="172"/>
        <v>15.730614983035357</v>
      </c>
      <c r="AF390" s="30">
        <f t="shared" si="171"/>
        <v>382.09360812586596</v>
      </c>
      <c r="AG390" s="31">
        <v>30535.626499999998</v>
      </c>
      <c r="AH390" s="59">
        <f>VLOOKUP(C390,macroInfo!$B$5:$D$57,3,0)</f>
        <v>2.7088566941968102</v>
      </c>
      <c r="AI390" s="59">
        <f>VLOOKUP(C390,macroInfo!$B$5:$G$57,6,0)</f>
        <v>-55.129973169376534</v>
      </c>
      <c r="AJ390" s="59">
        <f>VLOOKUP(C390,macroInfo!$B$5:$F$57,5,0)</f>
        <v>17.567573527575036</v>
      </c>
      <c r="AK390" s="59">
        <f>VLOOKUP(C390,macroInfo!$B$5:$H$57,7,0)</f>
        <v>0.69</v>
      </c>
    </row>
    <row r="391" spans="1:37" x14ac:dyDescent="0.3">
      <c r="A391" s="32" t="s">
        <v>170</v>
      </c>
      <c r="B391" s="32">
        <v>12</v>
      </c>
      <c r="C391" s="32">
        <v>2011</v>
      </c>
      <c r="D391" s="29" t="s">
        <v>197</v>
      </c>
      <c r="E391" s="29" t="s">
        <v>205</v>
      </c>
      <c r="F391" s="33">
        <f t="shared" si="155"/>
        <v>1</v>
      </c>
      <c r="G391" s="33">
        <f t="shared" si="173"/>
        <v>1</v>
      </c>
      <c r="H391" s="33">
        <f t="shared" si="174"/>
        <v>1</v>
      </c>
      <c r="I391" s="33">
        <f t="shared" si="175"/>
        <v>0</v>
      </c>
      <c r="J391" s="30">
        <v>0.90190000000000003</v>
      </c>
      <c r="K391" s="30">
        <v>13.8629</v>
      </c>
      <c r="L391" s="30">
        <v>2.3380000000000001</v>
      </c>
      <c r="M391" s="30">
        <v>2.2439</v>
      </c>
      <c r="N391" s="31">
        <v>28643.3524</v>
      </c>
      <c r="O391" s="50">
        <f t="shared" si="177"/>
        <v>17.826082811719157</v>
      </c>
      <c r="P391" s="31">
        <v>219856.29579999999</v>
      </c>
      <c r="Q391" s="31">
        <f t="shared" si="176"/>
        <v>7.6756481828572554</v>
      </c>
      <c r="R391" s="31">
        <v>689739.72470000002</v>
      </c>
      <c r="S391" s="31">
        <f t="shared" si="178"/>
        <v>12.467761651077188</v>
      </c>
      <c r="T391" s="31">
        <v>307313.83779999998</v>
      </c>
      <c r="U391" s="31">
        <f t="shared" si="156"/>
        <v>382425.88690000004</v>
      </c>
      <c r="V391" s="50">
        <f t="shared" si="179"/>
        <v>11.393644825163816</v>
      </c>
      <c r="W391" s="31">
        <v>13007.101000000001</v>
      </c>
      <c r="X391" s="44">
        <f t="shared" si="167"/>
        <v>4.2325139320491738</v>
      </c>
      <c r="Y391" s="44">
        <f t="shared" si="168"/>
        <v>1.9886139320491738</v>
      </c>
      <c r="Z391" s="31">
        <v>43670.987800000003</v>
      </c>
      <c r="AA391" s="30">
        <v>14.1907</v>
      </c>
      <c r="AB391" s="30">
        <v>88.628600000000006</v>
      </c>
      <c r="AC391" s="30">
        <v>12.2936</v>
      </c>
      <c r="AD391" s="30">
        <v>11.894500000000001</v>
      </c>
      <c r="AE391" s="30">
        <f t="shared" si="172"/>
        <v>13.285844319144255</v>
      </c>
      <c r="AF391" s="30">
        <f t="shared" si="171"/>
        <v>385.40730711013276</v>
      </c>
      <c r="AG391" s="31">
        <v>35150.236199999999</v>
      </c>
      <c r="AH391" s="59">
        <f>VLOOKUP(C391,macroInfo!$B$5:$D$57,3,0)</f>
        <v>1.54989495017045</v>
      </c>
      <c r="AI391" s="59">
        <f>VLOOKUP(C391,macroInfo!$B$5:$G$57,6,0)</f>
        <v>25.171692375826577</v>
      </c>
      <c r="AJ391" s="59">
        <f>VLOOKUP(C391,macroInfo!$B$5:$F$57,5,0)</f>
        <v>12.462970276676295</v>
      </c>
      <c r="AK391" s="59">
        <f>VLOOKUP(C391,macroInfo!$B$5:$H$57,7,0)</f>
        <v>0.88749999999999996</v>
      </c>
    </row>
    <row r="392" spans="1:37" x14ac:dyDescent="0.3">
      <c r="A392" s="32" t="s">
        <v>171</v>
      </c>
      <c r="B392" s="32">
        <v>12</v>
      </c>
      <c r="C392" s="32">
        <v>2012</v>
      </c>
      <c r="D392" s="29" t="s">
        <v>197</v>
      </c>
      <c r="E392" s="29" t="s">
        <v>205</v>
      </c>
      <c r="F392" s="33">
        <f t="shared" si="155"/>
        <v>1</v>
      </c>
      <c r="G392" s="33">
        <f t="shared" si="173"/>
        <v>1</v>
      </c>
      <c r="H392" s="33">
        <f t="shared" si="174"/>
        <v>1</v>
      </c>
      <c r="I392" s="33">
        <f t="shared" si="175"/>
        <v>0</v>
      </c>
      <c r="J392" s="30">
        <v>0.82340000000000002</v>
      </c>
      <c r="K392" s="30">
        <v>14.8245</v>
      </c>
      <c r="L392" s="30">
        <v>2.2484999999999999</v>
      </c>
      <c r="M392" s="30">
        <v>2.0287999999999999</v>
      </c>
      <c r="N392" s="31">
        <v>30998.299500000001</v>
      </c>
      <c r="O392" s="50">
        <f t="shared" si="177"/>
        <v>7.901095982696078</v>
      </c>
      <c r="P392" s="31">
        <v>245948.78460000001</v>
      </c>
      <c r="Q392" s="31">
        <f t="shared" si="176"/>
        <v>7.9342669942265704</v>
      </c>
      <c r="R392" s="31">
        <v>811349.40480000002</v>
      </c>
      <c r="S392" s="31">
        <f t="shared" si="178"/>
        <v>16.238447754332704</v>
      </c>
      <c r="T392" s="31">
        <v>411615.48460000003</v>
      </c>
      <c r="U392" s="31">
        <f t="shared" si="156"/>
        <v>399733.92019999999</v>
      </c>
      <c r="V392" s="50">
        <f t="shared" si="179"/>
        <v>4.426425151044552</v>
      </c>
      <c r="W392" s="31">
        <v>14960.9861</v>
      </c>
      <c r="X392" s="44">
        <f t="shared" si="167"/>
        <v>3.6346995338474199</v>
      </c>
      <c r="Y392" s="44">
        <f t="shared" si="168"/>
        <v>1.60589953384742</v>
      </c>
      <c r="Z392" s="31">
        <v>44141.242400000003</v>
      </c>
      <c r="AA392" s="30">
        <v>16.5532</v>
      </c>
      <c r="AB392" s="30">
        <v>85.988900000000001</v>
      </c>
      <c r="AC392" s="30">
        <v>8.4298000000000002</v>
      </c>
      <c r="AD392" s="30">
        <v>9.9129000000000005</v>
      </c>
      <c r="AE392" s="30">
        <f t="shared" si="172"/>
        <v>1.0710560349090552</v>
      </c>
      <c r="AF392" s="30">
        <f t="shared" si="171"/>
        <v>383.03816872136616</v>
      </c>
      <c r="AG392" s="31">
        <v>38606.582000000002</v>
      </c>
      <c r="AH392" s="59">
        <f>VLOOKUP(C392,macroInfo!$B$5:$D$57,3,0)</f>
        <v>2.2806876031918502</v>
      </c>
      <c r="AI392" s="59">
        <f>VLOOKUP(C392,macroInfo!$B$5:$G$57,6,0)</f>
        <v>-5.7987257650349395</v>
      </c>
      <c r="AJ392" s="59">
        <f>VLOOKUP(C392,macroInfo!$B$5:$F$57,5,0)</f>
        <v>7.9335793820117502</v>
      </c>
      <c r="AK392" s="59">
        <f>VLOOKUP(C392,macroInfo!$B$5:$H$57,7,0)</f>
        <v>0.83749999999999991</v>
      </c>
    </row>
    <row r="393" spans="1:37" x14ac:dyDescent="0.3">
      <c r="A393" s="32" t="s">
        <v>172</v>
      </c>
      <c r="B393" s="32">
        <v>12</v>
      </c>
      <c r="C393" s="32">
        <v>2013</v>
      </c>
      <c r="D393" s="29" t="s">
        <v>197</v>
      </c>
      <c r="E393" s="29" t="s">
        <v>205</v>
      </c>
      <c r="F393" s="33">
        <f t="shared" si="155"/>
        <v>0</v>
      </c>
      <c r="G393" s="33">
        <f t="shared" si="173"/>
        <v>0</v>
      </c>
      <c r="H393" s="33">
        <f t="shared" si="174"/>
        <v>0</v>
      </c>
      <c r="I393" s="33">
        <f t="shared" si="175"/>
        <v>0</v>
      </c>
      <c r="J393" s="30">
        <v>0.78359999999999996</v>
      </c>
      <c r="K393" s="30">
        <v>13.974</v>
      </c>
      <c r="L393" s="30">
        <v>2.1857000000000002</v>
      </c>
      <c r="M393" s="30">
        <v>2.0047000000000001</v>
      </c>
      <c r="N393" s="31">
        <v>30248.346000000001</v>
      </c>
      <c r="O393" s="50">
        <f t="shared" si="177"/>
        <v>-2.4490842845833969</v>
      </c>
      <c r="P393" s="31">
        <v>295176.9105</v>
      </c>
      <c r="Q393" s="31">
        <f t="shared" si="176"/>
        <v>9.7584479660474646</v>
      </c>
      <c r="R393" s="31">
        <v>827051.49100000004</v>
      </c>
      <c r="S393" s="31">
        <f t="shared" si="178"/>
        <v>1.916816208654935</v>
      </c>
      <c r="T393" s="31">
        <v>429357.56060000003</v>
      </c>
      <c r="U393" s="31">
        <f t="shared" si="156"/>
        <v>397693.93040000001</v>
      </c>
      <c r="V393" s="50">
        <f t="shared" si="179"/>
        <v>-0.51164359225393929</v>
      </c>
      <c r="W393" s="31">
        <v>15772.783799999999</v>
      </c>
      <c r="X393" s="44">
        <f t="shared" si="167"/>
        <v>3.6735777467056905</v>
      </c>
      <c r="Y393" s="44">
        <f t="shared" si="168"/>
        <v>1.6688777467056903</v>
      </c>
      <c r="Z393" s="31">
        <v>45133.761599999998</v>
      </c>
      <c r="AA393" s="30">
        <v>16.587199999999999</v>
      </c>
      <c r="AB393" s="30">
        <v>87.302700000000002</v>
      </c>
      <c r="AC393" s="30">
        <v>8.8178999999999998</v>
      </c>
      <c r="AD393" s="30">
        <v>12.2578</v>
      </c>
      <c r="AE393" s="30">
        <f t="shared" si="172"/>
        <v>2.2236013448663736</v>
      </c>
      <c r="AF393" s="30">
        <f t="shared" si="171"/>
        <v>377.89798513119541</v>
      </c>
      <c r="AG393" s="31">
        <v>30248.346000000001</v>
      </c>
      <c r="AH393" s="59">
        <f>VLOOKUP(C393,macroInfo!$B$5:$D$57,3,0)</f>
        <v>1.84187539518688</v>
      </c>
      <c r="AI393" s="59">
        <f>VLOOKUP(C393,macroInfo!$B$5:$G$57,6,0)</f>
        <v>-52.586350113053101</v>
      </c>
      <c r="AJ393" s="59">
        <f>VLOOKUP(C393,macroInfo!$B$5:$F$57,5,0)</f>
        <v>17.537853396638734</v>
      </c>
      <c r="AK393" s="59">
        <f>VLOOKUP(C393,macroInfo!$B$5:$H$57,7,0)</f>
        <v>0.495</v>
      </c>
    </row>
    <row r="394" spans="1:37" x14ac:dyDescent="0.3">
      <c r="A394" s="32" t="s">
        <v>173</v>
      </c>
      <c r="B394" s="32">
        <v>12</v>
      </c>
      <c r="C394" s="32">
        <v>2014</v>
      </c>
      <c r="D394" s="29" t="s">
        <v>197</v>
      </c>
      <c r="E394" s="29" t="s">
        <v>205</v>
      </c>
      <c r="F394" s="33">
        <f t="shared" si="155"/>
        <v>0</v>
      </c>
      <c r="G394" s="33">
        <f t="shared" si="173"/>
        <v>0</v>
      </c>
      <c r="H394" s="33">
        <f t="shared" si="174"/>
        <v>0</v>
      </c>
      <c r="I394" s="33">
        <f t="shared" si="175"/>
        <v>0</v>
      </c>
      <c r="J394" s="30">
        <v>0.86080000000000001</v>
      </c>
      <c r="K394" s="30">
        <v>15.4261</v>
      </c>
      <c r="L394" s="30">
        <v>2.1781000000000001</v>
      </c>
      <c r="M394" s="30">
        <v>2.0678999999999998</v>
      </c>
      <c r="N394" s="31">
        <v>31919.6666</v>
      </c>
      <c r="O394" s="50">
        <f t="shared" si="177"/>
        <v>5.3780822368883845</v>
      </c>
      <c r="P394" s="31">
        <v>307683.09980000003</v>
      </c>
      <c r="Q394" s="31">
        <f t="shared" si="176"/>
        <v>9.6392955370028837</v>
      </c>
      <c r="R394" s="31">
        <v>837685.75989999995</v>
      </c>
      <c r="S394" s="31">
        <f t="shared" si="178"/>
        <v>1.2776086490609369</v>
      </c>
      <c r="T394" s="31">
        <v>435587.8702</v>
      </c>
      <c r="U394" s="31">
        <f t="shared" si="156"/>
        <v>402097.88969999994</v>
      </c>
      <c r="V394" s="50">
        <f t="shared" si="179"/>
        <v>1.1012875350399001</v>
      </c>
      <c r="W394" s="31">
        <v>16136.508900000001</v>
      </c>
      <c r="X394" s="44">
        <f t="shared" si="167"/>
        <v>3.7045358707052447</v>
      </c>
      <c r="Y394" s="44">
        <f t="shared" si="168"/>
        <v>1.6366358707052449</v>
      </c>
      <c r="Z394" s="31">
        <v>46534.846599999997</v>
      </c>
      <c r="AA394" s="30">
        <v>16.801100000000002</v>
      </c>
      <c r="AB394" s="30">
        <v>86.476500000000001</v>
      </c>
      <c r="AC394" s="30">
        <v>7.5053000000000001</v>
      </c>
      <c r="AD394" s="30">
        <v>11.3873</v>
      </c>
      <c r="AE394" s="30">
        <f t="shared" si="172"/>
        <v>3.0570860501944614</v>
      </c>
      <c r="AF394" s="30">
        <f t="shared" si="171"/>
        <v>368.60842448979594</v>
      </c>
      <c r="AG394" s="31">
        <v>31919.6666</v>
      </c>
      <c r="AH394" s="59">
        <f>VLOOKUP(C394,macroInfo!$B$5:$D$57,3,0)</f>
        <v>2.2877759325535898</v>
      </c>
      <c r="AI394" s="59">
        <f>VLOOKUP(C394,macroInfo!$B$5:$G$57,6,0)</f>
        <v>8.2370997433127773</v>
      </c>
      <c r="AJ394" s="59">
        <f>VLOOKUP(C394,macroInfo!$B$5:$F$57,5,0)</f>
        <v>16.279600580719226</v>
      </c>
      <c r="AK394" s="59">
        <f>VLOOKUP(C394,macroInfo!$B$5:$H$57,7,0)</f>
        <v>0.53750000000000009</v>
      </c>
    </row>
    <row r="395" spans="1:37" x14ac:dyDescent="0.3">
      <c r="A395" s="32" t="s">
        <v>174</v>
      </c>
      <c r="B395" s="32">
        <v>12</v>
      </c>
      <c r="C395" s="32">
        <v>2015</v>
      </c>
      <c r="D395" s="29" t="s">
        <v>197</v>
      </c>
      <c r="E395" s="29" t="s">
        <v>205</v>
      </c>
      <c r="F395" s="33">
        <f t="shared" si="155"/>
        <v>0</v>
      </c>
      <c r="G395" s="33">
        <f t="shared" si="173"/>
        <v>0</v>
      </c>
      <c r="H395" s="33">
        <f t="shared" si="174"/>
        <v>0</v>
      </c>
      <c r="I395" s="33">
        <f t="shared" si="175"/>
        <v>0</v>
      </c>
      <c r="J395" s="30">
        <v>0.76629999999999998</v>
      </c>
      <c r="K395" s="30">
        <v>13.5642</v>
      </c>
      <c r="L395" s="30">
        <v>2.0396999999999998</v>
      </c>
      <c r="M395" s="30">
        <v>-0.42709999999999998</v>
      </c>
      <c r="N395" s="31">
        <v>33202.814299999998</v>
      </c>
      <c r="O395" s="50">
        <f t="shared" si="177"/>
        <v>3.9412312737217272</v>
      </c>
      <c r="P395" s="31">
        <v>310490.21110000001</v>
      </c>
      <c r="Q395" s="31">
        <f t="shared" si="176"/>
        <v>9.3513220986210204</v>
      </c>
      <c r="R395" s="31">
        <v>844580.14679999999</v>
      </c>
      <c r="S395" s="31">
        <f t="shared" si="178"/>
        <v>0.81965942149364712</v>
      </c>
      <c r="T395" s="31">
        <v>435737.99329999997</v>
      </c>
      <c r="U395" s="31">
        <f t="shared" si="156"/>
        <v>408842.15350000001</v>
      </c>
      <c r="V395" s="50">
        <f t="shared" si="179"/>
        <v>1.6633583096260032</v>
      </c>
      <c r="W395" s="31">
        <v>15078.257299999999</v>
      </c>
      <c r="X395" s="44">
        <f t="shared" si="167"/>
        <v>3.4603953595615917</v>
      </c>
      <c r="Y395" s="44">
        <f t="shared" si="168"/>
        <v>3.8874953595615915</v>
      </c>
      <c r="Z395" s="31">
        <v>47964.209199999998</v>
      </c>
      <c r="AA395" s="30">
        <v>16.476299999999998</v>
      </c>
      <c r="AB395" s="30">
        <v>84.876499999999993</v>
      </c>
      <c r="AC395" s="30">
        <v>14.167199999999999</v>
      </c>
      <c r="AD395" s="30">
        <v>16.708600000000001</v>
      </c>
      <c r="AE395" s="30">
        <f t="shared" si="172"/>
        <v>3.02536699235083</v>
      </c>
      <c r="AF395" s="30">
        <f>AVERAGE(AF396:AF402)</f>
        <v>360.76857142857142</v>
      </c>
      <c r="AG395" s="31">
        <v>33202.814299999998</v>
      </c>
      <c r="AH395" s="59">
        <f>VLOOKUP(C395,macroInfo!$B$5:$D$57,3,0)</f>
        <v>2.7063695817639899</v>
      </c>
      <c r="AI395" s="59">
        <f>VLOOKUP(C395,macroInfo!$B$5:$G$57,6,0)</f>
        <v>2.7524673390089935</v>
      </c>
      <c r="AJ395" s="59">
        <f>VLOOKUP(C395,macroInfo!$B$5:$F$57,5,0)</f>
        <v>5.3819675500990032</v>
      </c>
      <c r="AK395" s="59">
        <f>VLOOKUP(C395,macroInfo!$B$5:$H$57,7,0)</f>
        <v>0.55249999999999999</v>
      </c>
    </row>
    <row r="396" spans="1:37" x14ac:dyDescent="0.3">
      <c r="A396" s="32" t="s">
        <v>175</v>
      </c>
      <c r="B396" s="32">
        <v>12</v>
      </c>
      <c r="C396" s="32">
        <v>2016</v>
      </c>
      <c r="D396" s="29" t="s">
        <v>197</v>
      </c>
      <c r="E396" s="29" t="s">
        <v>205</v>
      </c>
      <c r="F396" s="33">
        <f t="shared" si="155"/>
        <v>0</v>
      </c>
      <c r="G396" s="33">
        <f t="shared" si="173"/>
        <v>0</v>
      </c>
      <c r="H396" s="33">
        <f t="shared" si="174"/>
        <v>0</v>
      </c>
      <c r="I396" s="33">
        <f t="shared" si="175"/>
        <v>0</v>
      </c>
      <c r="J396" s="30">
        <v>0.77329999999999999</v>
      </c>
      <c r="K396" s="30">
        <v>13.2639</v>
      </c>
      <c r="L396" s="30">
        <v>1.9643999999999999</v>
      </c>
      <c r="M396" s="30">
        <v>-0.67789999999999995</v>
      </c>
      <c r="N396" s="31">
        <v>36849.682999999997</v>
      </c>
      <c r="O396" s="50">
        <f t="shared" si="177"/>
        <v>10.421237575388865</v>
      </c>
      <c r="P396" s="31">
        <v>302755.68819999998</v>
      </c>
      <c r="Q396" s="31">
        <f t="shared" si="176"/>
        <v>8.215964522679883</v>
      </c>
      <c r="R396" s="31">
        <v>878005.96790000005</v>
      </c>
      <c r="S396" s="31">
        <f t="shared" si="178"/>
        <v>3.8813754579425277</v>
      </c>
      <c r="T396" s="31">
        <v>452790.0037</v>
      </c>
      <c r="U396" s="31">
        <f t="shared" si="156"/>
        <v>425215.96420000005</v>
      </c>
      <c r="V396" s="50">
        <f t="shared" si="179"/>
        <v>3.9268042129461738</v>
      </c>
      <c r="W396" s="31">
        <v>15028.3303</v>
      </c>
      <c r="X396" s="44">
        <f t="shared" si="167"/>
        <v>3.3190508132235959</v>
      </c>
      <c r="Y396" s="44">
        <f t="shared" si="168"/>
        <v>3.996950813223596</v>
      </c>
      <c r="Z396" s="31">
        <v>50849.682999999997</v>
      </c>
      <c r="AA396" s="30">
        <v>15.8591</v>
      </c>
      <c r="AB396" s="30">
        <v>88.505899999999997</v>
      </c>
      <c r="AC396" s="30">
        <v>6.5278999999999998</v>
      </c>
      <c r="AD396" s="30">
        <v>10.7889</v>
      </c>
      <c r="AE396" s="30">
        <f t="shared" si="172"/>
        <v>5.8418797341293267</v>
      </c>
      <c r="AF396" s="30">
        <v>384.12560000000002</v>
      </c>
      <c r="AG396" s="31">
        <v>46114.136500000001</v>
      </c>
      <c r="AH396" s="59">
        <f>VLOOKUP(C396,macroInfo!$B$5:$D$57,3,0)</f>
        <v>1.66747207596187</v>
      </c>
      <c r="AI396" s="59">
        <f>VLOOKUP(C396,macroInfo!$B$5:$G$57,6,0)</f>
        <v>-11.495897277976438</v>
      </c>
      <c r="AJ396" s="59">
        <f>VLOOKUP(C396,macroInfo!$B$5:$F$57,5,0)</f>
        <v>2.592809398073177</v>
      </c>
      <c r="AK396" s="59">
        <f>VLOOKUP(C396,macroInfo!$B$5:$H$57,7,0)</f>
        <v>0.49249999999999994</v>
      </c>
    </row>
    <row r="397" spans="1:37" x14ac:dyDescent="0.3">
      <c r="A397" s="32" t="s">
        <v>176</v>
      </c>
      <c r="B397" s="32">
        <v>12</v>
      </c>
      <c r="C397" s="32">
        <v>2017</v>
      </c>
      <c r="D397" s="29" t="s">
        <v>197</v>
      </c>
      <c r="E397" s="29" t="s">
        <v>205</v>
      </c>
      <c r="F397" s="33">
        <f t="shared" si="155"/>
        <v>0</v>
      </c>
      <c r="G397" s="33">
        <f t="shared" si="173"/>
        <v>0</v>
      </c>
      <c r="H397" s="33">
        <f t="shared" si="174"/>
        <v>0</v>
      </c>
      <c r="I397" s="33">
        <f t="shared" si="175"/>
        <v>0</v>
      </c>
      <c r="J397" s="30">
        <v>0.84660000000000002</v>
      </c>
      <c r="K397" s="30">
        <v>14.8277</v>
      </c>
      <c r="L397" s="30">
        <v>1.8825000000000001</v>
      </c>
      <c r="M397" s="30">
        <v>-1.4180999999999999</v>
      </c>
      <c r="N397" s="31">
        <v>41677.1342</v>
      </c>
      <c r="O397" s="50">
        <f t="shared" si="177"/>
        <v>12.310562172751968</v>
      </c>
      <c r="P397" s="31">
        <v>337908.04060000001</v>
      </c>
      <c r="Q397" s="31">
        <f t="shared" si="176"/>
        <v>8.1077561374169527</v>
      </c>
      <c r="R397" s="31">
        <v>991699.62009999994</v>
      </c>
      <c r="S397" s="31">
        <f t="shared" si="178"/>
        <v>12.176686834780993</v>
      </c>
      <c r="T397" s="31">
        <v>501159.18430000002</v>
      </c>
      <c r="U397" s="31">
        <f t="shared" si="156"/>
        <v>490540.43579999992</v>
      </c>
      <c r="V397" s="50">
        <f t="shared" si="179"/>
        <v>14.291052260987586</v>
      </c>
      <c r="W397" s="31">
        <v>15943.071400000001</v>
      </c>
      <c r="X397" s="44">
        <f t="shared" si="167"/>
        <v>3.1812389954039602</v>
      </c>
      <c r="Y397" s="44">
        <f t="shared" si="168"/>
        <v>4.5993389954039596</v>
      </c>
      <c r="Z397" s="31">
        <v>53855.160100000001</v>
      </c>
      <c r="AA397" s="30">
        <v>17.010200000000001</v>
      </c>
      <c r="AB397" s="30">
        <v>84.576599999999999</v>
      </c>
      <c r="AC397" s="30">
        <v>6.4880000000000004</v>
      </c>
      <c r="AD397" s="30">
        <v>6.9504000000000001</v>
      </c>
      <c r="AE397" s="30">
        <f t="shared" si="172"/>
        <v>5.742433414213588</v>
      </c>
      <c r="AF397" s="30">
        <v>414.80919999999998</v>
      </c>
      <c r="AG397" s="31">
        <v>50428.781900000002</v>
      </c>
      <c r="AH397" s="59">
        <f>VLOOKUP(C397,macroInfo!$B$5:$D$57,3,0)</f>
        <v>2.24192121597748</v>
      </c>
      <c r="AI397" s="59">
        <f>VLOOKUP(C397,macroInfo!$B$5:$G$57,6,0)</f>
        <v>96.096317192574773</v>
      </c>
      <c r="AJ397" s="59">
        <f>VLOOKUP(C397,macroInfo!$B$5:$F$57,5,0)</f>
        <v>15.75644385807878</v>
      </c>
      <c r="AK397" s="59">
        <f>VLOOKUP(C397,macroInfo!$B$5:$H$57,7,0)</f>
        <v>1.2874999999999999</v>
      </c>
    </row>
    <row r="398" spans="1:37" x14ac:dyDescent="0.3">
      <c r="A398" s="32" t="s">
        <v>177</v>
      </c>
      <c r="B398" s="32">
        <v>12</v>
      </c>
      <c r="C398" s="32">
        <v>2018</v>
      </c>
      <c r="D398" s="29" t="s">
        <v>197</v>
      </c>
      <c r="E398" s="29" t="s">
        <v>205</v>
      </c>
      <c r="F398" s="33">
        <f t="shared" ref="F398:F464" si="180">IF(OR(AND(C398&gt;2006,C398&lt;=2012), C398=2001,C398&gt;=2020),1,0)</f>
        <v>0</v>
      </c>
      <c r="G398" s="33">
        <f t="shared" si="173"/>
        <v>0</v>
      </c>
      <c r="H398" s="33">
        <f t="shared" si="174"/>
        <v>0</v>
      </c>
      <c r="I398" s="33">
        <f t="shared" si="175"/>
        <v>0</v>
      </c>
      <c r="J398" s="30">
        <v>0.86170000000000002</v>
      </c>
      <c r="K398" s="30">
        <v>15.397500000000001</v>
      </c>
      <c r="L398" s="30">
        <v>1.8671</v>
      </c>
      <c r="M398" s="30">
        <v>-2.2833000000000001</v>
      </c>
      <c r="N398" s="31">
        <v>45398.236799999999</v>
      </c>
      <c r="O398" s="50">
        <f t="shared" si="177"/>
        <v>8.5520629405190771</v>
      </c>
      <c r="P398" s="31">
        <v>331053.35159999999</v>
      </c>
      <c r="Q398" s="31">
        <f t="shared" si="176"/>
        <v>7.2922072515380156</v>
      </c>
      <c r="R398" s="31">
        <v>1014500</v>
      </c>
      <c r="S398" s="31">
        <f t="shared" si="178"/>
        <v>2.2730900153423903</v>
      </c>
      <c r="T398" s="31">
        <v>514426.2046</v>
      </c>
      <c r="U398" s="31">
        <f t="shared" ref="U398:U464" si="181">+R398-T398</f>
        <v>500073.7954</v>
      </c>
      <c r="V398" s="50">
        <f t="shared" si="179"/>
        <v>1.9247964803652939</v>
      </c>
      <c r="W398" s="31">
        <v>17284.9506</v>
      </c>
      <c r="X398" s="44">
        <f t="shared" si="167"/>
        <v>3.3600447343929885</v>
      </c>
      <c r="Y398" s="44">
        <f t="shared" si="168"/>
        <v>5.6433447343929881</v>
      </c>
      <c r="Z398" s="31">
        <v>56275.269800000002</v>
      </c>
      <c r="AA398" s="30">
        <v>16.677900000000001</v>
      </c>
      <c r="AB398" s="30">
        <v>85.037700000000001</v>
      </c>
      <c r="AC398" s="30">
        <v>4.7245999999999997</v>
      </c>
      <c r="AD398" s="30">
        <v>5.8480999999999996</v>
      </c>
      <c r="AE398" s="30">
        <f t="shared" si="172"/>
        <v>4.3956958499300827</v>
      </c>
      <c r="AF398" s="30">
        <v>408.60320000000002</v>
      </c>
      <c r="AG398" s="31">
        <v>53529.411800000002</v>
      </c>
      <c r="AH398" s="59">
        <f>VLOOKUP(C398,macroInfo!$B$5:$D$57,3,0)</f>
        <v>2.9453848312678002</v>
      </c>
      <c r="AI398" s="59">
        <f>VLOOKUP(C398,macroInfo!$B$5:$G$57,6,0)</f>
        <v>60.525280130543749</v>
      </c>
      <c r="AJ398" s="59">
        <f>VLOOKUP(C398,macroInfo!$B$5:$F$57,5,0)</f>
        <v>10.50993465569568</v>
      </c>
      <c r="AK398" s="59">
        <f>VLOOKUP(C398,macroInfo!$B$5:$H$57,7,0)</f>
        <v>2.3583333333333329</v>
      </c>
    </row>
    <row r="399" spans="1:37" x14ac:dyDescent="0.3">
      <c r="A399" s="32" t="s">
        <v>178</v>
      </c>
      <c r="B399" s="32">
        <v>12</v>
      </c>
      <c r="C399" s="32">
        <v>2019</v>
      </c>
      <c r="D399" s="29" t="s">
        <v>197</v>
      </c>
      <c r="E399" s="29" t="s">
        <v>205</v>
      </c>
      <c r="F399" s="33">
        <f t="shared" si="180"/>
        <v>0</v>
      </c>
      <c r="G399" s="33">
        <f t="shared" si="173"/>
        <v>0</v>
      </c>
      <c r="H399" s="33">
        <f t="shared" si="174"/>
        <v>0</v>
      </c>
      <c r="I399" s="33">
        <f t="shared" si="175"/>
        <v>0</v>
      </c>
      <c r="J399" s="30">
        <v>0.84850000000000003</v>
      </c>
      <c r="K399" s="30">
        <v>14.6408</v>
      </c>
      <c r="L399" s="30">
        <v>1.8953</v>
      </c>
      <c r="M399" s="30">
        <v>-3.8784999999999998</v>
      </c>
      <c r="N399" s="31">
        <v>46864.458299999998</v>
      </c>
      <c r="O399" s="50">
        <f t="shared" si="177"/>
        <v>3.1786302110395916</v>
      </c>
      <c r="P399" s="31">
        <v>346451.90700000001</v>
      </c>
      <c r="Q399" s="31">
        <f t="shared" si="176"/>
        <v>7.3926365430751177</v>
      </c>
      <c r="R399" s="31">
        <v>1075300</v>
      </c>
      <c r="S399" s="31">
        <f t="shared" si="178"/>
        <v>5.8203812130611263</v>
      </c>
      <c r="T399" s="31">
        <v>539150.58499999996</v>
      </c>
      <c r="U399" s="31">
        <f t="shared" si="181"/>
        <v>536149.41500000004</v>
      </c>
      <c r="V399" s="50">
        <f t="shared" si="179"/>
        <v>6.9657203221256498</v>
      </c>
      <c r="W399" s="31">
        <v>18009.294399999999</v>
      </c>
      <c r="X399" s="44">
        <f t="shared" si="167"/>
        <v>3.3403087933216282</v>
      </c>
      <c r="Y399" s="44">
        <f t="shared" si="168"/>
        <v>7.2188087933216281</v>
      </c>
      <c r="Z399" s="31">
        <v>62225.345699999998</v>
      </c>
      <c r="AA399" s="30">
        <v>16.137699999999999</v>
      </c>
      <c r="AB399" s="30">
        <v>82.789000000000001</v>
      </c>
      <c r="AC399" s="30">
        <v>4.8380999999999998</v>
      </c>
      <c r="AD399" s="30">
        <v>-5.4112999999999998</v>
      </c>
      <c r="AE399" s="30">
        <f t="shared" si="172"/>
        <v>10.050722278811884</v>
      </c>
      <c r="AF399" s="30">
        <v>366.45420000000001</v>
      </c>
      <c r="AG399" s="31">
        <v>56315.149700000002</v>
      </c>
      <c r="AH399" s="59">
        <f>VLOOKUP(C399,macroInfo!$B$5:$D$57,3,0)</f>
        <v>2.2944390776931098</v>
      </c>
      <c r="AI399" s="59">
        <f>VLOOKUP(C399,macroInfo!$B$5:$G$57,6,0)</f>
        <v>-2.5770932284035988</v>
      </c>
      <c r="AJ399" s="59">
        <f>VLOOKUP(C399,macroInfo!$B$5:$F$57,5,0)</f>
        <v>7.0343743579107363</v>
      </c>
      <c r="AK399" s="59">
        <f>VLOOKUP(C399,macroInfo!$B$5:$H$57,7,0)</f>
        <v>2.2983333333333333</v>
      </c>
    </row>
    <row r="400" spans="1:37" x14ac:dyDescent="0.3">
      <c r="A400" s="32" t="s">
        <v>179</v>
      </c>
      <c r="B400" s="32">
        <v>12</v>
      </c>
      <c r="C400" s="32">
        <v>2020</v>
      </c>
      <c r="D400" s="29" t="s">
        <v>197</v>
      </c>
      <c r="E400" s="29" t="s">
        <v>205</v>
      </c>
      <c r="F400" s="33">
        <f t="shared" si="180"/>
        <v>1</v>
      </c>
      <c r="G400" s="33">
        <f t="shared" si="173"/>
        <v>1</v>
      </c>
      <c r="H400" s="33">
        <f t="shared" si="174"/>
        <v>0</v>
      </c>
      <c r="I400" s="33">
        <f t="shared" si="175"/>
        <v>0</v>
      </c>
      <c r="J400" s="30">
        <v>0.75980000000000003</v>
      </c>
      <c r="K400" s="30">
        <v>13.5406</v>
      </c>
      <c r="L400" s="30">
        <v>1.7624</v>
      </c>
      <c r="M400" s="30">
        <v>-1.5096000000000001</v>
      </c>
      <c r="N400" s="31">
        <v>51796.236599999997</v>
      </c>
      <c r="O400" s="50">
        <f t="shared" si="177"/>
        <v>10.005792471734654</v>
      </c>
      <c r="P400" s="31">
        <v>359022.4155</v>
      </c>
      <c r="Q400" s="31">
        <f t="shared" si="176"/>
        <v>6.9314382485464208</v>
      </c>
      <c r="R400" s="31">
        <v>1286400</v>
      </c>
      <c r="S400" s="31">
        <f t="shared" si="178"/>
        <v>17.924792702822124</v>
      </c>
      <c r="T400" s="31">
        <v>569580.17839999998</v>
      </c>
      <c r="U400" s="31">
        <f t="shared" si="181"/>
        <v>716819.82160000002</v>
      </c>
      <c r="V400" s="50">
        <f t="shared" si="179"/>
        <v>29.04116326271744</v>
      </c>
      <c r="W400" s="31">
        <v>19047.941200000001</v>
      </c>
      <c r="X400" s="44">
        <f t="shared" si="167"/>
        <v>3.3442071761533763</v>
      </c>
      <c r="Y400" s="44">
        <f t="shared" si="168"/>
        <v>4.8538071761533761</v>
      </c>
      <c r="Z400" s="31">
        <v>67358.122799999997</v>
      </c>
      <c r="AA400" s="30">
        <v>17.967400000000001</v>
      </c>
      <c r="AB400" s="30">
        <v>81.018000000000001</v>
      </c>
      <c r="AC400" s="30">
        <v>7.0647000000000002</v>
      </c>
      <c r="AD400" s="30">
        <v>26.333100000000002</v>
      </c>
      <c r="AE400" s="30">
        <f t="shared" si="172"/>
        <v>7.9261097491664767</v>
      </c>
      <c r="AF400" s="30">
        <v>341.91669999999999</v>
      </c>
      <c r="AG400" s="31">
        <v>59990.254099999998</v>
      </c>
      <c r="AH400" s="59">
        <f>VLOOKUP(C400,macroInfo!$B$5:$D$57,3,0)</f>
        <v>-2.76780251140578</v>
      </c>
      <c r="AI400" s="59">
        <f>VLOOKUP(C400,macroInfo!$B$5:$G$57,6,0)</f>
        <v>-114.23391508809951</v>
      </c>
      <c r="AJ400" s="59">
        <f>VLOOKUP(C400,macroInfo!$B$5:$F$57,5,0)</f>
        <v>9.0718970685114702</v>
      </c>
      <c r="AK400" s="59">
        <f>VLOOKUP(C400,macroInfo!$B$5:$H$57,7,0)</f>
        <v>0.73333333333333339</v>
      </c>
    </row>
    <row r="401" spans="1:37" x14ac:dyDescent="0.3">
      <c r="A401" s="32" t="s">
        <v>180</v>
      </c>
      <c r="B401" s="32">
        <v>12</v>
      </c>
      <c r="C401" s="32">
        <v>2021</v>
      </c>
      <c r="D401" s="29" t="s">
        <v>197</v>
      </c>
      <c r="E401" s="29" t="s">
        <v>205</v>
      </c>
      <c r="F401" s="33">
        <f t="shared" si="180"/>
        <v>1</v>
      </c>
      <c r="G401" s="33">
        <f t="shared" si="173"/>
        <v>1</v>
      </c>
      <c r="H401" s="33">
        <f t="shared" si="174"/>
        <v>0</v>
      </c>
      <c r="I401" s="33">
        <f t="shared" si="175"/>
        <v>0</v>
      </c>
      <c r="J401" s="30">
        <v>0.83020000000000005</v>
      </c>
      <c r="K401" s="30">
        <v>15.273400000000001</v>
      </c>
      <c r="L401" s="30">
        <v>1.5048999999999999</v>
      </c>
      <c r="M401" s="30">
        <v>-0.17649999999999999</v>
      </c>
      <c r="N401" s="31">
        <v>61080.993900000001</v>
      </c>
      <c r="O401" s="50">
        <f t="shared" si="177"/>
        <v>16.488325820374016</v>
      </c>
      <c r="P401" s="31">
        <v>371329.46110000001</v>
      </c>
      <c r="Q401" s="31">
        <f t="shared" si="176"/>
        <v>6.0792963144628853</v>
      </c>
      <c r="R401" s="31">
        <v>1394500</v>
      </c>
      <c r="S401" s="31">
        <f t="shared" si="178"/>
        <v>8.0688308642841822</v>
      </c>
      <c r="T401" s="31">
        <v>614205.38879999996</v>
      </c>
      <c r="U401" s="31">
        <f t="shared" si="181"/>
        <v>780294.61120000004</v>
      </c>
      <c r="V401" s="50">
        <f t="shared" si="179"/>
        <v>8.4847040856925524</v>
      </c>
      <c r="W401" s="31">
        <v>19192.673900000002</v>
      </c>
      <c r="X401" s="44">
        <f t="shared" si="167"/>
        <v>3.1247973804817262</v>
      </c>
      <c r="Y401" s="44">
        <f t="shared" si="168"/>
        <v>3.3012973804817261</v>
      </c>
      <c r="Z401" s="31">
        <v>75926.105200000005</v>
      </c>
      <c r="AA401" s="30">
        <v>17.318200000000001</v>
      </c>
      <c r="AB401" s="30">
        <v>83.509100000000004</v>
      </c>
      <c r="AC401" s="30">
        <v>0.2114</v>
      </c>
      <c r="AD401" s="30">
        <v>-0.5625</v>
      </c>
      <c r="AE401" s="30">
        <f t="shared" si="172"/>
        <v>11.973706592134386</v>
      </c>
      <c r="AF401" s="30">
        <v>303.58150000000001</v>
      </c>
      <c r="AG401" s="31">
        <v>70980.154899999994</v>
      </c>
      <c r="AH401" s="59">
        <f>VLOOKUP(C401,macroInfo!$B$5:$D$57,3,0)</f>
        <v>5.9454847612217199</v>
      </c>
      <c r="AI401" s="59">
        <f>VLOOKUP(C401,macroInfo!$B$5:$G$57,6,0)</f>
        <v>-151.61959856938344</v>
      </c>
      <c r="AJ401" s="59">
        <f>VLOOKUP(C401,macroInfo!$B$5:$F$57,5,0)</f>
        <v>28.522785754254098</v>
      </c>
      <c r="AK401" s="59">
        <f>VLOOKUP(C401,macroInfo!$B$5:$H$57,7,0)</f>
        <v>0.161</v>
      </c>
    </row>
    <row r="402" spans="1:37" x14ac:dyDescent="0.3">
      <c r="A402" s="32" t="s">
        <v>181</v>
      </c>
      <c r="B402" s="32">
        <v>12</v>
      </c>
      <c r="C402" s="32">
        <v>2022</v>
      </c>
      <c r="D402" s="29" t="s">
        <v>197</v>
      </c>
      <c r="E402" s="29" t="s">
        <v>205</v>
      </c>
      <c r="F402" s="33">
        <f t="shared" si="180"/>
        <v>1</v>
      </c>
      <c r="G402" s="33">
        <f t="shared" si="173"/>
        <v>1</v>
      </c>
      <c r="H402" s="33">
        <f t="shared" si="174"/>
        <v>0</v>
      </c>
      <c r="I402" s="33">
        <f t="shared" si="175"/>
        <v>0</v>
      </c>
      <c r="J402" s="30">
        <v>0.95599999999999996</v>
      </c>
      <c r="K402" s="30">
        <v>17.6784</v>
      </c>
      <c r="L402" s="30">
        <v>1.6357999999999999</v>
      </c>
      <c r="M402" s="30">
        <v>-3.2054</v>
      </c>
      <c r="N402" s="31">
        <v>69213.285399999993</v>
      </c>
      <c r="O402" s="50">
        <f t="shared" si="177"/>
        <v>12.499207742568602</v>
      </c>
      <c r="P402" s="31">
        <v>379060.04840000003</v>
      </c>
      <c r="Q402" s="31">
        <f t="shared" si="176"/>
        <v>5.4766949178806081</v>
      </c>
      <c r="R402" s="31">
        <v>1405900</v>
      </c>
      <c r="S402" s="31">
        <f t="shared" si="178"/>
        <v>0.81417390183181026</v>
      </c>
      <c r="T402" s="31">
        <v>628517.48659999995</v>
      </c>
      <c r="U402" s="31">
        <f t="shared" si="181"/>
        <v>777382.51340000005</v>
      </c>
      <c r="V402" s="50">
        <f t="shared" si="179"/>
        <v>-0.37390305689001407</v>
      </c>
      <c r="W402" s="31">
        <v>21254.9627</v>
      </c>
      <c r="X402" s="44">
        <f t="shared" si="167"/>
        <v>3.3817615504987608</v>
      </c>
      <c r="Y402" s="44">
        <f t="shared" si="168"/>
        <v>6.5871615504987613</v>
      </c>
      <c r="Z402" s="31">
        <v>73414.473199999993</v>
      </c>
      <c r="AA402" s="30">
        <v>17.215599999999998</v>
      </c>
      <c r="AB402" s="30">
        <v>85.652699999999996</v>
      </c>
      <c r="AC402" s="30">
        <v>12.5913</v>
      </c>
      <c r="AD402" s="30">
        <v>9.2123000000000008</v>
      </c>
      <c r="AE402" s="30">
        <f t="shared" si="172"/>
        <v>-3.3639468552217324</v>
      </c>
      <c r="AF402" s="30">
        <v>305.88959999999997</v>
      </c>
      <c r="AG402" s="31">
        <v>78579.8079</v>
      </c>
      <c r="AH402" s="59">
        <f>VLOOKUP(C402,macroInfo!$B$5:$D$57,3,0)</f>
        <v>2.1</v>
      </c>
      <c r="AI402" s="59">
        <f>VLOOKUP(C402,macroInfo!$B$5:$G$57,6,0)</f>
        <v>270.39008175553982</v>
      </c>
      <c r="AJ402" s="59">
        <f>VLOOKUP(C402,macroInfo!$B$5:$F$57,5,0)</f>
        <v>-4.8140790190475906</v>
      </c>
      <c r="AK402" s="59">
        <f>VLOOKUP(C402,macroInfo!$B$5:$H$57,7,0)</f>
        <v>2.4049999999999998</v>
      </c>
    </row>
    <row r="403" spans="1:37" x14ac:dyDescent="0.3">
      <c r="A403" s="32"/>
      <c r="B403" s="32"/>
      <c r="C403" s="32"/>
      <c r="D403" s="29"/>
      <c r="E403" s="29"/>
      <c r="F403" s="33"/>
      <c r="G403" s="33">
        <f t="shared" si="173"/>
        <v>0</v>
      </c>
      <c r="H403" s="33">
        <f t="shared" si="174"/>
        <v>0</v>
      </c>
      <c r="I403" s="33">
        <f t="shared" si="175"/>
        <v>0</v>
      </c>
      <c r="J403" s="30"/>
      <c r="K403" s="30"/>
      <c r="L403" s="30"/>
      <c r="M403" s="30"/>
      <c r="N403" s="31"/>
      <c r="O403" s="50"/>
      <c r="P403" s="31"/>
      <c r="Q403" s="31"/>
      <c r="R403" s="31"/>
      <c r="S403" s="31"/>
      <c r="T403" s="31"/>
      <c r="U403" s="31"/>
      <c r="V403" s="50"/>
      <c r="W403" s="31"/>
      <c r="X403" s="44"/>
      <c r="Y403" s="44"/>
      <c r="Z403" s="31"/>
      <c r="AA403" s="30"/>
      <c r="AB403" s="30"/>
      <c r="AC403" s="30"/>
      <c r="AD403" s="30"/>
      <c r="AE403" s="30"/>
      <c r="AF403" s="30"/>
      <c r="AG403" s="31"/>
      <c r="AH403" s="59"/>
      <c r="AI403" s="59"/>
      <c r="AJ403" s="59"/>
      <c r="AK403" s="59"/>
    </row>
    <row r="404" spans="1:37" x14ac:dyDescent="0.3">
      <c r="A404" s="32" t="s">
        <v>157</v>
      </c>
      <c r="B404" s="32">
        <v>13</v>
      </c>
      <c r="C404" s="32">
        <v>1998</v>
      </c>
      <c r="D404" s="29" t="s">
        <v>22</v>
      </c>
      <c r="E404" s="29" t="s">
        <v>45</v>
      </c>
      <c r="F404" s="33">
        <f t="shared" si="180"/>
        <v>0</v>
      </c>
      <c r="G404" s="33">
        <f t="shared" si="173"/>
        <v>0</v>
      </c>
      <c r="H404" s="33">
        <f t="shared" si="174"/>
        <v>0</v>
      </c>
      <c r="I404" s="33">
        <f t="shared" si="175"/>
        <v>0</v>
      </c>
      <c r="J404" s="30">
        <v>0.86899999999999999</v>
      </c>
      <c r="K404" s="30">
        <v>11.4565</v>
      </c>
      <c r="L404" s="30">
        <v>3.7481</v>
      </c>
      <c r="M404" s="30">
        <v>2.8765999999999998</v>
      </c>
      <c r="N404" s="31">
        <f>AVERAGE(N405:N408)</f>
        <v>41075.5</v>
      </c>
      <c r="O404" s="50"/>
      <c r="P404" s="31">
        <f>AVERAGE(P405:P408)</f>
        <v>524267.19592500001</v>
      </c>
      <c r="Q404" s="31">
        <f t="shared" si="176"/>
        <v>12.763501258049203</v>
      </c>
      <c r="R404" s="31">
        <v>617679</v>
      </c>
      <c r="S404" s="31"/>
      <c r="T404" s="31">
        <v>357328</v>
      </c>
      <c r="U404" s="31">
        <f t="shared" si="181"/>
        <v>260351</v>
      </c>
      <c r="V404" s="50"/>
      <c r="W404" s="31">
        <v>18298</v>
      </c>
      <c r="X404" s="44">
        <f t="shared" ref="X404:X428" si="182">+W404/T404*100</f>
        <v>5.1207853848564904</v>
      </c>
      <c r="Y404" s="44">
        <f t="shared" ref="Y404:Y428" si="183">X404-M404</f>
        <v>2.2441853848564906</v>
      </c>
      <c r="Z404" s="31">
        <v>45855</v>
      </c>
      <c r="AA404" s="30">
        <v>13.4459</v>
      </c>
      <c r="AB404" s="30">
        <v>70.601399999999998</v>
      </c>
      <c r="AC404" s="30">
        <v>4.4390999999999998</v>
      </c>
      <c r="AD404" s="30">
        <v>3.9371</v>
      </c>
      <c r="AE404" s="30"/>
      <c r="AF404" s="30">
        <f t="shared" ref="AF404:AF411" si="184">AVERAGE(AF405:AF409)</f>
        <v>320.28140244387839</v>
      </c>
      <c r="AG404" s="31">
        <v>57055</v>
      </c>
      <c r="AH404" s="59">
        <f>VLOOKUP(C404,macroInfo!$B$5:$D$57,3,0)</f>
        <v>4.4813944315531602</v>
      </c>
      <c r="AI404" s="59">
        <f>VLOOKUP(C404,macroInfo!$B$5:$G$57,6,0)</f>
        <v>7.1698837229222008</v>
      </c>
      <c r="AJ404" s="59">
        <f>VLOOKUP(C404,macroInfo!$B$5:$F$57,5,0)</f>
        <v>21.675289447831517</v>
      </c>
      <c r="AK404" s="59">
        <f>VLOOKUP(C404,macroInfo!$B$5:$H$57,7,0)</f>
        <v>7.335</v>
      </c>
    </row>
    <row r="405" spans="1:37" x14ac:dyDescent="0.3">
      <c r="A405" s="32" t="s">
        <v>158</v>
      </c>
      <c r="B405" s="32">
        <v>13</v>
      </c>
      <c r="C405" s="32">
        <v>1999</v>
      </c>
      <c r="D405" s="29" t="s">
        <v>22</v>
      </c>
      <c r="E405" s="29" t="s">
        <v>45</v>
      </c>
      <c r="F405" s="33">
        <f t="shared" si="180"/>
        <v>0</v>
      </c>
      <c r="G405" s="33">
        <f t="shared" si="173"/>
        <v>0</v>
      </c>
      <c r="H405" s="33">
        <f t="shared" si="174"/>
        <v>0</v>
      </c>
      <c r="I405" s="33">
        <f t="shared" si="175"/>
        <v>0</v>
      </c>
      <c r="J405" s="30">
        <v>1.2608999999999999</v>
      </c>
      <c r="K405" s="30">
        <v>17.461500000000001</v>
      </c>
      <c r="L405" s="30">
        <v>3.5268999999999999</v>
      </c>
      <c r="M405" s="30">
        <v>2.6427</v>
      </c>
      <c r="N405" s="31">
        <v>38651</v>
      </c>
      <c r="O405" s="50">
        <f t="shared" si="177"/>
        <v>-6.0839188783836624</v>
      </c>
      <c r="P405" s="31">
        <v>525661.76470000006</v>
      </c>
      <c r="Q405" s="31">
        <f t="shared" si="176"/>
        <v>13.600211241623763</v>
      </c>
      <c r="R405" s="31">
        <v>632574</v>
      </c>
      <c r="S405" s="31">
        <f t="shared" si="178"/>
        <v>2.3828304767627007</v>
      </c>
      <c r="T405" s="31">
        <v>370662</v>
      </c>
      <c r="U405" s="31">
        <f t="shared" si="181"/>
        <v>261912</v>
      </c>
      <c r="V405" s="50">
        <f t="shared" si="179"/>
        <v>0.59778488940751728</v>
      </c>
      <c r="W405" s="31">
        <v>18237</v>
      </c>
      <c r="X405" s="44">
        <f t="shared" si="182"/>
        <v>4.9201159007397575</v>
      </c>
      <c r="Y405" s="44">
        <f t="shared" si="183"/>
        <v>2.2774159007397574</v>
      </c>
      <c r="Z405" s="31">
        <v>44355</v>
      </c>
      <c r="AA405" s="30">
        <v>14.2369</v>
      </c>
      <c r="AB405" s="30">
        <v>65.529899999999998</v>
      </c>
      <c r="AC405" s="30">
        <v>3.7315999999999998</v>
      </c>
      <c r="AD405" s="30">
        <v>-3.5167999999999999</v>
      </c>
      <c r="AE405" s="30">
        <f t="shared" ref="AE405:AE428" si="185">+LN(Z405/Z404)*100</f>
        <v>-3.3258802038357231</v>
      </c>
      <c r="AF405" s="30">
        <f t="shared" si="184"/>
        <v>320.23087830323198</v>
      </c>
      <c r="AG405" s="31">
        <v>57192</v>
      </c>
      <c r="AH405" s="59">
        <f>VLOOKUP(C405,macroInfo!$B$5:$D$57,3,0)</f>
        <v>4.7944990446750797</v>
      </c>
      <c r="AI405" s="59">
        <f>VLOOKUP(C405,macroInfo!$B$5:$G$57,6,0)</f>
        <v>-29.70418029197921</v>
      </c>
      <c r="AJ405" s="59">
        <f>VLOOKUP(C405,macroInfo!$B$5:$F$57,5,0)</f>
        <v>20.14088090429766</v>
      </c>
      <c r="AK405" s="59">
        <f>VLOOKUP(C405,macroInfo!$B$5:$H$57,7,0)</f>
        <v>5.4500000000000011</v>
      </c>
    </row>
    <row r="406" spans="1:37" x14ac:dyDescent="0.3">
      <c r="A406" s="32" t="s">
        <v>159</v>
      </c>
      <c r="B406" s="32">
        <v>13</v>
      </c>
      <c r="C406" s="32">
        <v>2000</v>
      </c>
      <c r="D406" s="29" t="s">
        <v>22</v>
      </c>
      <c r="E406" s="29" t="s">
        <v>45</v>
      </c>
      <c r="F406" s="33">
        <f t="shared" si="180"/>
        <v>0</v>
      </c>
      <c r="G406" s="33">
        <f t="shared" si="173"/>
        <v>0</v>
      </c>
      <c r="H406" s="33">
        <f t="shared" si="174"/>
        <v>0</v>
      </c>
      <c r="I406" s="33">
        <f t="shared" si="175"/>
        <v>0</v>
      </c>
      <c r="J406" s="30">
        <v>1.1794</v>
      </c>
      <c r="K406" s="30">
        <v>16.344100000000001</v>
      </c>
      <c r="L406" s="30">
        <v>3.5605000000000002</v>
      </c>
      <c r="M406" s="30">
        <v>2.4518</v>
      </c>
      <c r="N406" s="31">
        <v>40667</v>
      </c>
      <c r="O406" s="50">
        <f t="shared" si="177"/>
        <v>5.0844304832924427</v>
      </c>
      <c r="P406" s="31">
        <v>541902.17390000005</v>
      </c>
      <c r="Q406" s="31">
        <f t="shared" si="176"/>
        <v>13.325354068409277</v>
      </c>
      <c r="R406" s="31">
        <v>642191</v>
      </c>
      <c r="S406" s="31">
        <f t="shared" si="178"/>
        <v>1.5088557425854403</v>
      </c>
      <c r="T406" s="31">
        <v>392193</v>
      </c>
      <c r="U406" s="31">
        <f t="shared" si="181"/>
        <v>249998</v>
      </c>
      <c r="V406" s="50">
        <f t="shared" si="179"/>
        <v>-4.6555651648652168</v>
      </c>
      <c r="W406" s="31">
        <v>18442</v>
      </c>
      <c r="X406" s="44">
        <f t="shared" si="182"/>
        <v>4.7022766852034579</v>
      </c>
      <c r="Y406" s="44">
        <f t="shared" si="183"/>
        <v>2.2504766852034579</v>
      </c>
      <c r="Z406" s="31">
        <v>47556</v>
      </c>
      <c r="AA406" s="30">
        <v>13.483499999999999</v>
      </c>
      <c r="AB406" s="30">
        <v>68.939300000000003</v>
      </c>
      <c r="AC406" s="30">
        <v>5.8087999999999997</v>
      </c>
      <c r="AD406" s="30">
        <v>4.8868999999999998</v>
      </c>
      <c r="AE406" s="30">
        <f t="shared" si="185"/>
        <v>6.9682522023748108</v>
      </c>
      <c r="AF406" s="30">
        <f t="shared" si="184"/>
        <v>321.01933991936005</v>
      </c>
      <c r="AG406" s="31">
        <v>59826</v>
      </c>
      <c r="AH406" s="59">
        <f>VLOOKUP(C406,macroInfo!$B$5:$D$57,3,0)</f>
        <v>4.0771594794161796</v>
      </c>
      <c r="AI406" s="59">
        <f>VLOOKUP(C406,macroInfo!$B$5:$G$57,6,0)</f>
        <v>11.349249888751523</v>
      </c>
      <c r="AJ406" s="59">
        <f>VLOOKUP(C406,macroInfo!$B$5:$F$57,5,0)</f>
        <v>6.4848096186651185</v>
      </c>
      <c r="AK406" s="59">
        <f>VLOOKUP(C406,macroInfo!$B$5:$H$57,7,0)</f>
        <v>6.1050000000000004</v>
      </c>
    </row>
    <row r="407" spans="1:37" x14ac:dyDescent="0.3">
      <c r="A407" s="32" t="s">
        <v>160</v>
      </c>
      <c r="B407" s="32">
        <v>13</v>
      </c>
      <c r="C407" s="32">
        <v>2001</v>
      </c>
      <c r="D407" s="29" t="s">
        <v>22</v>
      </c>
      <c r="E407" s="29" t="s">
        <v>45</v>
      </c>
      <c r="F407" s="33">
        <f t="shared" si="180"/>
        <v>1</v>
      </c>
      <c r="G407" s="33">
        <f t="shared" si="173"/>
        <v>0</v>
      </c>
      <c r="H407" s="33">
        <f t="shared" si="174"/>
        <v>0</v>
      </c>
      <c r="I407" s="33">
        <f t="shared" si="175"/>
        <v>0</v>
      </c>
      <c r="J407" s="30">
        <v>1.0747</v>
      </c>
      <c r="K407" s="30">
        <v>14.138</v>
      </c>
      <c r="L407" s="30">
        <v>4.1559999999999997</v>
      </c>
      <c r="M407" s="30">
        <v>3.35</v>
      </c>
      <c r="N407" s="31">
        <v>41972</v>
      </c>
      <c r="O407" s="50">
        <f t="shared" si="177"/>
        <v>3.1585776542799113</v>
      </c>
      <c r="P407" s="31">
        <v>506061.56270000001</v>
      </c>
      <c r="Q407" s="31">
        <f t="shared" si="176"/>
        <v>12.057122908129228</v>
      </c>
      <c r="R407" s="31">
        <v>621764</v>
      </c>
      <c r="S407" s="31">
        <f t="shared" si="178"/>
        <v>-3.2325167712586507</v>
      </c>
      <c r="T407" s="31">
        <v>329153</v>
      </c>
      <c r="U407" s="31">
        <f t="shared" si="181"/>
        <v>292611</v>
      </c>
      <c r="V407" s="50">
        <f t="shared" si="179"/>
        <v>15.739116403410392</v>
      </c>
      <c r="W407" s="31">
        <v>20290</v>
      </c>
      <c r="X407" s="44">
        <f t="shared" si="182"/>
        <v>6.1643065686777883</v>
      </c>
      <c r="Y407" s="44">
        <f t="shared" si="183"/>
        <v>2.8143065686777882</v>
      </c>
      <c r="Z407" s="31">
        <v>48455</v>
      </c>
      <c r="AA407" s="30">
        <v>12.8146</v>
      </c>
      <c r="AB407" s="30">
        <v>73.024500000000003</v>
      </c>
      <c r="AC407" s="30">
        <v>-16.073699999999999</v>
      </c>
      <c r="AD407" s="30">
        <v>2.5398000000000001</v>
      </c>
      <c r="AE407" s="30">
        <f t="shared" si="185"/>
        <v>1.8727568190215063</v>
      </c>
      <c r="AF407" s="30">
        <f t="shared" si="184"/>
        <v>320.6997899328</v>
      </c>
      <c r="AG407" s="31">
        <v>64118</v>
      </c>
      <c r="AH407" s="59">
        <f>VLOOKUP(C407,macroInfo!$B$5:$D$57,3,0)</f>
        <v>0.95433872870837899</v>
      </c>
      <c r="AI407" s="59">
        <f>VLOOKUP(C407,macroInfo!$B$5:$G$57,6,0)</f>
        <v>-20.568826745413055</v>
      </c>
      <c r="AJ407" s="59">
        <f>VLOOKUP(C407,macroInfo!$B$5:$F$57,5,0)</f>
        <v>-18.009005298066089</v>
      </c>
      <c r="AK407" s="59">
        <f>VLOOKUP(C407,macroInfo!$B$5:$H$57,7,0)</f>
        <v>4.9700000000000006</v>
      </c>
    </row>
    <row r="408" spans="1:37" x14ac:dyDescent="0.3">
      <c r="A408" s="32" t="s">
        <v>161</v>
      </c>
      <c r="B408" s="32">
        <v>13</v>
      </c>
      <c r="C408" s="32">
        <v>2002</v>
      </c>
      <c r="D408" s="29" t="s">
        <v>22</v>
      </c>
      <c r="E408" s="29" t="s">
        <v>45</v>
      </c>
      <c r="F408" s="33">
        <f t="shared" si="180"/>
        <v>0</v>
      </c>
      <c r="G408" s="33">
        <f t="shared" si="173"/>
        <v>0</v>
      </c>
      <c r="H408" s="33">
        <f t="shared" si="174"/>
        <v>0</v>
      </c>
      <c r="I408" s="33">
        <f t="shared" si="175"/>
        <v>0</v>
      </c>
      <c r="J408" s="30">
        <v>1.4420999999999999</v>
      </c>
      <c r="K408" s="30">
        <v>18.7285</v>
      </c>
      <c r="L408" s="30">
        <v>4.4481999999999999</v>
      </c>
      <c r="M408" s="30">
        <v>3.2115</v>
      </c>
      <c r="N408" s="31">
        <v>43012</v>
      </c>
      <c r="O408" s="50">
        <f t="shared" si="177"/>
        <v>2.4476417232615377</v>
      </c>
      <c r="P408" s="31">
        <v>523443.28240000003</v>
      </c>
      <c r="Q408" s="31">
        <f t="shared" si="176"/>
        <v>12.169703394401562</v>
      </c>
      <c r="R408" s="31">
        <v>660951</v>
      </c>
      <c r="S408" s="31">
        <f t="shared" si="178"/>
        <v>6.1119107479143651</v>
      </c>
      <c r="T408" s="31">
        <v>342755</v>
      </c>
      <c r="U408" s="31">
        <f t="shared" si="181"/>
        <v>318196</v>
      </c>
      <c r="V408" s="50">
        <f t="shared" si="179"/>
        <v>8.3823463250079104</v>
      </c>
      <c r="W408" s="31">
        <v>20923</v>
      </c>
      <c r="X408" s="44">
        <f t="shared" si="182"/>
        <v>6.104360257326662</v>
      </c>
      <c r="Y408" s="44">
        <f t="shared" si="183"/>
        <v>2.892860257326662</v>
      </c>
      <c r="Z408" s="31">
        <v>50261</v>
      </c>
      <c r="AA408" s="30">
        <v>13.135199999999999</v>
      </c>
      <c r="AB408" s="30">
        <v>58.5976</v>
      </c>
      <c r="AC408" s="30">
        <v>4.1323999999999996</v>
      </c>
      <c r="AD408" s="30">
        <v>-40.321300000000001</v>
      </c>
      <c r="AE408" s="30">
        <f t="shared" si="185"/>
        <v>3.6593896269001727</v>
      </c>
      <c r="AF408" s="30">
        <f t="shared" si="184"/>
        <v>319.62897494400005</v>
      </c>
      <c r="AG408" s="31">
        <v>65064</v>
      </c>
      <c r="AH408" s="59">
        <f>VLOOKUP(C408,macroInfo!$B$5:$D$57,3,0)</f>
        <v>1.6959429227495699</v>
      </c>
      <c r="AI408" s="59">
        <f>VLOOKUP(C408,macroInfo!$B$5:$G$57,6,0)</f>
        <v>-21.837626089029953</v>
      </c>
      <c r="AJ408" s="59">
        <f>VLOOKUP(C408,macroInfo!$B$5:$F$57,5,0)</f>
        <v>-18.18527651548176</v>
      </c>
      <c r="AK408" s="59">
        <f>VLOOKUP(C408,macroInfo!$B$5:$H$57,7,0)</f>
        <v>3.9949999999999997</v>
      </c>
    </row>
    <row r="409" spans="1:37" x14ac:dyDescent="0.3">
      <c r="A409" s="32" t="s">
        <v>162</v>
      </c>
      <c r="B409" s="32">
        <v>13</v>
      </c>
      <c r="C409" s="32">
        <v>2003</v>
      </c>
      <c r="D409" s="29" t="s">
        <v>22</v>
      </c>
      <c r="E409" s="29" t="s">
        <v>45</v>
      </c>
      <c r="F409" s="33">
        <f t="shared" si="180"/>
        <v>0</v>
      </c>
      <c r="G409" s="33">
        <f t="shared" si="173"/>
        <v>0</v>
      </c>
      <c r="H409" s="33">
        <f t="shared" si="174"/>
        <v>0</v>
      </c>
      <c r="I409" s="33">
        <f t="shared" si="175"/>
        <v>0</v>
      </c>
      <c r="J409" s="30">
        <v>1.5662</v>
      </c>
      <c r="K409" s="30">
        <v>22.011099999999999</v>
      </c>
      <c r="L409" s="30">
        <v>4.077</v>
      </c>
      <c r="M409" s="30">
        <v>3.0802999999999998</v>
      </c>
      <c r="N409" s="31">
        <v>44050</v>
      </c>
      <c r="O409" s="50">
        <f t="shared" si="177"/>
        <v>2.3846205853908673</v>
      </c>
      <c r="P409" s="31">
        <v>561508.00340000005</v>
      </c>
      <c r="Q409" s="31">
        <f t="shared" si="176"/>
        <v>12.747060236095347</v>
      </c>
      <c r="R409" s="31">
        <v>719483</v>
      </c>
      <c r="S409" s="31">
        <f t="shared" si="178"/>
        <v>8.4853191531163716</v>
      </c>
      <c r="T409" s="31">
        <v>371463</v>
      </c>
      <c r="U409" s="31">
        <f t="shared" si="181"/>
        <v>348020</v>
      </c>
      <c r="V409" s="50">
        <f t="shared" si="179"/>
        <v>8.9592404273003012</v>
      </c>
      <c r="W409" s="31">
        <v>21464</v>
      </c>
      <c r="X409" s="44">
        <f t="shared" si="182"/>
        <v>5.778233632959406</v>
      </c>
      <c r="Y409" s="44">
        <f t="shared" si="183"/>
        <v>2.6979336329594061</v>
      </c>
      <c r="Z409" s="31">
        <v>47926</v>
      </c>
      <c r="AA409" s="30">
        <v>14.9955</v>
      </c>
      <c r="AB409" s="30">
        <v>68.734499999999997</v>
      </c>
      <c r="AC409" s="30">
        <v>8.3757000000000001</v>
      </c>
      <c r="AD409" s="30">
        <v>85.786699999999996</v>
      </c>
      <c r="AE409" s="30">
        <f t="shared" si="185"/>
        <v>-4.7571273805138548</v>
      </c>
      <c r="AF409" s="30">
        <f t="shared" si="184"/>
        <v>319.82802912</v>
      </c>
      <c r="AG409" s="31">
        <v>66651</v>
      </c>
      <c r="AH409" s="59">
        <f>VLOOKUP(C409,macroInfo!$B$5:$D$57,3,0)</f>
        <v>2.7962091006717</v>
      </c>
      <c r="AI409" s="59">
        <f>VLOOKUP(C409,macroInfo!$B$5:$G$57,6,0)</f>
        <v>-8.6215243879623085</v>
      </c>
      <c r="AJ409" s="59">
        <f>VLOOKUP(C409,macroInfo!$B$5:$F$57,5,0)</f>
        <v>-2.1118228990670262</v>
      </c>
      <c r="AK409" s="59">
        <f>VLOOKUP(C409,macroInfo!$B$5:$H$57,7,0)</f>
        <v>3.665</v>
      </c>
    </row>
    <row r="410" spans="1:37" x14ac:dyDescent="0.3">
      <c r="A410" s="32" t="s">
        <v>163</v>
      </c>
      <c r="B410" s="32">
        <v>13</v>
      </c>
      <c r="C410" s="32">
        <v>2004</v>
      </c>
      <c r="D410" s="29" t="s">
        <v>22</v>
      </c>
      <c r="E410" s="29" t="s">
        <v>45</v>
      </c>
      <c r="F410" s="33">
        <f t="shared" si="180"/>
        <v>0</v>
      </c>
      <c r="G410" s="33">
        <f t="shared" si="173"/>
        <v>0</v>
      </c>
      <c r="H410" s="33">
        <f t="shared" si="174"/>
        <v>0</v>
      </c>
      <c r="I410" s="33">
        <f t="shared" si="175"/>
        <v>0</v>
      </c>
      <c r="J410" s="30">
        <v>1.5243</v>
      </c>
      <c r="K410" s="30">
        <v>18.839700000000001</v>
      </c>
      <c r="L410" s="30">
        <v>3.8098999999999998</v>
      </c>
      <c r="M410" s="30">
        <v>3.33</v>
      </c>
      <c r="N410" s="31">
        <v>65049</v>
      </c>
      <c r="O410" s="50">
        <f t="shared" si="177"/>
        <v>38.981547966800179</v>
      </c>
      <c r="P410" s="31">
        <v>793128.72979999997</v>
      </c>
      <c r="Q410" s="31">
        <f t="shared" si="176"/>
        <v>12.192788971390797</v>
      </c>
      <c r="R410" s="31">
        <v>1110432</v>
      </c>
      <c r="S410" s="31">
        <f t="shared" si="178"/>
        <v>43.397150925192285</v>
      </c>
      <c r="T410" s="31">
        <v>521813</v>
      </c>
      <c r="U410" s="31">
        <f t="shared" si="181"/>
        <v>588619</v>
      </c>
      <c r="V410" s="50">
        <f t="shared" si="179"/>
        <v>52.551916587736102</v>
      </c>
      <c r="W410" s="31">
        <v>27960</v>
      </c>
      <c r="X410" s="44">
        <f t="shared" si="182"/>
        <v>5.3582413623271172</v>
      </c>
      <c r="Y410" s="44">
        <f t="shared" si="183"/>
        <v>2.0282413623271172</v>
      </c>
      <c r="Z410" s="31">
        <v>99964</v>
      </c>
      <c r="AA410" s="30">
        <v>11.0783</v>
      </c>
      <c r="AB410" s="30">
        <v>65.066100000000006</v>
      </c>
      <c r="AC410" s="30">
        <v>40.475099999999998</v>
      </c>
      <c r="AD410" s="30">
        <v>49.372300000000003</v>
      </c>
      <c r="AE410" s="30">
        <f t="shared" si="185"/>
        <v>73.515196652215863</v>
      </c>
      <c r="AF410" s="30">
        <f t="shared" si="184"/>
        <v>319.97825760000001</v>
      </c>
      <c r="AG410" s="31">
        <v>93034</v>
      </c>
      <c r="AH410" s="59">
        <f>VLOOKUP(C410,macroInfo!$B$5:$D$57,3,0)</f>
        <v>3.8525526006435098</v>
      </c>
      <c r="AI410" s="59">
        <f>VLOOKUP(C410,macroInfo!$B$5:$G$57,6,0)</f>
        <v>22.068486956749851</v>
      </c>
      <c r="AJ410" s="59">
        <f>VLOOKUP(C410,macroInfo!$B$5:$F$57,5,0)</f>
        <v>15.83158490016541</v>
      </c>
      <c r="AK410" s="59">
        <f>VLOOKUP(C410,macroInfo!$B$5:$H$57,7,0)</f>
        <v>4.57</v>
      </c>
    </row>
    <row r="411" spans="1:37" x14ac:dyDescent="0.3">
      <c r="A411" s="32" t="s">
        <v>164</v>
      </c>
      <c r="B411" s="32">
        <v>13</v>
      </c>
      <c r="C411" s="32">
        <v>2005</v>
      </c>
      <c r="D411" s="29" t="s">
        <v>22</v>
      </c>
      <c r="E411" s="29" t="s">
        <v>45</v>
      </c>
      <c r="F411" s="33">
        <f t="shared" si="180"/>
        <v>0</v>
      </c>
      <c r="G411" s="33">
        <f t="shared" si="173"/>
        <v>0</v>
      </c>
      <c r="H411" s="33">
        <f t="shared" si="174"/>
        <v>0</v>
      </c>
      <c r="I411" s="33">
        <f t="shared" si="175"/>
        <v>0</v>
      </c>
      <c r="J411" s="30">
        <v>1.3708</v>
      </c>
      <c r="K411" s="30">
        <v>16.346800000000002</v>
      </c>
      <c r="L411" s="30">
        <v>3.1507999999999998</v>
      </c>
      <c r="M411" s="30">
        <v>2.6408</v>
      </c>
      <c r="N411" s="31">
        <v>74375</v>
      </c>
      <c r="O411" s="50">
        <f t="shared" si="177"/>
        <v>13.397903181560361</v>
      </c>
      <c r="P411" s="31">
        <v>901633.57400000002</v>
      </c>
      <c r="Q411" s="31">
        <f t="shared" si="176"/>
        <v>12.122804356302522</v>
      </c>
      <c r="R411" s="31">
        <v>1291803</v>
      </c>
      <c r="S411" s="31">
        <f t="shared" si="178"/>
        <v>15.128978815549472</v>
      </c>
      <c r="T411" s="31">
        <v>573791</v>
      </c>
      <c r="U411" s="31">
        <f t="shared" si="181"/>
        <v>718012</v>
      </c>
      <c r="V411" s="50">
        <f t="shared" si="179"/>
        <v>19.870716673569074</v>
      </c>
      <c r="W411" s="31">
        <v>30737</v>
      </c>
      <c r="X411" s="44">
        <f t="shared" si="182"/>
        <v>5.3568285316430551</v>
      </c>
      <c r="Y411" s="44">
        <f t="shared" si="183"/>
        <v>2.716028531643055</v>
      </c>
      <c r="Z411" s="31">
        <v>101262</v>
      </c>
      <c r="AA411" s="30">
        <v>12.723000000000001</v>
      </c>
      <c r="AB411" s="30">
        <v>55.510599999999997</v>
      </c>
      <c r="AC411" s="30">
        <v>9.9610000000000003</v>
      </c>
      <c r="AD411" s="30">
        <v>2.6027999999999998</v>
      </c>
      <c r="AE411" s="30">
        <f t="shared" si="185"/>
        <v>1.2901096309867033</v>
      </c>
      <c r="AF411" s="30">
        <f t="shared" si="184"/>
        <v>324.96164800000003</v>
      </c>
      <c r="AG411" s="31">
        <v>99901</v>
      </c>
      <c r="AH411" s="59">
        <f>VLOOKUP(C411,macroInfo!$B$5:$D$57,3,0)</f>
        <v>3.4832203202525802</v>
      </c>
      <c r="AI411" s="59">
        <f>VLOOKUP(C411,macroInfo!$B$5:$G$57,6,0)</f>
        <v>2.7517247399369804</v>
      </c>
      <c r="AJ411" s="59">
        <f>VLOOKUP(C411,macroInfo!$B$5:$F$57,5,0)</f>
        <v>6.3055343402032529</v>
      </c>
      <c r="AK411" s="59">
        <f>VLOOKUP(C411,macroInfo!$B$5:$H$57,7,0)</f>
        <v>4.6974999999999998</v>
      </c>
    </row>
    <row r="412" spans="1:37" x14ac:dyDescent="0.3">
      <c r="A412" s="32" t="s">
        <v>165</v>
      </c>
      <c r="B412" s="32">
        <v>13</v>
      </c>
      <c r="C412" s="32">
        <v>2006</v>
      </c>
      <c r="D412" s="29" t="s">
        <v>22</v>
      </c>
      <c r="E412" s="29" t="s">
        <v>45</v>
      </c>
      <c r="F412" s="33">
        <f t="shared" si="180"/>
        <v>0</v>
      </c>
      <c r="G412" s="33">
        <f t="shared" si="173"/>
        <v>0</v>
      </c>
      <c r="H412" s="33">
        <f t="shared" si="174"/>
        <v>0</v>
      </c>
      <c r="I412" s="33">
        <f t="shared" si="175"/>
        <v>0</v>
      </c>
      <c r="J412" s="30">
        <v>1.5361</v>
      </c>
      <c r="K412" s="30">
        <v>18.068100000000001</v>
      </c>
      <c r="L412" s="30">
        <v>3.1259000000000001</v>
      </c>
      <c r="M412" s="30">
        <v>2.5409999999999999</v>
      </c>
      <c r="N412" s="31">
        <v>91064</v>
      </c>
      <c r="O412" s="50">
        <f t="shared" si="177"/>
        <v>20.244269215712162</v>
      </c>
      <c r="P412" s="31">
        <v>1054090.9091</v>
      </c>
      <c r="Q412" s="31">
        <f t="shared" si="176"/>
        <v>11.575275730255646</v>
      </c>
      <c r="R412" s="31">
        <v>1459737</v>
      </c>
      <c r="S412" s="31">
        <f t="shared" si="178"/>
        <v>12.221736555286975</v>
      </c>
      <c r="T412" s="31">
        <v>706490</v>
      </c>
      <c r="U412" s="31">
        <f t="shared" si="181"/>
        <v>753247</v>
      </c>
      <c r="V412" s="50">
        <f t="shared" si="179"/>
        <v>4.7906913260541835</v>
      </c>
      <c r="W412" s="31">
        <v>34591</v>
      </c>
      <c r="X412" s="44">
        <f t="shared" si="182"/>
        <v>4.8961768744072813</v>
      </c>
      <c r="Y412" s="44">
        <f t="shared" si="183"/>
        <v>2.3551768744072814</v>
      </c>
      <c r="Z412" s="31">
        <v>132421</v>
      </c>
      <c r="AA412" s="30">
        <v>10.7911</v>
      </c>
      <c r="AB412" s="30">
        <v>54.7789</v>
      </c>
      <c r="AC412" s="30">
        <v>23.1267</v>
      </c>
      <c r="AD412" s="30">
        <v>9.2689000000000004</v>
      </c>
      <c r="AE412" s="30">
        <f t="shared" si="185"/>
        <v>26.827502371512956</v>
      </c>
      <c r="AF412" s="30">
        <f>AVERAGE(AF413:AF417)</f>
        <v>319.10204000000004</v>
      </c>
      <c r="AG412" s="31">
        <v>125226</v>
      </c>
      <c r="AH412" s="59">
        <f>VLOOKUP(C412,macroInfo!$B$5:$D$57,3,0)</f>
        <v>2.7828106258432701</v>
      </c>
      <c r="AI412" s="59">
        <f>VLOOKUP(C412,macroInfo!$B$5:$G$57,6,0)</f>
        <v>2.1064496594234416</v>
      </c>
      <c r="AJ412" s="59">
        <f>VLOOKUP(C412,macroInfo!$B$5:$F$57,5,0)</f>
        <v>8.7574297123439706</v>
      </c>
      <c r="AK412" s="59">
        <f>VLOOKUP(C412,macroInfo!$B$5:$H$57,7,0)</f>
        <v>4.7974999999999994</v>
      </c>
    </row>
    <row r="413" spans="1:37" x14ac:dyDescent="0.3">
      <c r="A413" s="32" t="s">
        <v>166</v>
      </c>
      <c r="B413" s="32">
        <v>13</v>
      </c>
      <c r="C413" s="32">
        <v>2007</v>
      </c>
      <c r="D413" s="29" t="s">
        <v>22</v>
      </c>
      <c r="E413" s="29" t="s">
        <v>45</v>
      </c>
      <c r="F413" s="33">
        <f t="shared" si="180"/>
        <v>1</v>
      </c>
      <c r="G413" s="33">
        <f t="shared" si="173"/>
        <v>1</v>
      </c>
      <c r="H413" s="33">
        <f t="shared" si="174"/>
        <v>1</v>
      </c>
      <c r="I413" s="33">
        <f t="shared" si="175"/>
        <v>0</v>
      </c>
      <c r="J413" s="30">
        <v>0.94359999999999999</v>
      </c>
      <c r="K413" s="30">
        <v>10.770899999999999</v>
      </c>
      <c r="L413" s="30">
        <v>2.7886000000000002</v>
      </c>
      <c r="M413" s="30">
        <v>2.2875999999999999</v>
      </c>
      <c r="N413" s="31">
        <v>83372</v>
      </c>
      <c r="O413" s="50">
        <f t="shared" si="177"/>
        <v>-8.8250034443491305</v>
      </c>
      <c r="P413" s="31">
        <v>1212905</v>
      </c>
      <c r="Q413" s="31">
        <f t="shared" si="176"/>
        <v>14.548109677109821</v>
      </c>
      <c r="R413" s="31">
        <v>1715746</v>
      </c>
      <c r="S413" s="31">
        <f t="shared" si="178"/>
        <v>16.159168895458265</v>
      </c>
      <c r="T413" s="31">
        <v>876344</v>
      </c>
      <c r="U413" s="31">
        <f t="shared" si="181"/>
        <v>839402</v>
      </c>
      <c r="V413" s="50">
        <f t="shared" si="179"/>
        <v>10.829653828990297</v>
      </c>
      <c r="W413" s="31">
        <v>34441</v>
      </c>
      <c r="X413" s="44">
        <f t="shared" si="182"/>
        <v>3.9300776863879934</v>
      </c>
      <c r="Y413" s="44">
        <f t="shared" si="183"/>
        <v>1.6424776863879935</v>
      </c>
      <c r="Z413" s="31">
        <v>142394</v>
      </c>
      <c r="AA413" s="30">
        <v>11.6874</v>
      </c>
      <c r="AB413" s="30">
        <v>53.946399999999997</v>
      </c>
      <c r="AC413" s="30">
        <v>24.042000000000002</v>
      </c>
      <c r="AD413" s="30">
        <v>16.103899999999999</v>
      </c>
      <c r="AE413" s="30">
        <f t="shared" si="185"/>
        <v>7.2611622061185805</v>
      </c>
      <c r="AF413" s="30">
        <v>314.2749</v>
      </c>
      <c r="AG413" s="31">
        <v>133720</v>
      </c>
      <c r="AH413" s="59">
        <f>VLOOKUP(C413,macroInfo!$B$5:$D$57,3,0)</f>
        <v>2.01050755163328</v>
      </c>
      <c r="AI413" s="59">
        <f>VLOOKUP(C413,macroInfo!$B$5:$G$57,6,0)</f>
        <v>21.613625390754567</v>
      </c>
      <c r="AJ413" s="59">
        <f>VLOOKUP(C413,macroInfo!$B$5:$F$57,5,0)</f>
        <v>11.440467914050702</v>
      </c>
      <c r="AK413" s="59">
        <f>VLOOKUP(C413,macroInfo!$B$5:$H$57,7,0)</f>
        <v>5.9550000000000001</v>
      </c>
    </row>
    <row r="414" spans="1:37" x14ac:dyDescent="0.3">
      <c r="A414" s="32" t="s">
        <v>167</v>
      </c>
      <c r="B414" s="32">
        <v>13</v>
      </c>
      <c r="C414" s="32">
        <v>2008</v>
      </c>
      <c r="D414" s="29" t="s">
        <v>22</v>
      </c>
      <c r="E414" s="29" t="s">
        <v>45</v>
      </c>
      <c r="F414" s="33">
        <f t="shared" si="180"/>
        <v>1</v>
      </c>
      <c r="G414" s="33">
        <f t="shared" si="173"/>
        <v>1</v>
      </c>
      <c r="H414" s="33">
        <f t="shared" si="174"/>
        <v>1</v>
      </c>
      <c r="I414" s="33">
        <f t="shared" si="175"/>
        <v>0</v>
      </c>
      <c r="J414" s="30">
        <v>0.2268</v>
      </c>
      <c r="K414" s="30">
        <v>1.8144</v>
      </c>
      <c r="L414" s="30">
        <v>3.2263999999999999</v>
      </c>
      <c r="M414" s="30">
        <v>2.9013</v>
      </c>
      <c r="N414" s="31">
        <v>120814</v>
      </c>
      <c r="O414" s="50">
        <f t="shared" si="177"/>
        <v>37.093965124582994</v>
      </c>
      <c r="P414" s="31">
        <v>1320469.2308</v>
      </c>
      <c r="Q414" s="31">
        <f t="shared" si="176"/>
        <v>10.929769983611171</v>
      </c>
      <c r="R414" s="31">
        <v>1817943</v>
      </c>
      <c r="S414" s="31">
        <f t="shared" si="178"/>
        <v>5.7857670666542971</v>
      </c>
      <c r="T414" s="31">
        <v>962900</v>
      </c>
      <c r="U414" s="31">
        <f t="shared" si="181"/>
        <v>855043</v>
      </c>
      <c r="V414" s="50">
        <f t="shared" si="179"/>
        <v>1.846202651887201</v>
      </c>
      <c r="W414" s="31">
        <v>45360</v>
      </c>
      <c r="X414" s="44">
        <f t="shared" si="182"/>
        <v>4.7107695503167513</v>
      </c>
      <c r="Y414" s="44">
        <f t="shared" si="183"/>
        <v>1.8094695503167513</v>
      </c>
      <c r="Z414" s="31">
        <v>139351</v>
      </c>
      <c r="AA414" s="30">
        <v>10.267799999999999</v>
      </c>
      <c r="AB414" s="30">
        <v>56.126399999999997</v>
      </c>
      <c r="AC414" s="30">
        <v>9.8768999999999991</v>
      </c>
      <c r="AD414" s="30">
        <v>9.6649999999999991</v>
      </c>
      <c r="AE414" s="30">
        <f t="shared" si="185"/>
        <v>-2.1601933181410535</v>
      </c>
      <c r="AF414" s="30">
        <v>320.82330000000002</v>
      </c>
      <c r="AG414" s="31">
        <v>171661</v>
      </c>
      <c r="AH414" s="59">
        <f>VLOOKUP(C414,macroInfo!$B$5:$D$57,3,0)</f>
        <v>0.122188442974647</v>
      </c>
      <c r="AI414" s="59">
        <f>VLOOKUP(C414,macroInfo!$B$5:$G$57,6,0)</f>
        <v>-8.1302947285824168</v>
      </c>
      <c r="AJ414" s="59">
        <f>VLOOKUP(C414,macroInfo!$B$5:$F$57,5,0)</f>
        <v>-19.582815844469096</v>
      </c>
      <c r="AK414" s="59">
        <f>VLOOKUP(C414,macroInfo!$B$5:$H$57,7,0)</f>
        <v>5.49</v>
      </c>
    </row>
    <row r="415" spans="1:37" x14ac:dyDescent="0.3">
      <c r="A415" s="32" t="s">
        <v>168</v>
      </c>
      <c r="B415" s="32">
        <v>13</v>
      </c>
      <c r="C415" s="32">
        <v>2009</v>
      </c>
      <c r="D415" s="29" t="s">
        <v>22</v>
      </c>
      <c r="E415" s="29" t="s">
        <v>45</v>
      </c>
      <c r="F415" s="33">
        <f t="shared" si="180"/>
        <v>1</v>
      </c>
      <c r="G415" s="33">
        <f t="shared" si="173"/>
        <v>1</v>
      </c>
      <c r="H415" s="33">
        <f t="shared" si="174"/>
        <v>1</v>
      </c>
      <c r="I415" s="33">
        <f t="shared" si="175"/>
        <v>0</v>
      </c>
      <c r="J415" s="30">
        <v>0.31009999999999999</v>
      </c>
      <c r="K415" s="30">
        <v>-1.325</v>
      </c>
      <c r="L415" s="30">
        <v>3.0796999999999999</v>
      </c>
      <c r="M415" s="30">
        <v>2.8323999999999998</v>
      </c>
      <c r="N415" s="31">
        <v>160388</v>
      </c>
      <c r="O415" s="50">
        <f t="shared" si="177"/>
        <v>28.334370684094921</v>
      </c>
      <c r="P415" s="31">
        <v>1543000</v>
      </c>
      <c r="Q415" s="31">
        <f t="shared" si="176"/>
        <v>9.6204204803351878</v>
      </c>
      <c r="R415" s="31">
        <v>2230232</v>
      </c>
      <c r="S415" s="31">
        <f t="shared" si="178"/>
        <v>20.439997380665677</v>
      </c>
      <c r="T415" s="31">
        <v>944002</v>
      </c>
      <c r="U415" s="31">
        <f t="shared" si="181"/>
        <v>1286230</v>
      </c>
      <c r="V415" s="50">
        <f t="shared" si="179"/>
        <v>40.831897788079687</v>
      </c>
      <c r="W415" s="31">
        <v>47109</v>
      </c>
      <c r="X415" s="44">
        <f t="shared" si="182"/>
        <v>4.990349596716956</v>
      </c>
      <c r="Y415" s="44">
        <f t="shared" si="183"/>
        <v>2.1579495967169562</v>
      </c>
      <c r="Z415" s="31">
        <v>194236</v>
      </c>
      <c r="AA415" s="30">
        <v>9.6362000000000005</v>
      </c>
      <c r="AB415" s="30">
        <v>54.475900000000003</v>
      </c>
      <c r="AC415" s="30">
        <v>-1.9625999999999999</v>
      </c>
      <c r="AD415" s="30">
        <v>12.300599999999999</v>
      </c>
      <c r="AE415" s="30">
        <f t="shared" si="185"/>
        <v>33.20779845010609</v>
      </c>
      <c r="AF415" s="30">
        <v>320.7294</v>
      </c>
      <c r="AG415" s="31">
        <v>226070</v>
      </c>
      <c r="AH415" s="59">
        <f>VLOOKUP(C415,macroInfo!$B$5:$D$57,3,0)</f>
        <v>-2.5998883510855801</v>
      </c>
      <c r="AI415" s="59">
        <f>VLOOKUP(C415,macroInfo!$B$5:$G$57,6,0)</f>
        <v>-152.2692205218506</v>
      </c>
      <c r="AJ415" s="59">
        <f>VLOOKUP(C415,macroInfo!$B$5:$F$57,5,0)</f>
        <v>-24.778154144577758</v>
      </c>
      <c r="AK415" s="59">
        <f>VLOOKUP(C415,macroInfo!$B$5:$H$57,7,0)</f>
        <v>1.1975</v>
      </c>
    </row>
    <row r="416" spans="1:37" x14ac:dyDescent="0.3">
      <c r="A416" s="32" t="s">
        <v>169</v>
      </c>
      <c r="B416" s="32">
        <v>13</v>
      </c>
      <c r="C416" s="32">
        <v>2010</v>
      </c>
      <c r="D416" s="29" t="s">
        <v>22</v>
      </c>
      <c r="E416" s="29" t="s">
        <v>45</v>
      </c>
      <c r="F416" s="33">
        <f t="shared" si="180"/>
        <v>1</v>
      </c>
      <c r="G416" s="33">
        <f t="shared" si="173"/>
        <v>1</v>
      </c>
      <c r="H416" s="33">
        <f t="shared" si="174"/>
        <v>1</v>
      </c>
      <c r="I416" s="33">
        <f t="shared" si="175"/>
        <v>0</v>
      </c>
      <c r="J416" s="30">
        <v>-9.9599999999999994E-2</v>
      </c>
      <c r="K416" s="30">
        <v>-1.7732000000000001</v>
      </c>
      <c r="L416" s="30">
        <v>3.1032000000000002</v>
      </c>
      <c r="M416" s="30">
        <v>2.8944999999999999</v>
      </c>
      <c r="N416" s="31">
        <v>163626</v>
      </c>
      <c r="O416" s="50">
        <f t="shared" si="177"/>
        <v>1.9987456080708483</v>
      </c>
      <c r="P416" s="31">
        <v>1456000</v>
      </c>
      <c r="Q416" s="31">
        <f t="shared" si="176"/>
        <v>8.8983413393959392</v>
      </c>
      <c r="R416" s="31">
        <v>2264909</v>
      </c>
      <c r="S416" s="31">
        <f t="shared" si="178"/>
        <v>1.5428965592344044</v>
      </c>
      <c r="T416" s="31">
        <v>975498</v>
      </c>
      <c r="U416" s="31">
        <f t="shared" si="181"/>
        <v>1289411</v>
      </c>
      <c r="V416" s="50">
        <f t="shared" si="179"/>
        <v>0.24700659892687538</v>
      </c>
      <c r="W416" s="31">
        <v>51523</v>
      </c>
      <c r="X416" s="44">
        <f t="shared" si="182"/>
        <v>5.2817125201691857</v>
      </c>
      <c r="Y416" s="44">
        <f t="shared" si="183"/>
        <v>2.3872125201691858</v>
      </c>
      <c r="Z416" s="31">
        <v>211686</v>
      </c>
      <c r="AA416" s="30">
        <v>9.923</v>
      </c>
      <c r="AB416" s="30">
        <v>55.029299999999999</v>
      </c>
      <c r="AC416" s="30">
        <v>3.3363999999999998</v>
      </c>
      <c r="AD416" s="30">
        <v>1.8977999999999999</v>
      </c>
      <c r="AE416" s="30">
        <f t="shared" si="185"/>
        <v>8.6030130057776653</v>
      </c>
      <c r="AF416" s="30">
        <v>349.87860000000001</v>
      </c>
      <c r="AG416" s="31">
        <v>229594</v>
      </c>
      <c r="AH416" s="59">
        <f>VLOOKUP(C416,macroInfo!$B$5:$D$57,3,0)</f>
        <v>2.7088566941968102</v>
      </c>
      <c r="AI416" s="59">
        <f>VLOOKUP(C416,macroInfo!$B$5:$G$57,6,0)</f>
        <v>-55.129973169376534</v>
      </c>
      <c r="AJ416" s="59">
        <f>VLOOKUP(C416,macroInfo!$B$5:$F$57,5,0)</f>
        <v>17.567573527575036</v>
      </c>
      <c r="AK416" s="59">
        <f>VLOOKUP(C416,macroInfo!$B$5:$H$57,7,0)</f>
        <v>0.69</v>
      </c>
    </row>
    <row r="417" spans="1:37" x14ac:dyDescent="0.3">
      <c r="A417" s="32" t="s">
        <v>170</v>
      </c>
      <c r="B417" s="32">
        <v>13</v>
      </c>
      <c r="C417" s="32">
        <v>2011</v>
      </c>
      <c r="D417" s="29" t="s">
        <v>22</v>
      </c>
      <c r="E417" s="29" t="s">
        <v>45</v>
      </c>
      <c r="F417" s="33">
        <f t="shared" si="180"/>
        <v>1</v>
      </c>
      <c r="G417" s="33">
        <f t="shared" si="173"/>
        <v>1</v>
      </c>
      <c r="H417" s="33">
        <f t="shared" si="174"/>
        <v>1</v>
      </c>
      <c r="I417" s="33">
        <f t="shared" si="175"/>
        <v>0</v>
      </c>
      <c r="J417" s="30">
        <v>6.5799999999999997E-2</v>
      </c>
      <c r="K417" s="30">
        <v>3.9699999999999999E-2</v>
      </c>
      <c r="L417" s="30">
        <v>2.6798999999999999</v>
      </c>
      <c r="M417" s="30">
        <v>2.4140000000000001</v>
      </c>
      <c r="N417" s="31">
        <v>159232</v>
      </c>
      <c r="O417" s="50">
        <f t="shared" si="177"/>
        <v>-2.7221077510307055</v>
      </c>
      <c r="P417" s="31">
        <v>1284467</v>
      </c>
      <c r="Q417" s="31">
        <f t="shared" si="176"/>
        <v>8.066638615353698</v>
      </c>
      <c r="R417" s="31">
        <v>2129046</v>
      </c>
      <c r="S417" s="31">
        <f t="shared" si="178"/>
        <v>-6.1860589461551294</v>
      </c>
      <c r="T417" s="31">
        <v>939962</v>
      </c>
      <c r="U417" s="31">
        <f t="shared" si="181"/>
        <v>1189084</v>
      </c>
      <c r="V417" s="50">
        <f t="shared" si="179"/>
        <v>-8.1002262141481207</v>
      </c>
      <c r="W417" s="31">
        <v>44616</v>
      </c>
      <c r="X417" s="44">
        <f t="shared" si="182"/>
        <v>4.7465748615369554</v>
      </c>
      <c r="Y417" s="44">
        <f t="shared" si="183"/>
        <v>2.3325748615369553</v>
      </c>
      <c r="Z417" s="31">
        <v>211704</v>
      </c>
      <c r="AA417" s="30">
        <v>9.2527000000000008</v>
      </c>
      <c r="AB417" s="30">
        <v>60.1873</v>
      </c>
      <c r="AC417" s="30">
        <v>-3.6429</v>
      </c>
      <c r="AD417" s="30">
        <v>2.2378</v>
      </c>
      <c r="AE417" s="30">
        <f t="shared" si="185"/>
        <v>8.5027988430800578E-3</v>
      </c>
      <c r="AF417" s="30">
        <v>289.80399999999997</v>
      </c>
      <c r="AG417" s="31">
        <v>215101</v>
      </c>
      <c r="AH417" s="59">
        <f>VLOOKUP(C417,macroInfo!$B$5:$D$57,3,0)</f>
        <v>1.54989495017045</v>
      </c>
      <c r="AI417" s="59">
        <f>VLOOKUP(C417,macroInfo!$B$5:$G$57,6,0)</f>
        <v>25.171692375826577</v>
      </c>
      <c r="AJ417" s="59">
        <f>VLOOKUP(C417,macroInfo!$B$5:$F$57,5,0)</f>
        <v>12.462970276676295</v>
      </c>
      <c r="AK417" s="59">
        <f>VLOOKUP(C417,macroInfo!$B$5:$H$57,7,0)</f>
        <v>0.88749999999999996</v>
      </c>
    </row>
    <row r="418" spans="1:37" x14ac:dyDescent="0.3">
      <c r="A418" s="32" t="s">
        <v>171</v>
      </c>
      <c r="B418" s="32">
        <v>13</v>
      </c>
      <c r="C418" s="32">
        <v>2012</v>
      </c>
      <c r="D418" s="29" t="s">
        <v>22</v>
      </c>
      <c r="E418" s="29" t="s">
        <v>45</v>
      </c>
      <c r="F418" s="33">
        <f t="shared" si="180"/>
        <v>1</v>
      </c>
      <c r="G418" s="33">
        <f t="shared" si="173"/>
        <v>1</v>
      </c>
      <c r="H418" s="33">
        <f t="shared" si="174"/>
        <v>1</v>
      </c>
      <c r="I418" s="33">
        <f t="shared" si="175"/>
        <v>0</v>
      </c>
      <c r="J418" s="30">
        <v>0.193</v>
      </c>
      <c r="K418" s="30">
        <v>1.2830999999999999</v>
      </c>
      <c r="L418" s="30">
        <v>2.4464000000000001</v>
      </c>
      <c r="M418" s="30">
        <v>2.1726000000000001</v>
      </c>
      <c r="N418" s="31">
        <v>155461</v>
      </c>
      <c r="O418" s="50">
        <f t="shared" si="177"/>
        <v>-2.3967361932384446</v>
      </c>
      <c r="P418" s="31">
        <v>1205976</v>
      </c>
      <c r="Q418" s="31">
        <f t="shared" si="176"/>
        <v>7.7574182592418675</v>
      </c>
      <c r="R418" s="31">
        <v>2209974</v>
      </c>
      <c r="S418" s="31">
        <f t="shared" si="178"/>
        <v>3.7306758688670949</v>
      </c>
      <c r="T418" s="31">
        <v>927232</v>
      </c>
      <c r="U418" s="31">
        <f t="shared" si="181"/>
        <v>1282742</v>
      </c>
      <c r="V418" s="50">
        <f t="shared" si="179"/>
        <v>7.581671140318881</v>
      </c>
      <c r="W418" s="31">
        <v>40656</v>
      </c>
      <c r="X418" s="44">
        <f t="shared" si="182"/>
        <v>4.3846631695196026</v>
      </c>
      <c r="Y418" s="44">
        <f t="shared" si="183"/>
        <v>2.2120631695196025</v>
      </c>
      <c r="Z418" s="31">
        <v>218188</v>
      </c>
      <c r="AA418" s="30">
        <v>9.3264999999999993</v>
      </c>
      <c r="AB418" s="30">
        <v>62.148400000000002</v>
      </c>
      <c r="AC418" s="30">
        <v>-1.3543000000000001</v>
      </c>
      <c r="AD418" s="30">
        <v>6.9909999999999997</v>
      </c>
      <c r="AE418" s="30">
        <f t="shared" si="185"/>
        <v>3.0168003845043017</v>
      </c>
      <c r="AF418" s="30">
        <v>313.83839999999998</v>
      </c>
      <c r="AG418" s="31">
        <v>196680</v>
      </c>
      <c r="AH418" s="59">
        <f>VLOOKUP(C418,macroInfo!$B$5:$D$57,3,0)</f>
        <v>2.2806876031918502</v>
      </c>
      <c r="AI418" s="59">
        <f>VLOOKUP(C418,macroInfo!$B$5:$G$57,6,0)</f>
        <v>-5.7987257650349395</v>
      </c>
      <c r="AJ418" s="59">
        <f>VLOOKUP(C418,macroInfo!$B$5:$F$57,5,0)</f>
        <v>7.9335793820117502</v>
      </c>
      <c r="AK418" s="59">
        <f>VLOOKUP(C418,macroInfo!$B$5:$H$57,7,0)</f>
        <v>0.83749999999999991</v>
      </c>
    </row>
    <row r="419" spans="1:37" x14ac:dyDescent="0.3">
      <c r="A419" s="32" t="s">
        <v>172</v>
      </c>
      <c r="B419" s="32">
        <v>13</v>
      </c>
      <c r="C419" s="32">
        <v>2013</v>
      </c>
      <c r="D419" s="29" t="s">
        <v>22</v>
      </c>
      <c r="E419" s="29" t="s">
        <v>45</v>
      </c>
      <c r="F419" s="33">
        <f t="shared" si="180"/>
        <v>0</v>
      </c>
      <c r="G419" s="33">
        <f t="shared" si="173"/>
        <v>0</v>
      </c>
      <c r="H419" s="33">
        <f t="shared" si="174"/>
        <v>0</v>
      </c>
      <c r="I419" s="33">
        <f t="shared" si="175"/>
        <v>0</v>
      </c>
      <c r="J419" s="30">
        <v>0.5302</v>
      </c>
      <c r="K419" s="30">
        <v>4.6078000000000001</v>
      </c>
      <c r="L419" s="30">
        <v>2.5323000000000002</v>
      </c>
      <c r="M419" s="30">
        <v>2.2907999999999999</v>
      </c>
      <c r="N419" s="31">
        <v>161456</v>
      </c>
      <c r="O419" s="50">
        <f t="shared" si="177"/>
        <v>3.7837763417952504</v>
      </c>
      <c r="P419" s="31">
        <v>1297534</v>
      </c>
      <c r="Q419" s="31">
        <f t="shared" si="176"/>
        <v>8.0364557526508769</v>
      </c>
      <c r="R419" s="31">
        <v>2102273</v>
      </c>
      <c r="S419" s="31">
        <f t="shared" si="178"/>
        <v>-4.9961610424734726</v>
      </c>
      <c r="T419" s="31">
        <v>939595</v>
      </c>
      <c r="U419" s="31">
        <f t="shared" si="181"/>
        <v>1162678</v>
      </c>
      <c r="V419" s="50">
        <f t="shared" si="179"/>
        <v>-9.8274009181900031</v>
      </c>
      <c r="W419" s="31">
        <v>42265</v>
      </c>
      <c r="X419" s="44">
        <f t="shared" si="182"/>
        <v>4.4982146563146888</v>
      </c>
      <c r="Y419" s="44">
        <f t="shared" si="183"/>
        <v>2.2074146563146888</v>
      </c>
      <c r="Z419" s="31">
        <v>219333</v>
      </c>
      <c r="AA419" s="30">
        <v>9.0348000000000006</v>
      </c>
      <c r="AB419" s="30">
        <v>65.974599999999995</v>
      </c>
      <c r="AC419" s="30">
        <v>1.3332999999999999</v>
      </c>
      <c r="AD419" s="30">
        <v>1.2676000000000001</v>
      </c>
      <c r="AE419" s="30">
        <f t="shared" si="185"/>
        <v>0.52340464295952926</v>
      </c>
      <c r="AF419" s="30">
        <v>271.9092</v>
      </c>
      <c r="AG419" s="31">
        <v>200281</v>
      </c>
      <c r="AH419" s="59">
        <f>VLOOKUP(C419,macroInfo!$B$5:$D$57,3,0)</f>
        <v>1.84187539518688</v>
      </c>
      <c r="AI419" s="59">
        <f>VLOOKUP(C419,macroInfo!$B$5:$G$57,6,0)</f>
        <v>-52.586350113053101</v>
      </c>
      <c r="AJ419" s="59">
        <f>VLOOKUP(C419,macroInfo!$B$5:$F$57,5,0)</f>
        <v>17.537853396638734</v>
      </c>
      <c r="AK419" s="59">
        <f>VLOOKUP(C419,macroInfo!$B$5:$H$57,7,0)</f>
        <v>0.495</v>
      </c>
    </row>
    <row r="420" spans="1:37" x14ac:dyDescent="0.3">
      <c r="A420" s="32" t="s">
        <v>173</v>
      </c>
      <c r="B420" s="32">
        <v>13</v>
      </c>
      <c r="C420" s="32">
        <v>2014</v>
      </c>
      <c r="D420" s="29" t="s">
        <v>22</v>
      </c>
      <c r="E420" s="29" t="s">
        <v>45</v>
      </c>
      <c r="F420" s="33">
        <f t="shared" si="180"/>
        <v>0</v>
      </c>
      <c r="G420" s="33">
        <f t="shared" si="173"/>
        <v>0</v>
      </c>
      <c r="H420" s="33">
        <f t="shared" si="174"/>
        <v>0</v>
      </c>
      <c r="I420" s="33">
        <f t="shared" si="175"/>
        <v>0</v>
      </c>
      <c r="J420" s="30">
        <v>0.26240000000000002</v>
      </c>
      <c r="K420" s="30">
        <v>2.0185</v>
      </c>
      <c r="L420" s="30">
        <v>2.423</v>
      </c>
      <c r="M420" s="30">
        <v>2.1621999999999999</v>
      </c>
      <c r="N420" s="31">
        <v>145150</v>
      </c>
      <c r="O420" s="50">
        <f t="shared" si="177"/>
        <v>-10.646496925153402</v>
      </c>
      <c r="P420" s="31">
        <v>1262000</v>
      </c>
      <c r="Q420" s="31">
        <f t="shared" si="176"/>
        <v>8.6944540130899064</v>
      </c>
      <c r="R420" s="31">
        <v>2104534</v>
      </c>
      <c r="S420" s="31">
        <f t="shared" si="178"/>
        <v>0.10749246246422198</v>
      </c>
      <c r="T420" s="31">
        <v>894227</v>
      </c>
      <c r="U420" s="31">
        <f t="shared" si="181"/>
        <v>1210307</v>
      </c>
      <c r="V420" s="50">
        <f t="shared" si="179"/>
        <v>4.0148081398152851</v>
      </c>
      <c r="W420" s="31">
        <v>40779</v>
      </c>
      <c r="X420" s="44">
        <f t="shared" si="182"/>
        <v>4.5602514797696783</v>
      </c>
      <c r="Y420" s="44">
        <f t="shared" si="183"/>
        <v>2.3980514797696784</v>
      </c>
      <c r="Z420" s="31">
        <v>224162</v>
      </c>
      <c r="AA420" s="30">
        <v>8.6439000000000004</v>
      </c>
      <c r="AB420" s="30">
        <v>67.053700000000006</v>
      </c>
      <c r="AC420" s="30">
        <v>-4.8285</v>
      </c>
      <c r="AD420" s="30">
        <v>-2.9899999999999999E-2</v>
      </c>
      <c r="AE420" s="30">
        <f t="shared" si="185"/>
        <v>2.1777881848110172</v>
      </c>
      <c r="AF420" s="30">
        <v>271.17360000000002</v>
      </c>
      <c r="AG420" s="31">
        <v>161623</v>
      </c>
      <c r="AH420" s="59">
        <f>VLOOKUP(C420,macroInfo!$B$5:$D$57,3,0)</f>
        <v>2.2877759325535898</v>
      </c>
      <c r="AI420" s="59">
        <f>VLOOKUP(C420,macroInfo!$B$5:$G$57,6,0)</f>
        <v>8.2370997433127773</v>
      </c>
      <c r="AJ420" s="59">
        <f>VLOOKUP(C420,macroInfo!$B$5:$F$57,5,0)</f>
        <v>16.279600580719226</v>
      </c>
      <c r="AK420" s="59">
        <f>VLOOKUP(C420,macroInfo!$B$5:$H$57,7,0)</f>
        <v>0.53750000000000009</v>
      </c>
    </row>
    <row r="421" spans="1:37" x14ac:dyDescent="0.3">
      <c r="A421" s="32" t="s">
        <v>174</v>
      </c>
      <c r="B421" s="32">
        <v>13</v>
      </c>
      <c r="C421" s="32">
        <v>2015</v>
      </c>
      <c r="D421" s="29" t="s">
        <v>22</v>
      </c>
      <c r="E421" s="29" t="s">
        <v>45</v>
      </c>
      <c r="F421" s="33">
        <f t="shared" si="180"/>
        <v>0</v>
      </c>
      <c r="G421" s="33">
        <f t="shared" si="173"/>
        <v>0</v>
      </c>
      <c r="H421" s="33">
        <f t="shared" si="174"/>
        <v>0</v>
      </c>
      <c r="I421" s="33">
        <f t="shared" si="175"/>
        <v>0</v>
      </c>
      <c r="J421" s="30">
        <v>0.74539999999999995</v>
      </c>
      <c r="K421" s="30">
        <v>6.2667999999999999</v>
      </c>
      <c r="L421" s="30">
        <v>2.2225999999999999</v>
      </c>
      <c r="M421" s="30">
        <v>1.9293</v>
      </c>
      <c r="N421" s="31">
        <v>180778</v>
      </c>
      <c r="O421" s="50">
        <f t="shared" si="177"/>
        <v>21.95020686677239</v>
      </c>
      <c r="P421" s="31">
        <v>1403293</v>
      </c>
      <c r="Q421" s="31">
        <f t="shared" si="176"/>
        <v>7.7625208819657256</v>
      </c>
      <c r="R421" s="31">
        <v>2144287</v>
      </c>
      <c r="S421" s="31">
        <f t="shared" si="178"/>
        <v>1.871303123566229</v>
      </c>
      <c r="T421" s="31">
        <v>904436</v>
      </c>
      <c r="U421" s="31">
        <f t="shared" si="181"/>
        <v>1239851</v>
      </c>
      <c r="V421" s="50">
        <f t="shared" si="179"/>
        <v>2.4117164670986835</v>
      </c>
      <c r="W421" s="31">
        <v>38958</v>
      </c>
      <c r="X421" s="44">
        <f t="shared" si="182"/>
        <v>4.3074357942408303</v>
      </c>
      <c r="Y421" s="44">
        <f t="shared" si="183"/>
        <v>2.3781357942408303</v>
      </c>
      <c r="Z421" s="31">
        <v>233903</v>
      </c>
      <c r="AA421" s="30">
        <v>8.3704000000000001</v>
      </c>
      <c r="AB421" s="30">
        <v>70.287499999999994</v>
      </c>
      <c r="AC421" s="30">
        <v>1.1416999999999999</v>
      </c>
      <c r="AD421" s="30">
        <v>6.9997999999999996</v>
      </c>
      <c r="AE421" s="30">
        <f t="shared" si="185"/>
        <v>4.2537494754571616</v>
      </c>
      <c r="AF421" s="30">
        <v>247.17500000000001</v>
      </c>
      <c r="AG421" s="31">
        <v>220676</v>
      </c>
      <c r="AH421" s="59">
        <f>VLOOKUP(C421,macroInfo!$B$5:$D$57,3,0)</f>
        <v>2.7063695817639899</v>
      </c>
      <c r="AI421" s="59">
        <f>VLOOKUP(C421,macroInfo!$B$5:$G$57,6,0)</f>
        <v>2.7524673390089935</v>
      </c>
      <c r="AJ421" s="59">
        <f>VLOOKUP(C421,macroInfo!$B$5:$F$57,5,0)</f>
        <v>5.3819675500990032</v>
      </c>
      <c r="AK421" s="59">
        <f>VLOOKUP(C421,macroInfo!$B$5:$H$57,7,0)</f>
        <v>0.55249999999999999</v>
      </c>
    </row>
    <row r="422" spans="1:37" x14ac:dyDescent="0.3">
      <c r="A422" s="32" t="s">
        <v>175</v>
      </c>
      <c r="B422" s="32">
        <v>13</v>
      </c>
      <c r="C422" s="32">
        <v>2016</v>
      </c>
      <c r="D422" s="29" t="s">
        <v>22</v>
      </c>
      <c r="E422" s="29" t="s">
        <v>45</v>
      </c>
      <c r="F422" s="33">
        <f t="shared" si="180"/>
        <v>0</v>
      </c>
      <c r="G422" s="33">
        <f t="shared" si="173"/>
        <v>0</v>
      </c>
      <c r="H422" s="33">
        <f t="shared" si="174"/>
        <v>0</v>
      </c>
      <c r="I422" s="33">
        <f t="shared" si="175"/>
        <v>0</v>
      </c>
      <c r="J422" s="30">
        <v>0.82269999999999999</v>
      </c>
      <c r="K422" s="30">
        <v>6.7975000000000003</v>
      </c>
      <c r="L422" s="30">
        <v>2.2898999999999998</v>
      </c>
      <c r="M422" s="30">
        <v>2.0045999999999999</v>
      </c>
      <c r="N422" s="31">
        <v>190315</v>
      </c>
      <c r="O422" s="50">
        <f t="shared" si="177"/>
        <v>5.1410834968571493</v>
      </c>
      <c r="P422" s="31">
        <v>1399477</v>
      </c>
      <c r="Q422" s="31">
        <f t="shared" si="176"/>
        <v>7.3534771300212807</v>
      </c>
      <c r="R422" s="31">
        <v>2188067</v>
      </c>
      <c r="S422" s="31">
        <f t="shared" si="178"/>
        <v>2.0211409472972104</v>
      </c>
      <c r="T422" s="31">
        <v>915749</v>
      </c>
      <c r="U422" s="31">
        <f t="shared" si="181"/>
        <v>1272318</v>
      </c>
      <c r="V422" s="50">
        <f t="shared" si="179"/>
        <v>2.5849222566461103</v>
      </c>
      <c r="W422" s="31">
        <v>41096</v>
      </c>
      <c r="X422" s="44">
        <f t="shared" si="182"/>
        <v>4.4876925882528944</v>
      </c>
      <c r="Y422" s="44">
        <f t="shared" si="183"/>
        <v>2.4830925882528945</v>
      </c>
      <c r="Z422" s="31">
        <v>240975</v>
      </c>
      <c r="AA422" s="30">
        <v>8.2197999999999993</v>
      </c>
      <c r="AB422" s="30">
        <v>72.675299999999993</v>
      </c>
      <c r="AC422" s="30">
        <v>1.2507999999999999</v>
      </c>
      <c r="AD422" s="30">
        <v>5.3183999999999996</v>
      </c>
      <c r="AE422" s="30">
        <f t="shared" si="185"/>
        <v>2.9786694168136227</v>
      </c>
      <c r="AF422" s="30">
        <v>230.81200000000001</v>
      </c>
      <c r="AG422" s="31">
        <v>228187</v>
      </c>
      <c r="AH422" s="59">
        <f>VLOOKUP(C422,macroInfo!$B$5:$D$57,3,0)</f>
        <v>1.66747207596187</v>
      </c>
      <c r="AI422" s="59">
        <f>VLOOKUP(C422,macroInfo!$B$5:$G$57,6,0)</f>
        <v>-11.495897277976438</v>
      </c>
      <c r="AJ422" s="59">
        <f>VLOOKUP(C422,macroInfo!$B$5:$F$57,5,0)</f>
        <v>2.592809398073177</v>
      </c>
      <c r="AK422" s="59">
        <f>VLOOKUP(C422,macroInfo!$B$5:$H$57,7,0)</f>
        <v>0.49249999999999994</v>
      </c>
    </row>
    <row r="423" spans="1:37" x14ac:dyDescent="0.3">
      <c r="A423" s="32" t="s">
        <v>176</v>
      </c>
      <c r="B423" s="32">
        <v>13</v>
      </c>
      <c r="C423" s="32">
        <v>2017</v>
      </c>
      <c r="D423" s="29" t="s">
        <v>22</v>
      </c>
      <c r="E423" s="29" t="s">
        <v>45</v>
      </c>
      <c r="F423" s="33">
        <f t="shared" si="180"/>
        <v>0</v>
      </c>
      <c r="G423" s="33">
        <f t="shared" si="173"/>
        <v>0</v>
      </c>
      <c r="H423" s="33">
        <f t="shared" si="174"/>
        <v>0</v>
      </c>
      <c r="I423" s="33">
        <f t="shared" si="175"/>
        <v>0</v>
      </c>
      <c r="J423" s="30">
        <v>0.81589999999999996</v>
      </c>
      <c r="K423" s="30">
        <v>6.8414999999999999</v>
      </c>
      <c r="L423" s="30">
        <v>2.3986999999999998</v>
      </c>
      <c r="M423" s="30">
        <v>2.0615000000000001</v>
      </c>
      <c r="N423" s="31">
        <v>191496</v>
      </c>
      <c r="O423" s="50">
        <f t="shared" si="177"/>
        <v>0.61863265671552414</v>
      </c>
      <c r="P423" s="31">
        <v>1433517</v>
      </c>
      <c r="Q423" s="31">
        <f t="shared" si="176"/>
        <v>7.4858848226594814</v>
      </c>
      <c r="R423" s="31">
        <v>2281234</v>
      </c>
      <c r="S423" s="31">
        <f t="shared" si="178"/>
        <v>4.1698018962322188</v>
      </c>
      <c r="T423" s="31">
        <v>948179</v>
      </c>
      <c r="U423" s="31">
        <f t="shared" si="181"/>
        <v>1333055</v>
      </c>
      <c r="V423" s="50">
        <f t="shared" si="179"/>
        <v>4.6632866987329296</v>
      </c>
      <c r="W423" s="31">
        <v>44667</v>
      </c>
      <c r="X423" s="44">
        <f t="shared" si="182"/>
        <v>4.7108193706040735</v>
      </c>
      <c r="Y423" s="44">
        <f t="shared" si="183"/>
        <v>2.6493193706040734</v>
      </c>
      <c r="Z423" s="31">
        <v>244823</v>
      </c>
      <c r="AA423" s="30">
        <v>8.5393000000000008</v>
      </c>
      <c r="AB423" s="30">
        <v>71.651300000000006</v>
      </c>
      <c r="AC423" s="30">
        <v>3.5413999999999999</v>
      </c>
      <c r="AD423" s="30">
        <v>3.8552</v>
      </c>
      <c r="AE423" s="30">
        <f t="shared" si="185"/>
        <v>1.5842306803081181</v>
      </c>
      <c r="AF423" s="30">
        <v>241.6619</v>
      </c>
      <c r="AG423" s="31">
        <v>227427</v>
      </c>
      <c r="AH423" s="59">
        <f>VLOOKUP(C423,macroInfo!$B$5:$D$57,3,0)</f>
        <v>2.24192121597748</v>
      </c>
      <c r="AI423" s="59">
        <f>VLOOKUP(C423,macroInfo!$B$5:$G$57,6,0)</f>
        <v>96.096317192574773</v>
      </c>
      <c r="AJ423" s="59">
        <f>VLOOKUP(C423,macroInfo!$B$5:$F$57,5,0)</f>
        <v>15.75644385807878</v>
      </c>
      <c r="AK423" s="59">
        <f>VLOOKUP(C423,macroInfo!$B$5:$H$57,7,0)</f>
        <v>1.2874999999999999</v>
      </c>
    </row>
    <row r="424" spans="1:37" x14ac:dyDescent="0.3">
      <c r="A424" s="32" t="s">
        <v>177</v>
      </c>
      <c r="B424" s="32">
        <v>13</v>
      </c>
      <c r="C424" s="32">
        <v>2018</v>
      </c>
      <c r="D424" s="29" t="s">
        <v>22</v>
      </c>
      <c r="E424" s="29" t="s">
        <v>45</v>
      </c>
      <c r="F424" s="33">
        <f t="shared" si="180"/>
        <v>0</v>
      </c>
      <c r="G424" s="33">
        <f t="shared" si="173"/>
        <v>0</v>
      </c>
      <c r="H424" s="33">
        <f t="shared" si="174"/>
        <v>0</v>
      </c>
      <c r="I424" s="33">
        <f t="shared" si="175"/>
        <v>0</v>
      </c>
      <c r="J424" s="30">
        <v>1.2142999999999999</v>
      </c>
      <c r="K424" s="30">
        <v>10.945</v>
      </c>
      <c r="L424" s="30">
        <v>2.4508999999999999</v>
      </c>
      <c r="M424" s="30">
        <v>2.0461999999999998</v>
      </c>
      <c r="N424" s="31">
        <v>189038</v>
      </c>
      <c r="O424" s="50">
        <f t="shared" si="177"/>
        <v>-1.291886762288025</v>
      </c>
      <c r="P424" s="31">
        <v>1433517</v>
      </c>
      <c r="Q424" s="31">
        <f t="shared" si="176"/>
        <v>7.5832213629005807</v>
      </c>
      <c r="R424" s="31">
        <v>2354507</v>
      </c>
      <c r="S424" s="31">
        <f t="shared" si="178"/>
        <v>3.1614839101981893</v>
      </c>
      <c r="T424" s="31">
        <v>957262</v>
      </c>
      <c r="U424" s="31">
        <f t="shared" si="181"/>
        <v>1397245</v>
      </c>
      <c r="V424" s="50">
        <f t="shared" si="179"/>
        <v>4.7029140043116087</v>
      </c>
      <c r="W424" s="31">
        <v>48162</v>
      </c>
      <c r="X424" s="44">
        <f t="shared" si="182"/>
        <v>5.0312244714613135</v>
      </c>
      <c r="Y424" s="44">
        <f t="shared" si="183"/>
        <v>2.9850244714613137</v>
      </c>
      <c r="Z424" s="31">
        <v>242999</v>
      </c>
      <c r="AA424" s="30">
        <v>8.8740000000000006</v>
      </c>
      <c r="AB424" s="30">
        <v>73.240700000000004</v>
      </c>
      <c r="AC424" s="30">
        <v>0.95789999999999997</v>
      </c>
      <c r="AD424" s="30">
        <v>5.4927999999999999</v>
      </c>
      <c r="AE424" s="30">
        <f t="shared" si="185"/>
        <v>-0.74781723673696754</v>
      </c>
      <c r="AF424" s="30">
        <v>218.90780000000001</v>
      </c>
      <c r="AG424" s="31">
        <v>221304</v>
      </c>
      <c r="AH424" s="59">
        <f>VLOOKUP(C424,macroInfo!$B$5:$D$57,3,0)</f>
        <v>2.9453848312678002</v>
      </c>
      <c r="AI424" s="59">
        <f>VLOOKUP(C424,macroInfo!$B$5:$G$57,6,0)</f>
        <v>60.525280130543749</v>
      </c>
      <c r="AJ424" s="59">
        <f>VLOOKUP(C424,macroInfo!$B$5:$F$57,5,0)</f>
        <v>10.50993465569568</v>
      </c>
      <c r="AK424" s="59">
        <f>VLOOKUP(C424,macroInfo!$B$5:$H$57,7,0)</f>
        <v>2.3583333333333329</v>
      </c>
    </row>
    <row r="425" spans="1:37" x14ac:dyDescent="0.3">
      <c r="A425" s="32" t="s">
        <v>178</v>
      </c>
      <c r="B425" s="32">
        <v>13</v>
      </c>
      <c r="C425" s="32">
        <v>2019</v>
      </c>
      <c r="D425" s="29" t="s">
        <v>22</v>
      </c>
      <c r="E425" s="29" t="s">
        <v>45</v>
      </c>
      <c r="F425" s="33">
        <f t="shared" si="180"/>
        <v>0</v>
      </c>
      <c r="G425" s="33">
        <f t="shared" si="173"/>
        <v>0</v>
      </c>
      <c r="H425" s="33">
        <f t="shared" si="174"/>
        <v>0</v>
      </c>
      <c r="I425" s="33">
        <f t="shared" si="175"/>
        <v>0</v>
      </c>
      <c r="J425" s="30">
        <v>1.1456</v>
      </c>
      <c r="K425" s="30">
        <v>10.7339</v>
      </c>
      <c r="L425" s="30">
        <v>2.3917999999999999</v>
      </c>
      <c r="M425" s="30">
        <v>1.9537</v>
      </c>
      <c r="N425" s="31">
        <v>188492</v>
      </c>
      <c r="O425" s="50">
        <f t="shared" si="177"/>
        <v>-0.28924873820620073</v>
      </c>
      <c r="P425" s="31">
        <v>1495027</v>
      </c>
      <c r="Q425" s="31">
        <f t="shared" si="176"/>
        <v>7.9315143348258816</v>
      </c>
      <c r="R425" s="31">
        <v>2434079</v>
      </c>
      <c r="S425" s="31">
        <f t="shared" si="178"/>
        <v>3.323708717233659</v>
      </c>
      <c r="T425" s="31">
        <v>992584</v>
      </c>
      <c r="U425" s="31">
        <f t="shared" si="181"/>
        <v>1441495</v>
      </c>
      <c r="V425" s="50">
        <f t="shared" si="179"/>
        <v>3.1178328777633291</v>
      </c>
      <c r="W425" s="31">
        <v>48891</v>
      </c>
      <c r="X425" s="44">
        <f t="shared" si="182"/>
        <v>4.9256284606642868</v>
      </c>
      <c r="Y425" s="44">
        <f t="shared" si="183"/>
        <v>2.9719284606642868</v>
      </c>
      <c r="Z425" s="31">
        <v>241409</v>
      </c>
      <c r="AA425" s="30">
        <v>9.1918000000000006</v>
      </c>
      <c r="AB425" s="30">
        <v>73.266199999999998</v>
      </c>
      <c r="AC425" s="30">
        <v>3.6899000000000002</v>
      </c>
      <c r="AD425" s="30">
        <v>3.8601000000000001</v>
      </c>
      <c r="AE425" s="30">
        <f t="shared" si="185"/>
        <v>-0.65647376186468409</v>
      </c>
      <c r="AF425" s="30">
        <v>228.73150000000001</v>
      </c>
      <c r="AG425" s="31">
        <v>221230</v>
      </c>
      <c r="AH425" s="59">
        <f>VLOOKUP(C425,macroInfo!$B$5:$D$57,3,0)</f>
        <v>2.2944390776931098</v>
      </c>
      <c r="AI425" s="59">
        <f>VLOOKUP(C425,macroInfo!$B$5:$G$57,6,0)</f>
        <v>-2.5770932284035988</v>
      </c>
      <c r="AJ425" s="59">
        <f>VLOOKUP(C425,macroInfo!$B$5:$F$57,5,0)</f>
        <v>7.0343743579107363</v>
      </c>
      <c r="AK425" s="59">
        <f>VLOOKUP(C425,macroInfo!$B$5:$H$57,7,0)</f>
        <v>2.2983333333333333</v>
      </c>
    </row>
    <row r="426" spans="1:37" x14ac:dyDescent="0.3">
      <c r="A426" s="32" t="s">
        <v>179</v>
      </c>
      <c r="B426" s="32">
        <v>13</v>
      </c>
      <c r="C426" s="32">
        <v>2020</v>
      </c>
      <c r="D426" s="29" t="s">
        <v>22</v>
      </c>
      <c r="E426" s="29" t="s">
        <v>45</v>
      </c>
      <c r="F426" s="33">
        <f t="shared" si="180"/>
        <v>1</v>
      </c>
      <c r="G426" s="33">
        <f t="shared" si="173"/>
        <v>1</v>
      </c>
      <c r="H426" s="33">
        <f t="shared" si="174"/>
        <v>0</v>
      </c>
      <c r="I426" s="33">
        <f t="shared" si="175"/>
        <v>0</v>
      </c>
      <c r="J426" s="30">
        <v>0.68120000000000003</v>
      </c>
      <c r="K426" s="30">
        <v>6.7260999999999997</v>
      </c>
      <c r="L426" s="30">
        <v>1.9138999999999999</v>
      </c>
      <c r="M426" s="30">
        <v>1.7375</v>
      </c>
      <c r="N426" s="31">
        <v>200096</v>
      </c>
      <c r="O426" s="50">
        <f t="shared" si="177"/>
        <v>5.9741685715740234</v>
      </c>
      <c r="P426" s="31">
        <v>1480439</v>
      </c>
      <c r="Q426" s="31">
        <f t="shared" si="176"/>
        <v>7.3986436510474975</v>
      </c>
      <c r="R426" s="31">
        <v>2819627</v>
      </c>
      <c r="S426" s="31">
        <f t="shared" si="178"/>
        <v>14.703615579833713</v>
      </c>
      <c r="T426" s="31">
        <v>937104</v>
      </c>
      <c r="U426" s="31">
        <f t="shared" si="181"/>
        <v>1882523</v>
      </c>
      <c r="V426" s="50">
        <f t="shared" si="179"/>
        <v>26.693212893154321</v>
      </c>
      <c r="W426" s="31">
        <v>43360</v>
      </c>
      <c r="X426" s="44">
        <f t="shared" si="182"/>
        <v>4.6270211203879184</v>
      </c>
      <c r="Y426" s="44">
        <f t="shared" si="183"/>
        <v>2.8895211203879185</v>
      </c>
      <c r="Z426" s="31">
        <v>248414</v>
      </c>
      <c r="AA426" s="30">
        <v>10.331200000000001</v>
      </c>
      <c r="AB426" s="30">
        <v>77.064099999999996</v>
      </c>
      <c r="AC426" s="30">
        <v>-5.5895000000000001</v>
      </c>
      <c r="AD426" s="30">
        <v>25.137699999999999</v>
      </c>
      <c r="AE426" s="30">
        <f t="shared" si="185"/>
        <v>2.8604118692556666</v>
      </c>
      <c r="AF426" s="30">
        <v>229.77940000000001</v>
      </c>
      <c r="AG426" s="31">
        <v>237936</v>
      </c>
      <c r="AH426" s="59">
        <f>VLOOKUP(C426,macroInfo!$B$5:$D$57,3,0)</f>
        <v>-2.76780251140578</v>
      </c>
      <c r="AI426" s="59">
        <f>VLOOKUP(C426,macroInfo!$B$5:$G$57,6,0)</f>
        <v>-114.23391508809951</v>
      </c>
      <c r="AJ426" s="59">
        <f>VLOOKUP(C426,macroInfo!$B$5:$F$57,5,0)</f>
        <v>9.0718970685114702</v>
      </c>
      <c r="AK426" s="59">
        <f>VLOOKUP(C426,macroInfo!$B$5:$H$57,7,0)</f>
        <v>0.73333333333333339</v>
      </c>
    </row>
    <row r="427" spans="1:37" x14ac:dyDescent="0.3">
      <c r="A427" s="32" t="s">
        <v>180</v>
      </c>
      <c r="B427" s="32">
        <v>13</v>
      </c>
      <c r="C427" s="32">
        <v>2021</v>
      </c>
      <c r="D427" s="29" t="s">
        <v>22</v>
      </c>
      <c r="E427" s="29" t="s">
        <v>45</v>
      </c>
      <c r="F427" s="33">
        <f t="shared" si="180"/>
        <v>1</v>
      </c>
      <c r="G427" s="33">
        <f t="shared" si="173"/>
        <v>1</v>
      </c>
      <c r="H427" s="33">
        <f t="shared" si="174"/>
        <v>0</v>
      </c>
      <c r="I427" s="33">
        <f t="shared" si="175"/>
        <v>0</v>
      </c>
      <c r="J427" s="30">
        <v>1.0751999999999999</v>
      </c>
      <c r="K427" s="30">
        <v>12.377000000000001</v>
      </c>
      <c r="L427" s="30">
        <v>1.6586000000000001</v>
      </c>
      <c r="M427" s="30">
        <v>1.5512999999999999</v>
      </c>
      <c r="N427" s="31">
        <v>196465</v>
      </c>
      <c r="O427" s="50">
        <f t="shared" si="177"/>
        <v>-1.8312952988642865</v>
      </c>
      <c r="P427" s="31">
        <v>1616880</v>
      </c>
      <c r="Q427" s="31">
        <f t="shared" si="176"/>
        <v>8.2298628254396462</v>
      </c>
      <c r="R427" s="31">
        <v>3128528</v>
      </c>
      <c r="S427" s="31">
        <f t="shared" si="178"/>
        <v>10.395799969416334</v>
      </c>
      <c r="T427" s="31">
        <v>953792</v>
      </c>
      <c r="U427" s="31">
        <f t="shared" si="181"/>
        <v>2174736</v>
      </c>
      <c r="V427" s="50">
        <f t="shared" si="179"/>
        <v>14.429437945047836</v>
      </c>
      <c r="W427" s="31">
        <v>42934</v>
      </c>
      <c r="X427" s="44">
        <f t="shared" si="182"/>
        <v>4.5014007246863041</v>
      </c>
      <c r="Y427" s="44">
        <f t="shared" si="183"/>
        <v>2.9501007246863042</v>
      </c>
      <c r="Z427" s="31">
        <v>245358</v>
      </c>
      <c r="AA427" s="30">
        <v>11.584300000000001</v>
      </c>
      <c r="AB427" s="30">
        <v>76.902500000000003</v>
      </c>
      <c r="AC427" s="30">
        <v>1.7807999999999999</v>
      </c>
      <c r="AD427" s="30">
        <v>12.698499999999999</v>
      </c>
      <c r="AE427" s="30">
        <f t="shared" si="185"/>
        <v>-1.2378340694782635</v>
      </c>
      <c r="AF427" s="30">
        <f>AVERAGE(AF413:AF426)</f>
        <v>274.96421428571432</v>
      </c>
      <c r="AG427" s="31">
        <v>228007</v>
      </c>
      <c r="AH427" s="59">
        <f>VLOOKUP(C427,macroInfo!$B$5:$D$57,3,0)</f>
        <v>5.9454847612217199</v>
      </c>
      <c r="AI427" s="59">
        <f>VLOOKUP(C427,macroInfo!$B$5:$G$57,6,0)</f>
        <v>-151.61959856938344</v>
      </c>
      <c r="AJ427" s="59">
        <f>VLOOKUP(C427,macroInfo!$B$5:$F$57,5,0)</f>
        <v>28.522785754254098</v>
      </c>
      <c r="AK427" s="59">
        <f>VLOOKUP(C427,macroInfo!$B$5:$H$57,7,0)</f>
        <v>0.161</v>
      </c>
    </row>
    <row r="428" spans="1:37" x14ac:dyDescent="0.3">
      <c r="A428" s="32" t="s">
        <v>181</v>
      </c>
      <c r="B428" s="32">
        <v>13</v>
      </c>
      <c r="C428" s="32">
        <v>2022</v>
      </c>
      <c r="D428" s="29" t="s">
        <v>22</v>
      </c>
      <c r="E428" s="29" t="s">
        <v>45</v>
      </c>
      <c r="F428" s="33">
        <f t="shared" si="180"/>
        <v>1</v>
      </c>
      <c r="G428" s="33">
        <f t="shared" si="173"/>
        <v>1</v>
      </c>
      <c r="H428" s="33">
        <f t="shared" si="174"/>
        <v>0</v>
      </c>
      <c r="I428" s="33">
        <f t="shared" si="175"/>
        <v>0</v>
      </c>
      <c r="J428" s="30">
        <v>0.89090000000000003</v>
      </c>
      <c r="K428" s="30">
        <v>10.6149</v>
      </c>
      <c r="L428" s="30">
        <v>1.9476</v>
      </c>
      <c r="M428" s="30">
        <v>1.5785</v>
      </c>
      <c r="N428" s="31">
        <v>208446</v>
      </c>
      <c r="O428" s="50">
        <f t="shared" si="177"/>
        <v>5.9195716492427461</v>
      </c>
      <c r="P428" s="31">
        <v>1603744</v>
      </c>
      <c r="Q428" s="31">
        <f t="shared" si="176"/>
        <v>7.6938103873425252</v>
      </c>
      <c r="R428" s="31">
        <v>3051375</v>
      </c>
      <c r="S428" s="31">
        <f t="shared" si="178"/>
        <v>-2.4970297689463203</v>
      </c>
      <c r="T428" s="31">
        <v>1052618</v>
      </c>
      <c r="U428" s="31">
        <f t="shared" si="181"/>
        <v>1998757</v>
      </c>
      <c r="V428" s="50">
        <f t="shared" si="179"/>
        <v>-8.4381790514475679</v>
      </c>
      <c r="W428" s="31">
        <v>52462</v>
      </c>
      <c r="X428" s="44">
        <f t="shared" si="182"/>
        <v>4.9839542930103802</v>
      </c>
      <c r="Y428" s="44">
        <f t="shared" si="183"/>
        <v>3.4054542930103802</v>
      </c>
      <c r="Z428" s="31">
        <v>244800</v>
      </c>
      <c r="AA428" s="30">
        <v>11.1691</v>
      </c>
      <c r="AB428" s="30">
        <v>76.611500000000007</v>
      </c>
      <c r="AC428" s="30">
        <v>10.3614</v>
      </c>
      <c r="AD428" s="30">
        <v>-4.6029</v>
      </c>
      <c r="AE428" s="30">
        <f t="shared" si="185"/>
        <v>-0.22768178466996183</v>
      </c>
      <c r="AF428" s="30">
        <v>270.53410000000002</v>
      </c>
      <c r="AG428" s="31">
        <v>238773</v>
      </c>
      <c r="AH428" s="59">
        <f>VLOOKUP(C428,macroInfo!$B$5:$D$57,3,0)</f>
        <v>2.1</v>
      </c>
      <c r="AI428" s="59">
        <f>VLOOKUP(C428,macroInfo!$B$5:$G$57,6,0)</f>
        <v>270.39008175553982</v>
      </c>
      <c r="AJ428" s="59">
        <f>VLOOKUP(C428,macroInfo!$B$5:$F$57,5,0)</f>
        <v>-4.8140790190475906</v>
      </c>
      <c r="AK428" s="59">
        <f>VLOOKUP(C428,macroInfo!$B$5:$H$57,7,0)</f>
        <v>2.4049999999999998</v>
      </c>
    </row>
    <row r="429" spans="1:37" x14ac:dyDescent="0.3">
      <c r="A429" s="32"/>
      <c r="B429" s="32"/>
      <c r="C429" s="32"/>
      <c r="D429" s="29"/>
      <c r="E429" s="29"/>
      <c r="F429" s="33"/>
      <c r="G429" s="33">
        <f t="shared" si="173"/>
        <v>0</v>
      </c>
      <c r="H429" s="33">
        <f t="shared" si="174"/>
        <v>0</v>
      </c>
      <c r="I429" s="33">
        <f t="shared" si="175"/>
        <v>0</v>
      </c>
      <c r="J429" s="30"/>
      <c r="K429" s="30"/>
      <c r="L429" s="30"/>
      <c r="M429" s="30"/>
      <c r="N429" s="31"/>
      <c r="O429" s="50"/>
      <c r="P429" s="31"/>
      <c r="Q429" s="31"/>
      <c r="R429" s="31"/>
      <c r="S429" s="31"/>
      <c r="T429" s="31"/>
      <c r="U429" s="31"/>
      <c r="V429" s="50"/>
      <c r="W429" s="31"/>
      <c r="X429" s="44"/>
      <c r="Y429" s="44"/>
      <c r="Z429" s="31"/>
      <c r="AA429" s="30"/>
      <c r="AB429" s="30"/>
      <c r="AC429" s="30"/>
      <c r="AD429" s="30"/>
      <c r="AE429" s="30"/>
      <c r="AF429" s="30"/>
      <c r="AG429" s="31"/>
      <c r="AH429" s="59"/>
      <c r="AI429" s="59"/>
      <c r="AJ429" s="59"/>
      <c r="AK429" s="59"/>
    </row>
    <row r="430" spans="1:37" x14ac:dyDescent="0.3">
      <c r="A430" s="32" t="s">
        <v>157</v>
      </c>
      <c r="B430" s="32">
        <v>14</v>
      </c>
      <c r="C430" s="32">
        <v>1998</v>
      </c>
      <c r="D430" s="29" t="s">
        <v>40</v>
      </c>
      <c r="E430" s="29" t="s">
        <v>45</v>
      </c>
      <c r="F430" s="33">
        <f t="shared" si="180"/>
        <v>0</v>
      </c>
      <c r="G430" s="33">
        <f t="shared" si="173"/>
        <v>0</v>
      </c>
      <c r="H430" s="33">
        <f t="shared" si="174"/>
        <v>0</v>
      </c>
      <c r="I430" s="33">
        <f t="shared" si="175"/>
        <v>0</v>
      </c>
      <c r="J430" s="30">
        <v>1.9309000000000001</v>
      </c>
      <c r="K430" s="30">
        <v>22.817799999999998</v>
      </c>
      <c r="L430" s="30">
        <v>3.3010999999999999</v>
      </c>
      <c r="M430" s="30">
        <v>2.0708000000000002</v>
      </c>
      <c r="N430" s="31">
        <f t="shared" ref="N430:N434" si="186">AVERAGE(N431:N437)</f>
        <v>8443.7574650018269</v>
      </c>
      <c r="O430" s="50"/>
      <c r="P430" s="31">
        <f t="shared" ref="P430:P434" si="187">AVERAGE(P431:P437)</f>
        <v>88170.744834210243</v>
      </c>
      <c r="Q430" s="31">
        <f t="shared" si="176"/>
        <v>10.44212191073292</v>
      </c>
      <c r="R430" s="31">
        <v>63503</v>
      </c>
      <c r="S430" s="31"/>
      <c r="T430" s="31">
        <v>38386</v>
      </c>
      <c r="U430" s="31">
        <f t="shared" si="181"/>
        <v>25117</v>
      </c>
      <c r="V430" s="50"/>
      <c r="W430" s="31">
        <v>1651</v>
      </c>
      <c r="X430" s="44">
        <f t="shared" ref="X430:X454" si="188">+W430/T430*100</f>
        <v>4.301047256812379</v>
      </c>
      <c r="Y430" s="44">
        <f t="shared" ref="Y430:Y454" si="189">X430-M430</f>
        <v>2.2302472568123788</v>
      </c>
      <c r="Z430" s="31">
        <v>5447</v>
      </c>
      <c r="AA430" s="30">
        <v>9.4106000000000005</v>
      </c>
      <c r="AB430" s="30">
        <v>84.490300000000005</v>
      </c>
      <c r="AC430" s="30">
        <v>9.2777999999999992</v>
      </c>
      <c r="AD430" s="30">
        <v>7.9188999999999998</v>
      </c>
      <c r="AE430" s="30"/>
      <c r="AF430" s="30">
        <f t="shared" ref="AF430:AF438" si="190">AVERAGE(AF431:AF435)</f>
        <v>224.45947083357186</v>
      </c>
      <c r="AG430" s="31">
        <v>7319</v>
      </c>
      <c r="AH430" s="59">
        <f>VLOOKUP(C430,macroInfo!$B$5:$D$57,3,0)</f>
        <v>4.4813944315531602</v>
      </c>
      <c r="AI430" s="59">
        <f>VLOOKUP(C430,macroInfo!$B$5:$G$57,6,0)</f>
        <v>7.1698837229222008</v>
      </c>
      <c r="AJ430" s="59">
        <f>VLOOKUP(C430,macroInfo!$B$5:$F$57,5,0)</f>
        <v>21.675289447831517</v>
      </c>
      <c r="AK430" s="59">
        <f>VLOOKUP(C430,macroInfo!$B$5:$H$57,7,0)</f>
        <v>7.335</v>
      </c>
    </row>
    <row r="431" spans="1:37" x14ac:dyDescent="0.3">
      <c r="A431" s="32" t="s">
        <v>158</v>
      </c>
      <c r="B431" s="32">
        <v>14</v>
      </c>
      <c r="C431" s="32">
        <v>1999</v>
      </c>
      <c r="D431" s="29" t="s">
        <v>40</v>
      </c>
      <c r="E431" s="29" t="s">
        <v>45</v>
      </c>
      <c r="F431" s="33">
        <f t="shared" si="180"/>
        <v>0</v>
      </c>
      <c r="G431" s="33">
        <f t="shared" si="173"/>
        <v>0</v>
      </c>
      <c r="H431" s="33">
        <f t="shared" si="174"/>
        <v>0</v>
      </c>
      <c r="I431" s="33">
        <f t="shared" si="175"/>
        <v>0</v>
      </c>
      <c r="J431" s="30">
        <v>2.5156000000000001</v>
      </c>
      <c r="K431" s="30">
        <v>32.845399999999998</v>
      </c>
      <c r="L431" s="30">
        <v>2.9678</v>
      </c>
      <c r="M431" s="30">
        <v>2.0912999999999999</v>
      </c>
      <c r="N431" s="31">
        <f t="shared" si="186"/>
        <v>8182.0377818765992</v>
      </c>
      <c r="O431" s="50">
        <f t="shared" si="177"/>
        <v>-3.1486169633211958</v>
      </c>
      <c r="P431" s="31">
        <f t="shared" si="187"/>
        <v>86845.276729933947</v>
      </c>
      <c r="Q431" s="31">
        <f t="shared" si="176"/>
        <v>10.614137827901287</v>
      </c>
      <c r="R431" s="31">
        <v>74756</v>
      </c>
      <c r="S431" s="31">
        <f t="shared" si="178"/>
        <v>16.3142327730889</v>
      </c>
      <c r="T431" s="31">
        <v>37547</v>
      </c>
      <c r="U431" s="31">
        <f t="shared" si="181"/>
        <v>37209</v>
      </c>
      <c r="V431" s="50">
        <f t="shared" si="179"/>
        <v>39.300575978483892</v>
      </c>
      <c r="W431" s="31">
        <v>1701</v>
      </c>
      <c r="X431" s="44">
        <f t="shared" si="188"/>
        <v>4.5303219964311392</v>
      </c>
      <c r="Y431" s="44">
        <f t="shared" si="189"/>
        <v>2.4390219964311393</v>
      </c>
      <c r="Z431" s="31">
        <v>5142</v>
      </c>
      <c r="AA431" s="30">
        <v>11.253299999999999</v>
      </c>
      <c r="AB431" s="30">
        <v>87.514300000000006</v>
      </c>
      <c r="AC431" s="30">
        <v>-2.1857000000000002</v>
      </c>
      <c r="AD431" s="30">
        <v>24.912600000000001</v>
      </c>
      <c r="AE431" s="30">
        <f t="shared" ref="AE431:AE454" si="191">+LN(Z431/Z430)*100</f>
        <v>-5.7622889557839656</v>
      </c>
      <c r="AF431" s="30">
        <f t="shared" si="190"/>
        <v>223.34785265464319</v>
      </c>
      <c r="AG431" s="31">
        <v>7705</v>
      </c>
      <c r="AH431" s="59">
        <f>VLOOKUP(C431,macroInfo!$B$5:$D$57,3,0)</f>
        <v>4.7944990446750797</v>
      </c>
      <c r="AI431" s="59">
        <f>VLOOKUP(C431,macroInfo!$B$5:$G$57,6,0)</f>
        <v>-29.70418029197921</v>
      </c>
      <c r="AJ431" s="59">
        <f>VLOOKUP(C431,macroInfo!$B$5:$F$57,5,0)</f>
        <v>20.14088090429766</v>
      </c>
      <c r="AK431" s="59">
        <f>VLOOKUP(C431,macroInfo!$B$5:$H$57,7,0)</f>
        <v>5.4500000000000011</v>
      </c>
    </row>
    <row r="432" spans="1:37" x14ac:dyDescent="0.3">
      <c r="A432" s="32" t="s">
        <v>159</v>
      </c>
      <c r="B432" s="32">
        <v>14</v>
      </c>
      <c r="C432" s="32">
        <v>2000</v>
      </c>
      <c r="D432" s="29" t="s">
        <v>40</v>
      </c>
      <c r="E432" s="29" t="s">
        <v>45</v>
      </c>
      <c r="F432" s="33">
        <f t="shared" si="180"/>
        <v>0</v>
      </c>
      <c r="G432" s="33">
        <f t="shared" si="173"/>
        <v>0</v>
      </c>
      <c r="H432" s="33">
        <f t="shared" si="174"/>
        <v>0</v>
      </c>
      <c r="I432" s="33">
        <f t="shared" si="175"/>
        <v>0</v>
      </c>
      <c r="J432" s="30">
        <v>1.8818999999999999</v>
      </c>
      <c r="K432" s="30">
        <v>25.307700000000001</v>
      </c>
      <c r="L432" s="30">
        <v>2.7816000000000001</v>
      </c>
      <c r="M432" s="30">
        <v>1.6875</v>
      </c>
      <c r="N432" s="31">
        <f t="shared" si="186"/>
        <v>8566.6580591420243</v>
      </c>
      <c r="O432" s="50">
        <f t="shared" si="177"/>
        <v>4.5936461284298211</v>
      </c>
      <c r="P432" s="31">
        <f t="shared" si="187"/>
        <v>91097.867138692207</v>
      </c>
      <c r="Q432" s="31">
        <f t="shared" si="176"/>
        <v>10.634002957720005</v>
      </c>
      <c r="R432" s="31">
        <v>77114</v>
      </c>
      <c r="S432" s="31">
        <f t="shared" si="178"/>
        <v>3.1055369837717057</v>
      </c>
      <c r="T432" s="31">
        <v>36261</v>
      </c>
      <c r="U432" s="31">
        <f t="shared" si="181"/>
        <v>40853</v>
      </c>
      <c r="V432" s="50">
        <f t="shared" si="179"/>
        <v>9.3429590520652805</v>
      </c>
      <c r="W432" s="31">
        <v>1757</v>
      </c>
      <c r="X432" s="44">
        <f t="shared" si="188"/>
        <v>4.8454262154932293</v>
      </c>
      <c r="Y432" s="44">
        <f t="shared" si="189"/>
        <v>3.1579262154932293</v>
      </c>
      <c r="Z432" s="31">
        <v>6151</v>
      </c>
      <c r="AA432" s="30">
        <v>12.534800000000001</v>
      </c>
      <c r="AB432" s="30">
        <v>85.707800000000006</v>
      </c>
      <c r="AC432" s="30">
        <v>-3.4249999999999998</v>
      </c>
      <c r="AD432" s="30">
        <v>1.1211</v>
      </c>
      <c r="AE432" s="30">
        <f t="shared" si="191"/>
        <v>17.917256138253347</v>
      </c>
      <c r="AF432" s="30">
        <f t="shared" si="190"/>
        <v>223.47394134553602</v>
      </c>
      <c r="AG432" s="31">
        <v>8452</v>
      </c>
      <c r="AH432" s="59">
        <f>VLOOKUP(C432,macroInfo!$B$5:$D$57,3,0)</f>
        <v>4.0771594794161796</v>
      </c>
      <c r="AI432" s="59">
        <f>VLOOKUP(C432,macroInfo!$B$5:$G$57,6,0)</f>
        <v>11.349249888751523</v>
      </c>
      <c r="AJ432" s="59">
        <f>VLOOKUP(C432,macroInfo!$B$5:$F$57,5,0)</f>
        <v>6.4848096186651185</v>
      </c>
      <c r="AK432" s="59">
        <f>VLOOKUP(C432,macroInfo!$B$5:$H$57,7,0)</f>
        <v>6.1050000000000004</v>
      </c>
    </row>
    <row r="433" spans="1:37" x14ac:dyDescent="0.3">
      <c r="A433" s="32" t="s">
        <v>160</v>
      </c>
      <c r="B433" s="32">
        <v>14</v>
      </c>
      <c r="C433" s="32">
        <v>2001</v>
      </c>
      <c r="D433" s="29" t="s">
        <v>40</v>
      </c>
      <c r="E433" s="29" t="s">
        <v>45</v>
      </c>
      <c r="F433" s="33">
        <f t="shared" si="180"/>
        <v>1</v>
      </c>
      <c r="G433" s="33">
        <f t="shared" si="173"/>
        <v>0</v>
      </c>
      <c r="H433" s="33">
        <f t="shared" si="174"/>
        <v>0</v>
      </c>
      <c r="I433" s="33">
        <f t="shared" si="175"/>
        <v>0</v>
      </c>
      <c r="J433" s="30">
        <v>1.7019</v>
      </c>
      <c r="K433" s="30">
        <v>21.543199999999999</v>
      </c>
      <c r="L433" s="30">
        <v>3.0024999999999999</v>
      </c>
      <c r="M433" s="30">
        <v>2.8576000000000001</v>
      </c>
      <c r="N433" s="31">
        <f t="shared" si="186"/>
        <v>9421.0758017492717</v>
      </c>
      <c r="O433" s="50">
        <f t="shared" si="177"/>
        <v>9.5071587611698032</v>
      </c>
      <c r="P433" s="31">
        <f t="shared" si="187"/>
        <v>94187.008746355685</v>
      </c>
      <c r="Q433" s="31">
        <f t="shared" si="176"/>
        <v>9.9974791338445002</v>
      </c>
      <c r="R433" s="31">
        <v>80712</v>
      </c>
      <c r="S433" s="31">
        <f t="shared" si="178"/>
        <v>4.5602416660305005</v>
      </c>
      <c r="T433" s="31">
        <v>21058</v>
      </c>
      <c r="U433" s="31">
        <f t="shared" si="181"/>
        <v>59654</v>
      </c>
      <c r="V433" s="50">
        <f t="shared" si="179"/>
        <v>37.858094611107866</v>
      </c>
      <c r="W433" s="31">
        <v>1624</v>
      </c>
      <c r="X433" s="44">
        <f t="shared" si="188"/>
        <v>7.7120334314749739</v>
      </c>
      <c r="Y433" s="44">
        <f t="shared" si="189"/>
        <v>4.8544334314749733</v>
      </c>
      <c r="Z433" s="31">
        <v>6317</v>
      </c>
      <c r="AA433" s="30">
        <v>12.776999999999999</v>
      </c>
      <c r="AB433" s="30">
        <v>78.301900000000003</v>
      </c>
      <c r="AC433" s="30">
        <v>-41.926600000000001</v>
      </c>
      <c r="AD433" s="30">
        <v>-1.1796</v>
      </c>
      <c r="AE433" s="30">
        <f t="shared" si="191"/>
        <v>2.6629741690332187</v>
      </c>
      <c r="AF433" s="30">
        <f t="shared" si="190"/>
        <v>225.43788512128003</v>
      </c>
      <c r="AG433" s="31">
        <v>8018</v>
      </c>
      <c r="AH433" s="59">
        <f>VLOOKUP(C433,macroInfo!$B$5:$D$57,3,0)</f>
        <v>0.95433872870837899</v>
      </c>
      <c r="AI433" s="59">
        <f>VLOOKUP(C433,macroInfo!$B$5:$G$57,6,0)</f>
        <v>-20.568826745413055</v>
      </c>
      <c r="AJ433" s="59">
        <f>VLOOKUP(C433,macroInfo!$B$5:$F$57,5,0)</f>
        <v>-18.009005298066089</v>
      </c>
      <c r="AK433" s="59">
        <f>VLOOKUP(C433,macroInfo!$B$5:$H$57,7,0)</f>
        <v>4.9700000000000006</v>
      </c>
    </row>
    <row r="434" spans="1:37" x14ac:dyDescent="0.3">
      <c r="A434" s="32" t="s">
        <v>161</v>
      </c>
      <c r="B434" s="32">
        <v>14</v>
      </c>
      <c r="C434" s="32">
        <v>2002</v>
      </c>
      <c r="D434" s="29" t="s">
        <v>40</v>
      </c>
      <c r="E434" s="29" t="s">
        <v>45</v>
      </c>
      <c r="F434" s="33">
        <f t="shared" si="180"/>
        <v>0</v>
      </c>
      <c r="G434" s="33">
        <f t="shared" si="173"/>
        <v>0</v>
      </c>
      <c r="H434" s="33">
        <f t="shared" si="174"/>
        <v>0</v>
      </c>
      <c r="I434" s="33">
        <f t="shared" si="175"/>
        <v>0</v>
      </c>
      <c r="J434" s="30">
        <v>1.1397999999999999</v>
      </c>
      <c r="K434" s="30">
        <v>13.8759</v>
      </c>
      <c r="L434" s="30">
        <v>3.1515</v>
      </c>
      <c r="M434" s="30">
        <v>3.0935000000000001</v>
      </c>
      <c r="N434" s="31">
        <f t="shared" si="186"/>
        <v>9853.8163265306121</v>
      </c>
      <c r="O434" s="50">
        <f t="shared" si="177"/>
        <v>4.4909538389813344</v>
      </c>
      <c r="P434" s="31">
        <f t="shared" si="187"/>
        <v>95704.632653061228</v>
      </c>
      <c r="Q434" s="31">
        <f t="shared" si="176"/>
        <v>9.7124433297365371</v>
      </c>
      <c r="R434" s="31">
        <v>77564</v>
      </c>
      <c r="S434" s="31">
        <f t="shared" si="178"/>
        <v>-3.9783861085706556</v>
      </c>
      <c r="T434" s="31">
        <v>31340</v>
      </c>
      <c r="U434" s="31">
        <f t="shared" si="181"/>
        <v>46224</v>
      </c>
      <c r="V434" s="50">
        <f t="shared" si="179"/>
        <v>-25.506206040915412</v>
      </c>
      <c r="W434" s="31">
        <v>1665</v>
      </c>
      <c r="X434" s="44">
        <f t="shared" si="188"/>
        <v>5.3126994256541158</v>
      </c>
      <c r="Y434" s="44">
        <f t="shared" si="189"/>
        <v>2.2191994256541157</v>
      </c>
      <c r="Z434" s="31">
        <v>6684</v>
      </c>
      <c r="AA434" s="30">
        <v>11.6044</v>
      </c>
      <c r="AB434" s="30">
        <v>84.421099999999996</v>
      </c>
      <c r="AC434" s="30">
        <v>48.826999999999998</v>
      </c>
      <c r="AD434" s="30">
        <v>-0.58160000000000001</v>
      </c>
      <c r="AE434" s="30">
        <f t="shared" si="191"/>
        <v>5.6472198816583878</v>
      </c>
      <c r="AF434" s="30">
        <f t="shared" si="190"/>
        <v>229.05474093440003</v>
      </c>
      <c r="AG434" s="31">
        <f>AVERAGE(AG430:AG433)</f>
        <v>7873.5</v>
      </c>
      <c r="AH434" s="59">
        <f>VLOOKUP(C434,macroInfo!$B$5:$D$57,3,0)</f>
        <v>1.6959429227495699</v>
      </c>
      <c r="AI434" s="59">
        <f>VLOOKUP(C434,macroInfo!$B$5:$G$57,6,0)</f>
        <v>-21.837626089029953</v>
      </c>
      <c r="AJ434" s="59">
        <f>VLOOKUP(C434,macroInfo!$B$5:$F$57,5,0)</f>
        <v>-18.18527651548176</v>
      </c>
      <c r="AK434" s="59">
        <f>VLOOKUP(C434,macroInfo!$B$5:$H$57,7,0)</f>
        <v>3.9949999999999997</v>
      </c>
    </row>
    <row r="435" spans="1:37" x14ac:dyDescent="0.3">
      <c r="A435" s="32" t="s">
        <v>162</v>
      </c>
      <c r="B435" s="32">
        <v>14</v>
      </c>
      <c r="C435" s="32">
        <v>2003</v>
      </c>
      <c r="D435" s="29" t="s">
        <v>40</v>
      </c>
      <c r="E435" s="29" t="s">
        <v>45</v>
      </c>
      <c r="F435" s="33">
        <f t="shared" si="180"/>
        <v>0</v>
      </c>
      <c r="G435" s="33">
        <f t="shared" si="173"/>
        <v>0</v>
      </c>
      <c r="H435" s="33">
        <f t="shared" si="174"/>
        <v>0</v>
      </c>
      <c r="I435" s="33">
        <f t="shared" si="175"/>
        <v>0</v>
      </c>
      <c r="J435" s="30">
        <v>1.3614999999999999</v>
      </c>
      <c r="K435" s="30">
        <v>15.3123</v>
      </c>
      <c r="L435" s="30">
        <v>2.3460999999999999</v>
      </c>
      <c r="M435" s="30">
        <v>2.0672000000000001</v>
      </c>
      <c r="N435" s="31">
        <f>AVERAGE(N436:N442)</f>
        <v>10321.714285714286</v>
      </c>
      <c r="O435" s="50">
        <f t="shared" si="177"/>
        <v>4.6391034750340108</v>
      </c>
      <c r="P435" s="31">
        <f>AVERAGE(P436:P442)</f>
        <v>96417.428571428565</v>
      </c>
      <c r="Q435" s="31">
        <f t="shared" si="176"/>
        <v>9.3412223883075889</v>
      </c>
      <c r="R435" s="31">
        <v>92397</v>
      </c>
      <c r="S435" s="31">
        <f t="shared" si="178"/>
        <v>17.499110856771761</v>
      </c>
      <c r="T435" s="31">
        <v>35283</v>
      </c>
      <c r="U435" s="31">
        <f t="shared" si="181"/>
        <v>57114</v>
      </c>
      <c r="V435" s="50">
        <f t="shared" si="179"/>
        <v>21.155012677334383</v>
      </c>
      <c r="W435" s="31">
        <v>1609</v>
      </c>
      <c r="X435" s="44">
        <f t="shared" si="188"/>
        <v>4.5602698183261063</v>
      </c>
      <c r="Y435" s="44">
        <f t="shared" si="189"/>
        <v>2.4930698183261062</v>
      </c>
      <c r="Z435" s="31">
        <v>8428</v>
      </c>
      <c r="AA435" s="30">
        <v>10.963100000000001</v>
      </c>
      <c r="AB435" s="30">
        <v>73.149100000000004</v>
      </c>
      <c r="AC435" s="30">
        <v>12.5814</v>
      </c>
      <c r="AD435" s="30">
        <v>1.8398000000000001</v>
      </c>
      <c r="AE435" s="30">
        <f t="shared" si="191"/>
        <v>23.184288520879534</v>
      </c>
      <c r="AF435" s="30">
        <f t="shared" si="190"/>
        <v>220.98293411200001</v>
      </c>
      <c r="AG435" s="31">
        <v>8282</v>
      </c>
      <c r="AH435" s="59">
        <f>VLOOKUP(C435,macroInfo!$B$5:$D$57,3,0)</f>
        <v>2.7962091006717</v>
      </c>
      <c r="AI435" s="59">
        <f>VLOOKUP(C435,macroInfo!$B$5:$G$57,6,0)</f>
        <v>-8.6215243879623085</v>
      </c>
      <c r="AJ435" s="59">
        <f>VLOOKUP(C435,macroInfo!$B$5:$F$57,5,0)</f>
        <v>-2.1118228990670262</v>
      </c>
      <c r="AK435" s="59">
        <f>VLOOKUP(C435,macroInfo!$B$5:$H$57,7,0)</f>
        <v>3.665</v>
      </c>
    </row>
    <row r="436" spans="1:37" x14ac:dyDescent="0.3">
      <c r="A436" s="32" t="s">
        <v>163</v>
      </c>
      <c r="B436" s="32">
        <v>14</v>
      </c>
      <c r="C436" s="32">
        <v>2004</v>
      </c>
      <c r="D436" s="29" t="s">
        <v>40</v>
      </c>
      <c r="E436" s="29" t="s">
        <v>45</v>
      </c>
      <c r="F436" s="33">
        <f t="shared" si="180"/>
        <v>0</v>
      </c>
      <c r="G436" s="33">
        <f t="shared" si="173"/>
        <v>0</v>
      </c>
      <c r="H436" s="33">
        <f t="shared" si="174"/>
        <v>0</v>
      </c>
      <c r="I436" s="33">
        <f t="shared" si="175"/>
        <v>0</v>
      </c>
      <c r="J436" s="30">
        <v>1.5407</v>
      </c>
      <c r="K436" s="30">
        <v>16.2547</v>
      </c>
      <c r="L436" s="30">
        <v>2.1638000000000002</v>
      </c>
      <c r="M436" s="30">
        <v>1.855</v>
      </c>
      <c r="N436" s="31">
        <v>6118</v>
      </c>
      <c r="O436" s="50">
        <f t="shared" si="177"/>
        <v>-52.301461348628621</v>
      </c>
      <c r="P436" s="31">
        <v>73661</v>
      </c>
      <c r="Q436" s="31">
        <f t="shared" si="176"/>
        <v>12.040045766590389</v>
      </c>
      <c r="R436" s="31">
        <v>94529</v>
      </c>
      <c r="S436" s="31">
        <f t="shared" si="178"/>
        <v>2.2812155140969588</v>
      </c>
      <c r="T436" s="31">
        <v>35781</v>
      </c>
      <c r="U436" s="31">
        <f t="shared" si="181"/>
        <v>58748</v>
      </c>
      <c r="V436" s="50">
        <f t="shared" si="179"/>
        <v>2.8207839394392868</v>
      </c>
      <c r="W436" s="31">
        <v>1645</v>
      </c>
      <c r="X436" s="44">
        <f t="shared" si="188"/>
        <v>4.5974120343198903</v>
      </c>
      <c r="Y436" s="44">
        <f t="shared" si="189"/>
        <v>2.7424120343198903</v>
      </c>
      <c r="Z436" s="31">
        <v>9290</v>
      </c>
      <c r="AA436" s="30">
        <v>10.1753</v>
      </c>
      <c r="AB436" s="30">
        <v>75.170599999999993</v>
      </c>
      <c r="AC436" s="30">
        <v>1.4114</v>
      </c>
      <c r="AD436" s="30">
        <v>4.1041999999999996</v>
      </c>
      <c r="AE436" s="30">
        <f t="shared" si="191"/>
        <v>9.7379056883804598</v>
      </c>
      <c r="AF436" s="30">
        <f t="shared" si="190"/>
        <v>217.78976176</v>
      </c>
      <c r="AG436" s="31">
        <v>8996</v>
      </c>
      <c r="AH436" s="59">
        <f>VLOOKUP(C436,macroInfo!$B$5:$D$57,3,0)</f>
        <v>3.8525526006435098</v>
      </c>
      <c r="AI436" s="59">
        <f>VLOOKUP(C436,macroInfo!$B$5:$G$57,6,0)</f>
        <v>22.068486956749851</v>
      </c>
      <c r="AJ436" s="59">
        <f>VLOOKUP(C436,macroInfo!$B$5:$F$57,5,0)</f>
        <v>15.83158490016541</v>
      </c>
      <c r="AK436" s="59">
        <f>VLOOKUP(C436,macroInfo!$B$5:$H$57,7,0)</f>
        <v>4.57</v>
      </c>
    </row>
    <row r="437" spans="1:37" x14ac:dyDescent="0.3">
      <c r="A437" s="32" t="s">
        <v>164</v>
      </c>
      <c r="B437" s="32">
        <v>14</v>
      </c>
      <c r="C437" s="32">
        <v>2005</v>
      </c>
      <c r="D437" s="29" t="s">
        <v>40</v>
      </c>
      <c r="E437" s="29" t="s">
        <v>45</v>
      </c>
      <c r="F437" s="33">
        <f t="shared" si="180"/>
        <v>0</v>
      </c>
      <c r="G437" s="33">
        <f t="shared" si="173"/>
        <v>0</v>
      </c>
      <c r="H437" s="33">
        <f t="shared" si="174"/>
        <v>0</v>
      </c>
      <c r="I437" s="33">
        <f t="shared" si="175"/>
        <v>0</v>
      </c>
      <c r="J437" s="30">
        <v>1.5978000000000001</v>
      </c>
      <c r="K437" s="30">
        <v>16.393599999999999</v>
      </c>
      <c r="L437" s="30">
        <v>1.8309</v>
      </c>
      <c r="M437" s="30">
        <v>1.3286</v>
      </c>
      <c r="N437" s="31">
        <v>6643</v>
      </c>
      <c r="O437" s="50">
        <f t="shared" si="177"/>
        <v>8.2328422954392302</v>
      </c>
      <c r="P437" s="31">
        <v>79282</v>
      </c>
      <c r="Q437" s="31">
        <f t="shared" si="176"/>
        <v>11.934668071654373</v>
      </c>
      <c r="R437" s="31">
        <v>102118</v>
      </c>
      <c r="S437" s="31">
        <f t="shared" si="178"/>
        <v>7.7222341650245854</v>
      </c>
      <c r="T437" s="31">
        <v>32927</v>
      </c>
      <c r="U437" s="31">
        <f t="shared" si="181"/>
        <v>69191</v>
      </c>
      <c r="V437" s="50">
        <f t="shared" si="179"/>
        <v>16.361368647029014</v>
      </c>
      <c r="W437" s="31">
        <v>1340</v>
      </c>
      <c r="X437" s="44">
        <f t="shared" si="188"/>
        <v>4.069608527955781</v>
      </c>
      <c r="Y437" s="44">
        <f t="shared" si="189"/>
        <v>2.7410085279557812</v>
      </c>
      <c r="Z437" s="31">
        <v>9876</v>
      </c>
      <c r="AA437" s="30">
        <v>10.34</v>
      </c>
      <c r="AB437" s="30">
        <v>70.754300000000001</v>
      </c>
      <c r="AC437" s="30">
        <v>-7.9763000000000002</v>
      </c>
      <c r="AD437" s="30">
        <v>-15.2143</v>
      </c>
      <c r="AE437" s="30">
        <f t="shared" si="191"/>
        <v>6.1169018657185958</v>
      </c>
      <c r="AF437" s="30">
        <f t="shared" si="190"/>
        <v>224.10438480000002</v>
      </c>
      <c r="AG437" s="31">
        <v>9898</v>
      </c>
      <c r="AH437" s="59">
        <f>VLOOKUP(C437,macroInfo!$B$5:$D$57,3,0)</f>
        <v>3.4832203202525802</v>
      </c>
      <c r="AI437" s="59">
        <f>VLOOKUP(C437,macroInfo!$B$5:$G$57,6,0)</f>
        <v>2.7517247399369804</v>
      </c>
      <c r="AJ437" s="59">
        <f>VLOOKUP(C437,macroInfo!$B$5:$F$57,5,0)</f>
        <v>6.3055343402032529</v>
      </c>
      <c r="AK437" s="59">
        <f>VLOOKUP(C437,macroInfo!$B$5:$H$57,7,0)</f>
        <v>4.6974999999999998</v>
      </c>
    </row>
    <row r="438" spans="1:37" x14ac:dyDescent="0.3">
      <c r="A438" s="32" t="s">
        <v>165</v>
      </c>
      <c r="B438" s="32">
        <v>14</v>
      </c>
      <c r="C438" s="32">
        <v>2006</v>
      </c>
      <c r="D438" s="29" t="s">
        <v>40</v>
      </c>
      <c r="E438" s="29" t="s">
        <v>45</v>
      </c>
      <c r="F438" s="33">
        <f t="shared" si="180"/>
        <v>0</v>
      </c>
      <c r="G438" s="33">
        <f t="shared" si="173"/>
        <v>0</v>
      </c>
      <c r="H438" s="33">
        <f t="shared" si="174"/>
        <v>0</v>
      </c>
      <c r="I438" s="33">
        <f t="shared" si="175"/>
        <v>0</v>
      </c>
      <c r="J438" s="30">
        <v>1.8202</v>
      </c>
      <c r="K438" s="30">
        <v>17.582699999999999</v>
      </c>
      <c r="L438" s="30">
        <v>2.0461999999999998</v>
      </c>
      <c r="M438" s="30">
        <v>1.3338000000000001</v>
      </c>
      <c r="N438" s="31">
        <v>6350</v>
      </c>
      <c r="O438" s="50">
        <f t="shared" si="177"/>
        <v>-4.5108855778503818</v>
      </c>
      <c r="P438" s="31">
        <v>77567</v>
      </c>
      <c r="Q438" s="31">
        <f t="shared" si="176"/>
        <v>12.215275590551181</v>
      </c>
      <c r="R438" s="31">
        <v>103685</v>
      </c>
      <c r="S438" s="31">
        <f t="shared" si="178"/>
        <v>1.5228449370498949</v>
      </c>
      <c r="T438" s="31">
        <v>38059</v>
      </c>
      <c r="U438" s="31">
        <f t="shared" si="181"/>
        <v>65626</v>
      </c>
      <c r="V438" s="50">
        <f t="shared" si="179"/>
        <v>-5.289883747097881</v>
      </c>
      <c r="W438" s="31">
        <v>1499</v>
      </c>
      <c r="X438" s="44">
        <f t="shared" si="188"/>
        <v>3.9386216138101373</v>
      </c>
      <c r="Y438" s="44">
        <f t="shared" si="189"/>
        <v>2.6048216138101372</v>
      </c>
      <c r="Z438" s="31">
        <v>11429</v>
      </c>
      <c r="AA438" s="30">
        <v>9.0721000000000007</v>
      </c>
      <c r="AB438" s="30">
        <v>74.778300000000002</v>
      </c>
      <c r="AC438" s="30">
        <v>15.586</v>
      </c>
      <c r="AD438" s="30">
        <v>24.823699999999999</v>
      </c>
      <c r="AE438" s="30">
        <f t="shared" si="191"/>
        <v>14.604641343252773</v>
      </c>
      <c r="AF438" s="30">
        <f t="shared" si="190"/>
        <v>235.25760399999999</v>
      </c>
      <c r="AG438" s="31">
        <v>9690</v>
      </c>
      <c r="AH438" s="59">
        <f>VLOOKUP(C438,macroInfo!$B$5:$D$57,3,0)</f>
        <v>2.7828106258432701</v>
      </c>
      <c r="AI438" s="59">
        <f>VLOOKUP(C438,macroInfo!$B$5:$G$57,6,0)</f>
        <v>2.1064496594234416</v>
      </c>
      <c r="AJ438" s="59">
        <f>VLOOKUP(C438,macroInfo!$B$5:$F$57,5,0)</f>
        <v>8.7574297123439706</v>
      </c>
      <c r="AK438" s="59">
        <f>VLOOKUP(C438,macroInfo!$B$5:$H$57,7,0)</f>
        <v>4.7974999999999994</v>
      </c>
    </row>
    <row r="439" spans="1:37" x14ac:dyDescent="0.3">
      <c r="A439" s="32" t="s">
        <v>166</v>
      </c>
      <c r="B439" s="32">
        <v>14</v>
      </c>
      <c r="C439" s="32">
        <v>2007</v>
      </c>
      <c r="D439" s="29" t="s">
        <v>40</v>
      </c>
      <c r="E439" s="29" t="s">
        <v>45</v>
      </c>
      <c r="F439" s="33">
        <f t="shared" si="180"/>
        <v>1</v>
      </c>
      <c r="G439" s="33">
        <f t="shared" si="173"/>
        <v>1</v>
      </c>
      <c r="H439" s="33">
        <f t="shared" si="174"/>
        <v>1</v>
      </c>
      <c r="I439" s="33">
        <f t="shared" si="175"/>
        <v>0</v>
      </c>
      <c r="J439" s="30">
        <v>1.3532999999999999</v>
      </c>
      <c r="K439" s="30">
        <v>9.9872999999999994</v>
      </c>
      <c r="L439" s="30">
        <v>2.0971000000000002</v>
      </c>
      <c r="M439" s="30">
        <v>1.5145</v>
      </c>
      <c r="N439" s="31">
        <v>11259</v>
      </c>
      <c r="O439" s="50">
        <f t="shared" si="177"/>
        <v>57.271299591639313</v>
      </c>
      <c r="P439" s="31">
        <v>120866</v>
      </c>
      <c r="Q439" s="31">
        <f t="shared" si="176"/>
        <v>10.735056399324984</v>
      </c>
      <c r="R439" s="31">
        <v>197656</v>
      </c>
      <c r="S439" s="31">
        <f t="shared" si="178"/>
        <v>64.517068922325635</v>
      </c>
      <c r="T439" s="31">
        <v>50931</v>
      </c>
      <c r="U439" s="31">
        <f t="shared" si="181"/>
        <v>146725</v>
      </c>
      <c r="V439" s="50">
        <f t="shared" si="179"/>
        <v>80.458812755347097</v>
      </c>
      <c r="W439" s="31">
        <v>2300</v>
      </c>
      <c r="X439" s="44">
        <f t="shared" si="188"/>
        <v>4.5159136871453534</v>
      </c>
      <c r="Y439" s="44">
        <f t="shared" si="189"/>
        <v>3.0014136871453534</v>
      </c>
      <c r="Z439" s="31">
        <v>29403</v>
      </c>
      <c r="AA439" s="30">
        <v>6.7222999999999997</v>
      </c>
      <c r="AB439" s="30">
        <v>76.079599999999999</v>
      </c>
      <c r="AC439" s="30">
        <v>33.821199999999997</v>
      </c>
      <c r="AD439" s="30">
        <v>90.076599999999999</v>
      </c>
      <c r="AE439" s="30">
        <f t="shared" si="191"/>
        <v>94.494272503969157</v>
      </c>
      <c r="AF439" s="30">
        <f>AVERAGE(AF440:AF444)</f>
        <v>247.13902000000002</v>
      </c>
      <c r="AG439" s="31">
        <v>16012</v>
      </c>
      <c r="AH439" s="59">
        <f>VLOOKUP(C439,macroInfo!$B$5:$D$57,3,0)</f>
        <v>2.01050755163328</v>
      </c>
      <c r="AI439" s="59">
        <f>VLOOKUP(C439,macroInfo!$B$5:$G$57,6,0)</f>
        <v>21.613625390754567</v>
      </c>
      <c r="AJ439" s="59">
        <f>VLOOKUP(C439,macroInfo!$B$5:$F$57,5,0)</f>
        <v>11.440467914050702</v>
      </c>
      <c r="AK439" s="59">
        <f>VLOOKUP(C439,macroInfo!$B$5:$H$57,7,0)</f>
        <v>5.9550000000000001</v>
      </c>
    </row>
    <row r="440" spans="1:37" x14ac:dyDescent="0.3">
      <c r="A440" s="32" t="s">
        <v>167</v>
      </c>
      <c r="B440" s="32">
        <v>14</v>
      </c>
      <c r="C440" s="32">
        <v>2008</v>
      </c>
      <c r="D440" s="29" t="s">
        <v>40</v>
      </c>
      <c r="E440" s="29" t="s">
        <v>45</v>
      </c>
      <c r="F440" s="33">
        <f t="shared" si="180"/>
        <v>1</v>
      </c>
      <c r="G440" s="33">
        <f t="shared" si="173"/>
        <v>1</v>
      </c>
      <c r="H440" s="33">
        <f t="shared" si="174"/>
        <v>1</v>
      </c>
      <c r="I440" s="33">
        <f t="shared" si="175"/>
        <v>0</v>
      </c>
      <c r="J440" s="30">
        <v>0.6522</v>
      </c>
      <c r="K440" s="30">
        <v>5.0707000000000004</v>
      </c>
      <c r="L440" s="30">
        <v>2.1126999999999998</v>
      </c>
      <c r="M440" s="30">
        <v>2.0623</v>
      </c>
      <c r="N440" s="31">
        <v>15402</v>
      </c>
      <c r="O440" s="50">
        <f t="shared" si="177"/>
        <v>31.332956229606495</v>
      </c>
      <c r="P440" s="31">
        <v>115811</v>
      </c>
      <c r="Q440" s="31">
        <f t="shared" si="176"/>
        <v>7.5192182833398258</v>
      </c>
      <c r="R440" s="31">
        <v>237512</v>
      </c>
      <c r="S440" s="31">
        <f t="shared" si="178"/>
        <v>18.369000254101397</v>
      </c>
      <c r="T440" s="31">
        <v>43394</v>
      </c>
      <c r="U440" s="31">
        <f t="shared" si="181"/>
        <v>194118</v>
      </c>
      <c r="V440" s="50">
        <f t="shared" si="179"/>
        <v>27.99061351341226</v>
      </c>
      <c r="W440" s="31">
        <v>2859</v>
      </c>
      <c r="X440" s="44">
        <f t="shared" si="188"/>
        <v>6.5884684518597041</v>
      </c>
      <c r="Y440" s="44">
        <f t="shared" si="189"/>
        <v>4.5261684518597036</v>
      </c>
      <c r="Z440" s="31">
        <v>25264</v>
      </c>
      <c r="AA440" s="30">
        <v>8.4674999999999994</v>
      </c>
      <c r="AB440" s="30">
        <v>79.537000000000006</v>
      </c>
      <c r="AC440" s="30">
        <v>-14.798500000000001</v>
      </c>
      <c r="AD440" s="30">
        <v>35.172899999999998</v>
      </c>
      <c r="AE440" s="30">
        <f t="shared" si="191"/>
        <v>-15.171625244186615</v>
      </c>
      <c r="AF440" s="30">
        <v>180.62389999999999</v>
      </c>
      <c r="AG440" s="31">
        <v>19754</v>
      </c>
      <c r="AH440" s="59">
        <f>VLOOKUP(C440,macroInfo!$B$5:$D$57,3,0)</f>
        <v>0.122188442974647</v>
      </c>
      <c r="AI440" s="59">
        <f>VLOOKUP(C440,macroInfo!$B$5:$G$57,6,0)</f>
        <v>-8.1302947285824168</v>
      </c>
      <c r="AJ440" s="59">
        <f>VLOOKUP(C440,macroInfo!$B$5:$F$57,5,0)</f>
        <v>-19.582815844469096</v>
      </c>
      <c r="AK440" s="59">
        <f>VLOOKUP(C440,macroInfo!$B$5:$H$57,7,0)</f>
        <v>5.49</v>
      </c>
    </row>
    <row r="441" spans="1:37" x14ac:dyDescent="0.3">
      <c r="A441" s="32" t="s">
        <v>168</v>
      </c>
      <c r="B441" s="32">
        <v>14</v>
      </c>
      <c r="C441" s="32">
        <v>2009</v>
      </c>
      <c r="D441" s="29" t="s">
        <v>40</v>
      </c>
      <c r="E441" s="29" t="s">
        <v>45</v>
      </c>
      <c r="F441" s="33">
        <f t="shared" si="180"/>
        <v>1</v>
      </c>
      <c r="G441" s="33">
        <f t="shared" si="173"/>
        <v>1</v>
      </c>
      <c r="H441" s="33">
        <f t="shared" si="174"/>
        <v>1</v>
      </c>
      <c r="I441" s="33">
        <f t="shared" si="175"/>
        <v>0</v>
      </c>
      <c r="J441" s="30">
        <v>-0.48209999999999997</v>
      </c>
      <c r="K441" s="30">
        <v>-5.0404999999999998</v>
      </c>
      <c r="L441" s="30">
        <v>2.0684</v>
      </c>
      <c r="M441" s="30">
        <v>2.0495999999999999</v>
      </c>
      <c r="N441" s="31">
        <v>12883</v>
      </c>
      <c r="O441" s="50">
        <f t="shared" si="177"/>
        <v>-17.858875830767072</v>
      </c>
      <c r="P441" s="31">
        <v>106328</v>
      </c>
      <c r="Q441" s="31">
        <f t="shared" si="176"/>
        <v>8.2533571373127383</v>
      </c>
      <c r="R441" s="31">
        <v>212224</v>
      </c>
      <c r="S441" s="31">
        <f t="shared" si="178"/>
        <v>-11.257582788135368</v>
      </c>
      <c r="T441" s="31">
        <v>36689</v>
      </c>
      <c r="U441" s="31">
        <f t="shared" si="181"/>
        <v>175535</v>
      </c>
      <c r="V441" s="50">
        <f t="shared" si="179"/>
        <v>-10.062776835672874</v>
      </c>
      <c r="W441" s="31">
        <v>2915</v>
      </c>
      <c r="X441" s="44">
        <f t="shared" si="188"/>
        <v>7.9451606748616745</v>
      </c>
      <c r="Y441" s="44">
        <f t="shared" si="189"/>
        <v>5.8955606748616747</v>
      </c>
      <c r="Z441" s="31">
        <v>28977</v>
      </c>
      <c r="AA441" s="30">
        <v>7.3173000000000004</v>
      </c>
      <c r="AB441" s="30">
        <v>80.369699999999995</v>
      </c>
      <c r="AC441" s="30">
        <v>-15.4514</v>
      </c>
      <c r="AD441" s="30">
        <v>-15.4209</v>
      </c>
      <c r="AE441" s="30">
        <f t="shared" si="191"/>
        <v>13.712195435198218</v>
      </c>
      <c r="AF441" s="30">
        <v>201.82390000000001</v>
      </c>
      <c r="AG441" s="31">
        <v>16980</v>
      </c>
      <c r="AH441" s="59">
        <f>VLOOKUP(C441,macroInfo!$B$5:$D$57,3,0)</f>
        <v>-2.5998883510855801</v>
      </c>
      <c r="AI441" s="59">
        <f>VLOOKUP(C441,macroInfo!$B$5:$G$57,6,0)</f>
        <v>-152.2692205218506</v>
      </c>
      <c r="AJ441" s="59">
        <f>VLOOKUP(C441,macroInfo!$B$5:$F$57,5,0)</f>
        <v>-24.778154144577758</v>
      </c>
      <c r="AK441" s="59">
        <f>VLOOKUP(C441,macroInfo!$B$5:$H$57,7,0)</f>
        <v>1.1975</v>
      </c>
    </row>
    <row r="442" spans="1:37" x14ac:dyDescent="0.3">
      <c r="A442" s="32" t="s">
        <v>169</v>
      </c>
      <c r="B442" s="32">
        <v>14</v>
      </c>
      <c r="C442" s="32">
        <v>2010</v>
      </c>
      <c r="D442" s="29" t="s">
        <v>40</v>
      </c>
      <c r="E442" s="29" t="s">
        <v>45</v>
      </c>
      <c r="F442" s="33">
        <f t="shared" si="180"/>
        <v>1</v>
      </c>
      <c r="G442" s="33">
        <f t="shared" si="173"/>
        <v>1</v>
      </c>
      <c r="H442" s="33">
        <f t="shared" si="174"/>
        <v>1</v>
      </c>
      <c r="I442" s="33">
        <f t="shared" si="175"/>
        <v>0</v>
      </c>
      <c r="J442" s="30">
        <v>1.0960000000000001</v>
      </c>
      <c r="K442" s="30">
        <v>8.1362000000000005</v>
      </c>
      <c r="L442" s="30">
        <v>1.7845</v>
      </c>
      <c r="M442" s="30">
        <v>1.7326999999999999</v>
      </c>
      <c r="N442" s="31">
        <v>13597</v>
      </c>
      <c r="O442" s="50">
        <f t="shared" si="177"/>
        <v>5.394056736416136</v>
      </c>
      <c r="P442" s="31">
        <v>101407</v>
      </c>
      <c r="Q442" s="31">
        <f t="shared" si="176"/>
        <v>7.4580422151945278</v>
      </c>
      <c r="R442" s="31">
        <v>247259</v>
      </c>
      <c r="S442" s="31">
        <f t="shared" si="178"/>
        <v>15.279404961207144</v>
      </c>
      <c r="T442" s="31">
        <v>37808</v>
      </c>
      <c r="U442" s="31">
        <f t="shared" si="181"/>
        <v>209451</v>
      </c>
      <c r="V442" s="50">
        <f t="shared" si="179"/>
        <v>17.665136856902123</v>
      </c>
      <c r="W442" s="31">
        <v>2925</v>
      </c>
      <c r="X442" s="44">
        <f t="shared" si="188"/>
        <v>7.7364578925095211</v>
      </c>
      <c r="Y442" s="44">
        <f t="shared" si="189"/>
        <v>6.0037578925095207</v>
      </c>
      <c r="Z442" s="31">
        <v>32354</v>
      </c>
      <c r="AA442" s="30">
        <v>7.4572000000000003</v>
      </c>
      <c r="AB442" s="30">
        <v>74.313699999999997</v>
      </c>
      <c r="AC442" s="30">
        <v>3.05</v>
      </c>
      <c r="AD442" s="30">
        <v>7.6186999999999996</v>
      </c>
      <c r="AE442" s="30">
        <f t="shared" si="191"/>
        <v>11.023524904223377</v>
      </c>
      <c r="AF442" s="30">
        <v>255.67750000000001</v>
      </c>
      <c r="AG442" s="31">
        <v>16554</v>
      </c>
      <c r="AH442" s="59">
        <f>VLOOKUP(C442,macroInfo!$B$5:$D$57,3,0)</f>
        <v>2.7088566941968102</v>
      </c>
      <c r="AI442" s="59">
        <f>VLOOKUP(C442,macroInfo!$B$5:$G$57,6,0)</f>
        <v>-55.129973169376534</v>
      </c>
      <c r="AJ442" s="59">
        <f>VLOOKUP(C442,macroInfo!$B$5:$F$57,5,0)</f>
        <v>17.567573527575036</v>
      </c>
      <c r="AK442" s="59">
        <f>VLOOKUP(C442,macroInfo!$B$5:$H$57,7,0)</f>
        <v>0.69</v>
      </c>
    </row>
    <row r="443" spans="1:37" x14ac:dyDescent="0.3">
      <c r="A443" s="32" t="s">
        <v>170</v>
      </c>
      <c r="B443" s="32">
        <v>14</v>
      </c>
      <c r="C443" s="32">
        <v>2011</v>
      </c>
      <c r="D443" s="29" t="s">
        <v>40</v>
      </c>
      <c r="E443" s="29" t="s">
        <v>45</v>
      </c>
      <c r="F443" s="33">
        <f t="shared" si="180"/>
        <v>1</v>
      </c>
      <c r="G443" s="33">
        <f t="shared" si="173"/>
        <v>1</v>
      </c>
      <c r="H443" s="33">
        <f t="shared" si="174"/>
        <v>1</v>
      </c>
      <c r="I443" s="33">
        <f t="shared" si="175"/>
        <v>0</v>
      </c>
      <c r="J443" s="30">
        <v>0.87890000000000001</v>
      </c>
      <c r="K443" s="30">
        <v>7.5412999999999997</v>
      </c>
      <c r="L443" s="30">
        <v>1.6930000000000001</v>
      </c>
      <c r="M443" s="30">
        <v>1.6544000000000001</v>
      </c>
      <c r="N443" s="31">
        <v>15389</v>
      </c>
      <c r="O443" s="50">
        <f t="shared" si="177"/>
        <v>12.380378830816563</v>
      </c>
      <c r="P443" s="31">
        <v>102255</v>
      </c>
      <c r="Q443" s="31">
        <f t="shared" si="176"/>
        <v>6.6446812658392362</v>
      </c>
      <c r="R443" s="31">
        <v>325266</v>
      </c>
      <c r="S443" s="31">
        <f t="shared" si="178"/>
        <v>27.420693886640702</v>
      </c>
      <c r="T443" s="31">
        <v>43979</v>
      </c>
      <c r="U443" s="31">
        <f t="shared" si="181"/>
        <v>281287</v>
      </c>
      <c r="V443" s="50">
        <f t="shared" si="179"/>
        <v>29.488567863069896</v>
      </c>
      <c r="W443" s="31">
        <v>2984</v>
      </c>
      <c r="X443" s="44">
        <f t="shared" si="188"/>
        <v>6.7850565042406608</v>
      </c>
      <c r="Y443" s="44">
        <f t="shared" si="189"/>
        <v>5.1306565042406609</v>
      </c>
      <c r="Z443" s="31">
        <v>33417</v>
      </c>
      <c r="AA443" s="30">
        <v>9.5104000000000006</v>
      </c>
      <c r="AB443" s="30">
        <v>80.799700000000001</v>
      </c>
      <c r="AC443" s="30">
        <v>16.321899999999999</v>
      </c>
      <c r="AD443" s="30">
        <v>50.746899999999997</v>
      </c>
      <c r="AE443" s="30">
        <f t="shared" si="191"/>
        <v>3.2327091623660085</v>
      </c>
      <c r="AF443" s="30">
        <v>291.02370000000002</v>
      </c>
      <c r="AG443" s="31">
        <v>17433</v>
      </c>
      <c r="AH443" s="59">
        <f>VLOOKUP(C443,macroInfo!$B$5:$D$57,3,0)</f>
        <v>1.54989495017045</v>
      </c>
      <c r="AI443" s="59">
        <f>VLOOKUP(C443,macroInfo!$B$5:$G$57,6,0)</f>
        <v>25.171692375826577</v>
      </c>
      <c r="AJ443" s="59">
        <f>VLOOKUP(C443,macroInfo!$B$5:$F$57,5,0)</f>
        <v>12.462970276676295</v>
      </c>
      <c r="AK443" s="59">
        <f>VLOOKUP(C443,macroInfo!$B$5:$H$57,7,0)</f>
        <v>0.88749999999999996</v>
      </c>
    </row>
    <row r="444" spans="1:37" x14ac:dyDescent="0.3">
      <c r="A444" s="32" t="s">
        <v>171</v>
      </c>
      <c r="B444" s="32">
        <v>14</v>
      </c>
      <c r="C444" s="32">
        <v>2012</v>
      </c>
      <c r="D444" s="29" t="s">
        <v>40</v>
      </c>
      <c r="E444" s="29" t="s">
        <v>45</v>
      </c>
      <c r="F444" s="33">
        <f t="shared" si="180"/>
        <v>1</v>
      </c>
      <c r="G444" s="33">
        <f t="shared" si="173"/>
        <v>1</v>
      </c>
      <c r="H444" s="33">
        <f t="shared" si="174"/>
        <v>1</v>
      </c>
      <c r="I444" s="33">
        <f t="shared" si="175"/>
        <v>0</v>
      </c>
      <c r="J444" s="30">
        <v>0.71230000000000004</v>
      </c>
      <c r="K444" s="30">
        <v>6.9467999999999996</v>
      </c>
      <c r="L444" s="30">
        <v>1.5821000000000001</v>
      </c>
      <c r="M444" s="30">
        <v>1.5547</v>
      </c>
      <c r="N444" s="31">
        <v>16694</v>
      </c>
      <c r="O444" s="50">
        <f t="shared" si="177"/>
        <v>8.1396404946830305</v>
      </c>
      <c r="P444" s="31">
        <v>111180</v>
      </c>
      <c r="Q444" s="31">
        <f t="shared" si="176"/>
        <v>6.6598778004073322</v>
      </c>
      <c r="R444" s="31">
        <v>358990</v>
      </c>
      <c r="S444" s="31">
        <f t="shared" si="178"/>
        <v>9.8651223835914781</v>
      </c>
      <c r="T444" s="31">
        <v>46629</v>
      </c>
      <c r="U444" s="31">
        <f t="shared" si="181"/>
        <v>312361</v>
      </c>
      <c r="V444" s="50">
        <f t="shared" si="179"/>
        <v>10.478406980208002</v>
      </c>
      <c r="W444" s="31">
        <v>2973</v>
      </c>
      <c r="X444" s="44">
        <f t="shared" si="188"/>
        <v>6.3758605159879052</v>
      </c>
      <c r="Y444" s="44">
        <f t="shared" si="189"/>
        <v>4.8211605159879056</v>
      </c>
      <c r="Z444" s="31">
        <v>35363</v>
      </c>
      <c r="AA444" s="30">
        <v>9.5878999999999994</v>
      </c>
      <c r="AB444" s="30">
        <v>81.543199999999999</v>
      </c>
      <c r="AC444" s="30">
        <v>6.0255999999999998</v>
      </c>
      <c r="AD444" s="30">
        <v>12.3239</v>
      </c>
      <c r="AE444" s="30">
        <f t="shared" si="191"/>
        <v>5.6601323268392107</v>
      </c>
      <c r="AF444" s="30">
        <v>306.54610000000002</v>
      </c>
      <c r="AG444" s="31">
        <v>18140</v>
      </c>
      <c r="AH444" s="59">
        <f>VLOOKUP(C444,macroInfo!$B$5:$D$57,3,0)</f>
        <v>2.2806876031918502</v>
      </c>
      <c r="AI444" s="59">
        <f>VLOOKUP(C444,macroInfo!$B$5:$G$57,6,0)</f>
        <v>-5.7987257650349395</v>
      </c>
      <c r="AJ444" s="59">
        <f>VLOOKUP(C444,macroInfo!$B$5:$F$57,5,0)</f>
        <v>7.9335793820117502</v>
      </c>
      <c r="AK444" s="59">
        <f>VLOOKUP(C444,macroInfo!$B$5:$H$57,7,0)</f>
        <v>0.83749999999999991</v>
      </c>
    </row>
    <row r="445" spans="1:37" x14ac:dyDescent="0.3">
      <c r="A445" s="32" t="s">
        <v>172</v>
      </c>
      <c r="B445" s="32">
        <v>14</v>
      </c>
      <c r="C445" s="32">
        <v>2013</v>
      </c>
      <c r="D445" s="29" t="s">
        <v>40</v>
      </c>
      <c r="E445" s="29" t="s">
        <v>45</v>
      </c>
      <c r="F445" s="33">
        <f t="shared" si="180"/>
        <v>0</v>
      </c>
      <c r="G445" s="33">
        <f t="shared" si="173"/>
        <v>0</v>
      </c>
      <c r="H445" s="33">
        <f t="shared" si="174"/>
        <v>0</v>
      </c>
      <c r="I445" s="33">
        <f t="shared" si="175"/>
        <v>0</v>
      </c>
      <c r="J445" s="30">
        <v>0.57369999999999999</v>
      </c>
      <c r="K445" s="30">
        <v>5.6186999999999996</v>
      </c>
      <c r="L445" s="30">
        <v>1.5092000000000001</v>
      </c>
      <c r="M445" s="30">
        <v>1.488</v>
      </c>
      <c r="N445" s="31">
        <v>18335</v>
      </c>
      <c r="O445" s="50">
        <f t="shared" si="177"/>
        <v>9.3762428094744514</v>
      </c>
      <c r="P445" s="31">
        <v>113322</v>
      </c>
      <c r="Q445" s="31">
        <f t="shared" si="176"/>
        <v>6.1806381238069266</v>
      </c>
      <c r="R445" s="31">
        <v>374516</v>
      </c>
      <c r="S445" s="31">
        <f t="shared" si="178"/>
        <v>4.2339992729041009</v>
      </c>
      <c r="T445" s="31">
        <v>51657</v>
      </c>
      <c r="U445" s="31">
        <f t="shared" si="181"/>
        <v>322859</v>
      </c>
      <c r="V445" s="50">
        <f t="shared" si="179"/>
        <v>3.3056125183271381</v>
      </c>
      <c r="W445" s="31">
        <v>3009</v>
      </c>
      <c r="X445" s="44">
        <f t="shared" si="188"/>
        <v>5.8249607991172541</v>
      </c>
      <c r="Y445" s="44">
        <f t="shared" si="189"/>
        <v>4.3369607991172536</v>
      </c>
      <c r="Z445" s="31">
        <v>35935</v>
      </c>
      <c r="AA445" s="30">
        <v>9.7251999999999992</v>
      </c>
      <c r="AB445" s="30">
        <v>81.908199999999994</v>
      </c>
      <c r="AC445" s="30">
        <v>10.782999999999999</v>
      </c>
      <c r="AD445" s="30">
        <v>6.109</v>
      </c>
      <c r="AE445" s="30">
        <f t="shared" si="191"/>
        <v>1.6045675120851481</v>
      </c>
      <c r="AF445" s="30">
        <v>271.11660000000001</v>
      </c>
      <c r="AG445" s="31">
        <v>19230</v>
      </c>
      <c r="AH445" s="59">
        <f>VLOOKUP(C445,macroInfo!$B$5:$D$57,3,0)</f>
        <v>1.84187539518688</v>
      </c>
      <c r="AI445" s="59">
        <f>VLOOKUP(C445,macroInfo!$B$5:$G$57,6,0)</f>
        <v>-52.586350113053101</v>
      </c>
      <c r="AJ445" s="59">
        <f>VLOOKUP(C445,macroInfo!$B$5:$F$57,5,0)</f>
        <v>17.537853396638734</v>
      </c>
      <c r="AK445" s="59">
        <f>VLOOKUP(C445,macroInfo!$B$5:$H$57,7,0)</f>
        <v>0.495</v>
      </c>
    </row>
    <row r="446" spans="1:37" x14ac:dyDescent="0.3">
      <c r="A446" s="32" t="s">
        <v>173</v>
      </c>
      <c r="B446" s="32">
        <v>14</v>
      </c>
      <c r="C446" s="32">
        <v>2014</v>
      </c>
      <c r="D446" s="29" t="s">
        <v>40</v>
      </c>
      <c r="E446" s="29" t="s">
        <v>45</v>
      </c>
      <c r="F446" s="33">
        <f t="shared" si="180"/>
        <v>0</v>
      </c>
      <c r="G446" s="33">
        <f t="shared" si="173"/>
        <v>0</v>
      </c>
      <c r="H446" s="33">
        <f t="shared" si="174"/>
        <v>0</v>
      </c>
      <c r="I446" s="33">
        <f t="shared" si="175"/>
        <v>0</v>
      </c>
      <c r="J446" s="30">
        <v>0.67569999999999997</v>
      </c>
      <c r="K446" s="30">
        <v>6.8259999999999996</v>
      </c>
      <c r="L446" s="30">
        <v>1.379</v>
      </c>
      <c r="M446" s="30">
        <v>1.3574999999999999</v>
      </c>
      <c r="N446" s="31">
        <v>20502</v>
      </c>
      <c r="O446" s="50">
        <f t="shared" si="177"/>
        <v>11.171064083792045</v>
      </c>
      <c r="P446" s="31">
        <v>168028</v>
      </c>
      <c r="Q446" s="31">
        <f t="shared" si="176"/>
        <v>8.1956882255389711</v>
      </c>
      <c r="R446" s="31">
        <v>385303</v>
      </c>
      <c r="S446" s="31">
        <f t="shared" si="178"/>
        <v>2.8395512066315125</v>
      </c>
      <c r="T446" s="31">
        <v>59132</v>
      </c>
      <c r="U446" s="31">
        <f t="shared" si="181"/>
        <v>326171</v>
      </c>
      <c r="V446" s="50">
        <f t="shared" si="179"/>
        <v>1.020608831419179</v>
      </c>
      <c r="W446" s="31">
        <v>2880</v>
      </c>
      <c r="X446" s="44">
        <f t="shared" si="188"/>
        <v>4.8704593113711701</v>
      </c>
      <c r="Y446" s="44">
        <f t="shared" si="189"/>
        <v>3.5129593113711701</v>
      </c>
      <c r="Z446" s="31">
        <v>35879</v>
      </c>
      <c r="AA446" s="30">
        <v>9.9553999999999991</v>
      </c>
      <c r="AB446" s="30">
        <v>81.084800000000001</v>
      </c>
      <c r="AC446" s="30">
        <v>14.4704</v>
      </c>
      <c r="AD446" s="30">
        <v>1.8151999999999999</v>
      </c>
      <c r="AE446" s="30">
        <f t="shared" si="191"/>
        <v>-0.15595847982497688</v>
      </c>
      <c r="AF446" s="30">
        <v>308.58069999999998</v>
      </c>
      <c r="AG446" s="31">
        <v>21823</v>
      </c>
      <c r="AH446" s="59">
        <f>VLOOKUP(C446,macroInfo!$B$5:$D$57,3,0)</f>
        <v>2.2877759325535898</v>
      </c>
      <c r="AI446" s="59">
        <f>VLOOKUP(C446,macroInfo!$B$5:$G$57,6,0)</f>
        <v>8.2370997433127773</v>
      </c>
      <c r="AJ446" s="59">
        <f>VLOOKUP(C446,macroInfo!$B$5:$F$57,5,0)</f>
        <v>16.279600580719226</v>
      </c>
      <c r="AK446" s="59">
        <f>VLOOKUP(C446,macroInfo!$B$5:$H$57,7,0)</f>
        <v>0.53750000000000009</v>
      </c>
    </row>
    <row r="447" spans="1:37" x14ac:dyDescent="0.3">
      <c r="A447" s="32" t="s">
        <v>174</v>
      </c>
      <c r="B447" s="32">
        <v>14</v>
      </c>
      <c r="C447" s="32">
        <v>2015</v>
      </c>
      <c r="D447" s="29" t="s">
        <v>40</v>
      </c>
      <c r="E447" s="29" t="s">
        <v>45</v>
      </c>
      <c r="F447" s="33">
        <f t="shared" si="180"/>
        <v>0</v>
      </c>
      <c r="G447" s="33">
        <f t="shared" si="173"/>
        <v>0</v>
      </c>
      <c r="H447" s="33">
        <f t="shared" si="174"/>
        <v>0</v>
      </c>
      <c r="I447" s="33">
        <f t="shared" si="175"/>
        <v>0</v>
      </c>
      <c r="J447" s="30">
        <v>0.81069999999999998</v>
      </c>
      <c r="K447" s="30">
        <v>8.4391999999999996</v>
      </c>
      <c r="L447" s="30">
        <v>1.3754999999999999</v>
      </c>
      <c r="M447" s="30">
        <v>1.3549</v>
      </c>
      <c r="N447" s="31">
        <v>20936</v>
      </c>
      <c r="O447" s="50">
        <f t="shared" si="177"/>
        <v>2.0947722866634995</v>
      </c>
      <c r="P447" s="31">
        <v>159893</v>
      </c>
      <c r="Q447" s="31">
        <f t="shared" si="176"/>
        <v>7.6372277416889567</v>
      </c>
      <c r="R447" s="31">
        <v>393780</v>
      </c>
      <c r="S447" s="31">
        <f t="shared" si="178"/>
        <v>2.1762339971216735</v>
      </c>
      <c r="T447" s="31">
        <v>63703</v>
      </c>
      <c r="U447" s="31">
        <f t="shared" si="181"/>
        <v>330077</v>
      </c>
      <c r="V447" s="50">
        <f t="shared" si="179"/>
        <v>1.1904176854815269</v>
      </c>
      <c r="W447" s="31">
        <v>3026</v>
      </c>
      <c r="X447" s="44">
        <f t="shared" si="188"/>
        <v>4.7501687518641189</v>
      </c>
      <c r="Y447" s="44">
        <f t="shared" si="189"/>
        <v>3.3952687518641191</v>
      </c>
      <c r="Z447" s="31">
        <v>35454.400000000001</v>
      </c>
      <c r="AA447" s="30">
        <v>10.103400000000001</v>
      </c>
      <c r="AB447" s="30">
        <v>82.387299999999996</v>
      </c>
      <c r="AC447" s="30">
        <v>7.7302</v>
      </c>
      <c r="AD447" s="30">
        <v>5.1683000000000003</v>
      </c>
      <c r="AE447" s="30">
        <f t="shared" si="191"/>
        <v>-1.1904802369352649</v>
      </c>
      <c r="AF447" s="30">
        <v>221.02629999999999</v>
      </c>
      <c r="AG447" s="31">
        <v>21570</v>
      </c>
      <c r="AH447" s="59">
        <f>VLOOKUP(C447,macroInfo!$B$5:$D$57,3,0)</f>
        <v>2.7063695817639899</v>
      </c>
      <c r="AI447" s="59">
        <f>VLOOKUP(C447,macroInfo!$B$5:$G$57,6,0)</f>
        <v>2.7524673390089935</v>
      </c>
      <c r="AJ447" s="59">
        <f>VLOOKUP(C447,macroInfo!$B$5:$F$57,5,0)</f>
        <v>5.3819675500990032</v>
      </c>
      <c r="AK447" s="59">
        <f>VLOOKUP(C447,macroInfo!$B$5:$H$57,7,0)</f>
        <v>0.55249999999999999</v>
      </c>
    </row>
    <row r="448" spans="1:37" x14ac:dyDescent="0.3">
      <c r="A448" s="32" t="s">
        <v>175</v>
      </c>
      <c r="B448" s="32">
        <v>14</v>
      </c>
      <c r="C448" s="32">
        <v>2016</v>
      </c>
      <c r="D448" s="29" t="s">
        <v>40</v>
      </c>
      <c r="E448" s="29" t="s">
        <v>45</v>
      </c>
      <c r="F448" s="33">
        <f t="shared" si="180"/>
        <v>0</v>
      </c>
      <c r="G448" s="33">
        <f t="shared" si="173"/>
        <v>0</v>
      </c>
      <c r="H448" s="33">
        <f t="shared" si="174"/>
        <v>0</v>
      </c>
      <c r="I448" s="33">
        <f t="shared" si="175"/>
        <v>0</v>
      </c>
      <c r="J448" s="30">
        <v>0.97550000000000003</v>
      </c>
      <c r="K448" s="30">
        <v>9.5440000000000005</v>
      </c>
      <c r="L448" s="30">
        <v>1.4263999999999999</v>
      </c>
      <c r="M448" s="30">
        <v>1.3983000000000001</v>
      </c>
      <c r="N448" s="31">
        <v>21465</v>
      </c>
      <c r="O448" s="50">
        <f t="shared" si="177"/>
        <v>2.495353644867909</v>
      </c>
      <c r="P448" s="31">
        <v>147671</v>
      </c>
      <c r="Q448" s="31">
        <f t="shared" si="176"/>
        <v>6.8796179827626371</v>
      </c>
      <c r="R448" s="31">
        <v>333469</v>
      </c>
      <c r="S448" s="31">
        <f t="shared" si="178"/>
        <v>-16.624247020169282</v>
      </c>
      <c r="T448" s="31">
        <v>64458</v>
      </c>
      <c r="U448" s="31">
        <f t="shared" si="181"/>
        <v>269011</v>
      </c>
      <c r="V448" s="50">
        <f t="shared" si="179"/>
        <v>-20.457368961678618</v>
      </c>
      <c r="W448" s="31">
        <v>3138</v>
      </c>
      <c r="X448" s="44">
        <f t="shared" si="188"/>
        <v>4.8682863259797076</v>
      </c>
      <c r="Y448" s="44">
        <f t="shared" si="189"/>
        <v>3.4699863259797077</v>
      </c>
      <c r="Z448" s="31">
        <v>35228.400000000001</v>
      </c>
      <c r="AA448" s="30">
        <v>8.4252000000000002</v>
      </c>
      <c r="AB448" s="30">
        <v>79.5959</v>
      </c>
      <c r="AC448" s="30">
        <v>1.1852</v>
      </c>
      <c r="AD448" s="30">
        <v>-20.786100000000001</v>
      </c>
      <c r="AE448" s="30">
        <f t="shared" si="191"/>
        <v>-0.63947882697613911</v>
      </c>
      <c r="AF448" s="30">
        <v>207.49119999999999</v>
      </c>
      <c r="AG448" s="31">
        <v>22432</v>
      </c>
      <c r="AH448" s="59">
        <f>VLOOKUP(C448,macroInfo!$B$5:$D$57,3,0)</f>
        <v>1.66747207596187</v>
      </c>
      <c r="AI448" s="59">
        <f>VLOOKUP(C448,macroInfo!$B$5:$G$57,6,0)</f>
        <v>-11.495897277976438</v>
      </c>
      <c r="AJ448" s="59">
        <f>VLOOKUP(C448,macroInfo!$B$5:$F$57,5,0)</f>
        <v>2.592809398073177</v>
      </c>
      <c r="AK448" s="59">
        <f>VLOOKUP(C448,macroInfo!$B$5:$H$57,7,0)</f>
        <v>0.49249999999999994</v>
      </c>
    </row>
    <row r="449" spans="1:37" x14ac:dyDescent="0.3">
      <c r="A449" s="32" t="s">
        <v>176</v>
      </c>
      <c r="B449" s="32">
        <v>14</v>
      </c>
      <c r="C449" s="32">
        <v>2017</v>
      </c>
      <c r="D449" s="29" t="s">
        <v>40</v>
      </c>
      <c r="E449" s="29" t="s">
        <v>45</v>
      </c>
      <c r="F449" s="33">
        <f t="shared" si="180"/>
        <v>0</v>
      </c>
      <c r="G449" s="33">
        <f t="shared" si="173"/>
        <v>0</v>
      </c>
      <c r="H449" s="33">
        <f t="shared" si="174"/>
        <v>0</v>
      </c>
      <c r="I449" s="33">
        <f t="shared" si="175"/>
        <v>0</v>
      </c>
      <c r="J449" s="30">
        <v>1.1598999999999999</v>
      </c>
      <c r="K449" s="30">
        <v>10.623200000000001</v>
      </c>
      <c r="L449" s="30">
        <v>1.5008999999999999</v>
      </c>
      <c r="M449" s="30">
        <v>1.4610000000000001</v>
      </c>
      <c r="N449" s="31">
        <v>22044</v>
      </c>
      <c r="O449" s="50">
        <f t="shared" si="177"/>
        <v>2.6616754344464932</v>
      </c>
      <c r="P449" s="31">
        <v>155621</v>
      </c>
      <c r="Q449" s="31">
        <f t="shared" si="176"/>
        <v>7.0595626927962254</v>
      </c>
      <c r="R449" s="31">
        <v>371758</v>
      </c>
      <c r="S449" s="31">
        <f t="shared" si="178"/>
        <v>10.869319743532365</v>
      </c>
      <c r="T449" s="31">
        <v>61540</v>
      </c>
      <c r="U449" s="31">
        <f t="shared" si="181"/>
        <v>310218</v>
      </c>
      <c r="V449" s="50">
        <f t="shared" si="179"/>
        <v>14.252300517915165</v>
      </c>
      <c r="W449" s="31">
        <v>3308</v>
      </c>
      <c r="X449" s="44">
        <f t="shared" si="188"/>
        <v>5.3753656158596037</v>
      </c>
      <c r="Y449" s="44">
        <f t="shared" si="189"/>
        <v>3.9143656158596034</v>
      </c>
      <c r="Z449" s="31">
        <v>37668.400000000001</v>
      </c>
      <c r="AA449" s="30">
        <v>8.9052000000000007</v>
      </c>
      <c r="AB449" s="30">
        <v>77.572599999999994</v>
      </c>
      <c r="AC449" s="30">
        <v>-4.5270000000000001</v>
      </c>
      <c r="AD449" s="30">
        <v>10.308400000000001</v>
      </c>
      <c r="AE449" s="30">
        <f t="shared" si="191"/>
        <v>6.696897120152193</v>
      </c>
      <c r="AF449" s="30">
        <v>208.61160000000001</v>
      </c>
      <c r="AG449" s="31">
        <v>23543</v>
      </c>
      <c r="AH449" s="59">
        <f>VLOOKUP(C449,macroInfo!$B$5:$D$57,3,0)</f>
        <v>2.24192121597748</v>
      </c>
      <c r="AI449" s="59">
        <f>VLOOKUP(C449,macroInfo!$B$5:$G$57,6,0)</f>
        <v>96.096317192574773</v>
      </c>
      <c r="AJ449" s="59">
        <f>VLOOKUP(C449,macroInfo!$B$5:$F$57,5,0)</f>
        <v>15.75644385807878</v>
      </c>
      <c r="AK449" s="59">
        <f>VLOOKUP(C449,macroInfo!$B$5:$H$57,7,0)</f>
        <v>1.2874999999999999</v>
      </c>
    </row>
    <row r="450" spans="1:37" x14ac:dyDescent="0.3">
      <c r="A450" s="32" t="s">
        <v>177</v>
      </c>
      <c r="B450" s="32">
        <v>14</v>
      </c>
      <c r="C450" s="32">
        <v>2018</v>
      </c>
      <c r="D450" s="29" t="s">
        <v>40</v>
      </c>
      <c r="E450" s="29" t="s">
        <v>45</v>
      </c>
      <c r="F450" s="33">
        <f t="shared" si="180"/>
        <v>0</v>
      </c>
      <c r="G450" s="33">
        <f t="shared" si="173"/>
        <v>0</v>
      </c>
      <c r="H450" s="33">
        <f t="shared" si="174"/>
        <v>0</v>
      </c>
      <c r="I450" s="33">
        <f t="shared" si="175"/>
        <v>0</v>
      </c>
      <c r="J450" s="30">
        <v>1.1614</v>
      </c>
      <c r="K450" s="30">
        <v>10.8935</v>
      </c>
      <c r="L450" s="30">
        <v>1.5547</v>
      </c>
      <c r="M450" s="30">
        <v>1.5529999999999999</v>
      </c>
      <c r="N450" s="31">
        <v>21044</v>
      </c>
      <c r="O450" s="50">
        <f t="shared" si="177"/>
        <v>-4.6424972152428117</v>
      </c>
      <c r="P450" s="31">
        <v>149618</v>
      </c>
      <c r="Q450" s="31">
        <f t="shared" si="176"/>
        <v>7.1097700057023383</v>
      </c>
      <c r="R450" s="31">
        <v>362873</v>
      </c>
      <c r="S450" s="31">
        <f t="shared" si="178"/>
        <v>-2.4190194157498306</v>
      </c>
      <c r="T450" s="31">
        <v>56564</v>
      </c>
      <c r="U450" s="31">
        <f t="shared" si="181"/>
        <v>306309</v>
      </c>
      <c r="V450" s="50">
        <f t="shared" si="179"/>
        <v>-1.2680879773292919</v>
      </c>
      <c r="W450" s="31">
        <v>3611</v>
      </c>
      <c r="X450" s="44">
        <f t="shared" si="188"/>
        <v>6.383919100487943</v>
      </c>
      <c r="Y450" s="44">
        <f t="shared" si="189"/>
        <v>4.830919100487943</v>
      </c>
      <c r="Z450" s="31">
        <v>37055.4</v>
      </c>
      <c r="AA450" s="30">
        <v>8.8790999999999993</v>
      </c>
      <c r="AB450" s="30">
        <v>77.454899999999995</v>
      </c>
      <c r="AC450" s="30">
        <v>-8.0858000000000008</v>
      </c>
      <c r="AD450" s="30">
        <v>-2.2690999999999999</v>
      </c>
      <c r="AE450" s="30">
        <f t="shared" si="191"/>
        <v>-1.6407456574965715</v>
      </c>
      <c r="AF450" s="30">
        <v>230.12870000000001</v>
      </c>
      <c r="AG450" s="31">
        <v>22536</v>
      </c>
      <c r="AH450" s="59">
        <f>VLOOKUP(C450,macroInfo!$B$5:$D$57,3,0)</f>
        <v>2.9453848312678002</v>
      </c>
      <c r="AI450" s="59">
        <f>VLOOKUP(C450,macroInfo!$B$5:$G$57,6,0)</f>
        <v>60.525280130543749</v>
      </c>
      <c r="AJ450" s="59">
        <f>VLOOKUP(C450,macroInfo!$B$5:$F$57,5,0)</f>
        <v>10.50993465569568</v>
      </c>
      <c r="AK450" s="59">
        <f>VLOOKUP(C450,macroInfo!$B$5:$H$57,7,0)</f>
        <v>2.3583333333333329</v>
      </c>
    </row>
    <row r="451" spans="1:37" x14ac:dyDescent="0.3">
      <c r="A451" s="32" t="s">
        <v>178</v>
      </c>
      <c r="B451" s="32">
        <v>14</v>
      </c>
      <c r="C451" s="32">
        <v>2019</v>
      </c>
      <c r="D451" s="29" t="s">
        <v>40</v>
      </c>
      <c r="E451" s="29" t="s">
        <v>45</v>
      </c>
      <c r="F451" s="33">
        <f t="shared" si="180"/>
        <v>0</v>
      </c>
      <c r="G451" s="33">
        <f t="shared" ref="G451:G514" si="192">IF(OR(AND(C451&gt;2006,C451&lt;=2012), C451&gt;=2020),1,0)</f>
        <v>0</v>
      </c>
      <c r="H451" s="33">
        <f t="shared" ref="H451:H514" si="193">IF(OR(AND(C451&gt;2006,C451&lt;=2012)),1,0)</f>
        <v>0</v>
      </c>
      <c r="I451" s="33">
        <f t="shared" ref="I451:I514" si="194">IF(OR(E451="DEU",E451="UK"),1,0)</f>
        <v>0</v>
      </c>
      <c r="J451" s="30">
        <v>1.1975</v>
      </c>
      <c r="K451" s="30">
        <v>11.3934</v>
      </c>
      <c r="L451" s="30">
        <v>1.3473999999999999</v>
      </c>
      <c r="M451" s="30">
        <v>1.4503999999999999</v>
      </c>
      <c r="N451" s="31">
        <v>21996</v>
      </c>
      <c r="O451" s="50">
        <f t="shared" si="177"/>
        <v>4.4245134777007387</v>
      </c>
      <c r="P451" s="31">
        <v>148695</v>
      </c>
      <c r="Q451" s="31">
        <f t="shared" ref="Q451:Q514" si="195">+P451/N451</f>
        <v>6.7600927441352976</v>
      </c>
      <c r="R451" s="31">
        <v>381508</v>
      </c>
      <c r="S451" s="31">
        <f t="shared" si="178"/>
        <v>5.0078909570660679</v>
      </c>
      <c r="T451" s="31">
        <v>54953</v>
      </c>
      <c r="U451" s="31">
        <f t="shared" si="181"/>
        <v>326555</v>
      </c>
      <c r="V451" s="50">
        <f t="shared" si="179"/>
        <v>6.400399145737584</v>
      </c>
      <c r="W451" s="31">
        <v>3188</v>
      </c>
      <c r="X451" s="44">
        <f t="shared" si="188"/>
        <v>5.8013211289647515</v>
      </c>
      <c r="Y451" s="44">
        <f t="shared" si="189"/>
        <v>4.3509211289647514</v>
      </c>
      <c r="Z451" s="31">
        <v>37900.400000000001</v>
      </c>
      <c r="AA451" s="30">
        <v>9.1426999999999996</v>
      </c>
      <c r="AB451" s="30">
        <v>79.807900000000004</v>
      </c>
      <c r="AC451" s="30">
        <v>-2.8481000000000001</v>
      </c>
      <c r="AD451" s="30">
        <v>8.6640999999999995</v>
      </c>
      <c r="AE451" s="30">
        <f t="shared" si="191"/>
        <v>2.2547576012798154</v>
      </c>
      <c r="AF451" s="30">
        <v>83.802199999999999</v>
      </c>
      <c r="AG451" s="31">
        <v>23449</v>
      </c>
      <c r="AH451" s="59">
        <f>VLOOKUP(C451,macroInfo!$B$5:$D$57,3,0)</f>
        <v>2.2944390776931098</v>
      </c>
      <c r="AI451" s="59">
        <f>VLOOKUP(C451,macroInfo!$B$5:$G$57,6,0)</f>
        <v>-2.5770932284035988</v>
      </c>
      <c r="AJ451" s="59">
        <f>VLOOKUP(C451,macroInfo!$B$5:$F$57,5,0)</f>
        <v>7.0343743579107363</v>
      </c>
      <c r="AK451" s="59">
        <f>VLOOKUP(C451,macroInfo!$B$5:$H$57,7,0)</f>
        <v>2.2983333333333333</v>
      </c>
    </row>
    <row r="452" spans="1:37" x14ac:dyDescent="0.3">
      <c r="A452" s="32" t="s">
        <v>179</v>
      </c>
      <c r="B452" s="32">
        <v>14</v>
      </c>
      <c r="C452" s="32">
        <v>2020</v>
      </c>
      <c r="D452" s="29" t="s">
        <v>40</v>
      </c>
      <c r="E452" s="29" t="s">
        <v>45</v>
      </c>
      <c r="F452" s="33">
        <f t="shared" si="180"/>
        <v>1</v>
      </c>
      <c r="G452" s="33">
        <f t="shared" si="192"/>
        <v>1</v>
      </c>
      <c r="H452" s="33">
        <f t="shared" si="193"/>
        <v>0</v>
      </c>
      <c r="I452" s="33">
        <f t="shared" si="194"/>
        <v>0</v>
      </c>
      <c r="J452" s="30">
        <v>0.84989999999999999</v>
      </c>
      <c r="K452" s="30">
        <v>8.6331000000000007</v>
      </c>
      <c r="L452" s="30">
        <v>1.1805000000000001</v>
      </c>
      <c r="M452" s="30">
        <v>1.242</v>
      </c>
      <c r="N452" s="31">
        <v>26310</v>
      </c>
      <c r="O452" s="50">
        <f t="shared" ref="O452:O515" si="196">LN(N452/N451)*100</f>
        <v>17.908847640663307</v>
      </c>
      <c r="P452" s="31">
        <v>163848</v>
      </c>
      <c r="Q452" s="31">
        <f t="shared" si="195"/>
        <v>6.2275940706955533</v>
      </c>
      <c r="R452" s="31">
        <v>469633</v>
      </c>
      <c r="S452" s="31">
        <f t="shared" ref="S452:S515" si="197">+LN(R452/R451)*100</f>
        <v>20.781971825680767</v>
      </c>
      <c r="T452" s="31">
        <v>56469</v>
      </c>
      <c r="U452" s="31">
        <f t="shared" si="181"/>
        <v>413164</v>
      </c>
      <c r="V452" s="50">
        <f t="shared" ref="V452:V515" si="198">LN(U452/U451)*100</f>
        <v>23.524622074857827</v>
      </c>
      <c r="W452" s="31">
        <v>2977</v>
      </c>
      <c r="X452" s="44">
        <f t="shared" si="188"/>
        <v>5.2719191060581911</v>
      </c>
      <c r="Y452" s="44">
        <f t="shared" si="189"/>
        <v>4.0299191060581911</v>
      </c>
      <c r="Z452" s="31">
        <v>41260</v>
      </c>
      <c r="AA452" s="30">
        <v>10.1828</v>
      </c>
      <c r="AB452" s="30">
        <v>83.656400000000005</v>
      </c>
      <c r="AC452" s="30">
        <v>2.7587000000000002</v>
      </c>
      <c r="AD452" s="30">
        <v>31.633800000000001</v>
      </c>
      <c r="AE452" s="30">
        <f t="shared" si="191"/>
        <v>8.4931841520709241</v>
      </c>
      <c r="AF452" s="30">
        <f>AVERAGE(AF440:AF451)</f>
        <v>230.53770000000006</v>
      </c>
      <c r="AG452" s="31">
        <v>28038</v>
      </c>
      <c r="AH452" s="59">
        <f>VLOOKUP(C452,macroInfo!$B$5:$D$57,3,0)</f>
        <v>-2.76780251140578</v>
      </c>
      <c r="AI452" s="59">
        <f>VLOOKUP(C452,macroInfo!$B$5:$G$57,6,0)</f>
        <v>-114.23391508809951</v>
      </c>
      <c r="AJ452" s="59">
        <f>VLOOKUP(C452,macroInfo!$B$5:$F$57,5,0)</f>
        <v>9.0718970685114702</v>
      </c>
      <c r="AK452" s="59">
        <f>VLOOKUP(C452,macroInfo!$B$5:$H$57,7,0)</f>
        <v>0.73333333333333339</v>
      </c>
    </row>
    <row r="453" spans="1:37" x14ac:dyDescent="0.3">
      <c r="A453" s="32" t="s">
        <v>180</v>
      </c>
      <c r="B453" s="32">
        <v>14</v>
      </c>
      <c r="C453" s="32">
        <v>2021</v>
      </c>
      <c r="D453" s="29" t="s">
        <v>40</v>
      </c>
      <c r="E453" s="29" t="s">
        <v>45</v>
      </c>
      <c r="F453" s="33">
        <f t="shared" si="180"/>
        <v>1</v>
      </c>
      <c r="G453" s="33">
        <f t="shared" si="192"/>
        <v>1</v>
      </c>
      <c r="H453" s="33">
        <f t="shared" si="193"/>
        <v>0</v>
      </c>
      <c r="I453" s="33">
        <f t="shared" si="194"/>
        <v>0</v>
      </c>
      <c r="J453" s="30">
        <v>0.82250000000000001</v>
      </c>
      <c r="K453" s="30">
        <v>8.9358000000000004</v>
      </c>
      <c r="L453" s="30">
        <v>0.94089999999999996</v>
      </c>
      <c r="M453" s="30">
        <v>0.94389999999999996</v>
      </c>
      <c r="N453" s="31">
        <v>23485</v>
      </c>
      <c r="O453" s="50">
        <f t="shared" si="196"/>
        <v>-11.35871755732429</v>
      </c>
      <c r="P453" s="31">
        <v>167608</v>
      </c>
      <c r="Q453" s="31">
        <f t="shared" si="195"/>
        <v>7.1368107302533534</v>
      </c>
      <c r="R453" s="31">
        <v>444438</v>
      </c>
      <c r="S453" s="31">
        <f t="shared" si="197"/>
        <v>-5.5140975956604947</v>
      </c>
      <c r="T453" s="31">
        <v>67787</v>
      </c>
      <c r="U453" s="31">
        <f t="shared" si="181"/>
        <v>376651</v>
      </c>
      <c r="V453" s="50">
        <f t="shared" si="198"/>
        <v>-9.2525579317984405</v>
      </c>
      <c r="W453" s="31">
        <v>2618</v>
      </c>
      <c r="X453" s="44">
        <f t="shared" si="188"/>
        <v>3.8620974523138654</v>
      </c>
      <c r="Y453" s="44">
        <f t="shared" si="189"/>
        <v>2.9181974523138656</v>
      </c>
      <c r="Z453" s="31">
        <v>38196</v>
      </c>
      <c r="AA453" s="30">
        <v>10.242599999999999</v>
      </c>
      <c r="AB453" s="30">
        <v>82.589299999999994</v>
      </c>
      <c r="AC453" s="30">
        <v>20.042899999999999</v>
      </c>
      <c r="AD453" s="30">
        <v>-6.3977000000000004</v>
      </c>
      <c r="AE453" s="30">
        <f t="shared" si="191"/>
        <v>-7.7162709555149629</v>
      </c>
      <c r="AF453" s="30">
        <v>275.1377</v>
      </c>
      <c r="AG453" s="31">
        <v>24972</v>
      </c>
      <c r="AH453" s="59">
        <f>VLOOKUP(C453,macroInfo!$B$5:$D$57,3,0)</f>
        <v>5.9454847612217199</v>
      </c>
      <c r="AI453" s="59">
        <f>VLOOKUP(C453,macroInfo!$B$5:$G$57,6,0)</f>
        <v>-151.61959856938344</v>
      </c>
      <c r="AJ453" s="59">
        <f>VLOOKUP(C453,macroInfo!$B$5:$F$57,5,0)</f>
        <v>28.522785754254098</v>
      </c>
      <c r="AK453" s="59">
        <f>VLOOKUP(C453,macroInfo!$B$5:$H$57,7,0)</f>
        <v>0.161</v>
      </c>
    </row>
    <row r="454" spans="1:37" x14ac:dyDescent="0.3">
      <c r="A454" s="32" t="s">
        <v>181</v>
      </c>
      <c r="B454" s="32">
        <v>14</v>
      </c>
      <c r="C454" s="32">
        <v>2022</v>
      </c>
      <c r="D454" s="29" t="s">
        <v>40</v>
      </c>
      <c r="E454" s="29" t="s">
        <v>45</v>
      </c>
      <c r="F454" s="33">
        <f t="shared" si="180"/>
        <v>1</v>
      </c>
      <c r="G454" s="33">
        <f t="shared" si="192"/>
        <v>1</v>
      </c>
      <c r="H454" s="33">
        <f t="shared" si="193"/>
        <v>0</v>
      </c>
      <c r="I454" s="33">
        <f t="shared" si="194"/>
        <v>0</v>
      </c>
      <c r="J454" s="30">
        <v>0.60529999999999995</v>
      </c>
      <c r="K454" s="30">
        <v>6.3758999999999997</v>
      </c>
      <c r="L454" s="30">
        <v>1.2915000000000001</v>
      </c>
      <c r="M454" s="30">
        <v>1.3358000000000001</v>
      </c>
      <c r="N454" s="31">
        <v>22856</v>
      </c>
      <c r="O454" s="50">
        <f t="shared" si="196"/>
        <v>-2.7148254550486492</v>
      </c>
      <c r="P454" s="31">
        <v>159096</v>
      </c>
      <c r="Q454" s="31">
        <f t="shared" si="195"/>
        <v>6.9607980399019951</v>
      </c>
      <c r="R454" s="31">
        <v>405783</v>
      </c>
      <c r="S454" s="31">
        <f t="shared" si="197"/>
        <v>-9.0992028704395906</v>
      </c>
      <c r="T454" s="31">
        <v>66063</v>
      </c>
      <c r="U454" s="31">
        <f t="shared" si="181"/>
        <v>339720</v>
      </c>
      <c r="V454" s="50">
        <f t="shared" si="198"/>
        <v>-10.319728034110449</v>
      </c>
      <c r="W454" s="31">
        <v>3504</v>
      </c>
      <c r="X454" s="44">
        <f t="shared" si="188"/>
        <v>5.3040279732982158</v>
      </c>
      <c r="Y454" s="44">
        <f t="shared" si="189"/>
        <v>3.968227973298216</v>
      </c>
      <c r="Z454" s="31">
        <v>35896</v>
      </c>
      <c r="AA454" s="30">
        <v>9.9335000000000004</v>
      </c>
      <c r="AB454" s="30">
        <v>79.819299999999998</v>
      </c>
      <c r="AC454" s="30">
        <v>-2.5432999999999999</v>
      </c>
      <c r="AD454" s="30">
        <v>-12.7384</v>
      </c>
      <c r="AE454" s="30">
        <f t="shared" si="191"/>
        <v>-6.2104929414273879</v>
      </c>
      <c r="AF454" s="30">
        <v>238.34270000000001</v>
      </c>
      <c r="AG454" s="31">
        <v>24384</v>
      </c>
      <c r="AH454" s="59">
        <f>VLOOKUP(C454,macroInfo!$B$5:$D$57,3,0)</f>
        <v>2.1</v>
      </c>
      <c r="AI454" s="59">
        <f>VLOOKUP(C454,macroInfo!$B$5:$G$57,6,0)</f>
        <v>270.39008175553982</v>
      </c>
      <c r="AJ454" s="59">
        <f>VLOOKUP(C454,macroInfo!$B$5:$F$57,5,0)</f>
        <v>-4.8140790190475906</v>
      </c>
      <c r="AK454" s="59">
        <f>VLOOKUP(C454,macroInfo!$B$5:$H$57,7,0)</f>
        <v>2.4049999999999998</v>
      </c>
    </row>
    <row r="455" spans="1:37" x14ac:dyDescent="0.3">
      <c r="A455" s="32"/>
      <c r="B455" s="32"/>
      <c r="C455" s="32"/>
      <c r="D455" s="29"/>
      <c r="E455" s="29"/>
      <c r="F455" s="33"/>
      <c r="G455" s="33">
        <f t="shared" si="192"/>
        <v>0</v>
      </c>
      <c r="H455" s="33">
        <f t="shared" si="193"/>
        <v>0</v>
      </c>
      <c r="I455" s="33">
        <f t="shared" si="194"/>
        <v>0</v>
      </c>
      <c r="J455" s="30"/>
      <c r="K455" s="30"/>
      <c r="L455" s="30"/>
      <c r="M455" s="30"/>
      <c r="N455" s="31"/>
      <c r="O455" s="50"/>
      <c r="P455" s="31"/>
      <c r="Q455" s="31"/>
      <c r="R455" s="31"/>
      <c r="S455" s="31"/>
      <c r="T455" s="31"/>
      <c r="U455" s="31"/>
      <c r="V455" s="50"/>
      <c r="W455" s="31"/>
      <c r="X455" s="44"/>
      <c r="Y455" s="44"/>
      <c r="Z455" s="31"/>
      <c r="AA455" s="30"/>
      <c r="AB455" s="30"/>
      <c r="AC455" s="30"/>
      <c r="AD455" s="30"/>
      <c r="AE455" s="30"/>
      <c r="AF455" s="30"/>
      <c r="AG455" s="31"/>
      <c r="AH455" s="59"/>
      <c r="AI455" s="59"/>
      <c r="AJ455" s="59"/>
      <c r="AK455" s="59"/>
    </row>
    <row r="456" spans="1:37" x14ac:dyDescent="0.3">
      <c r="A456" s="32" t="s">
        <v>157</v>
      </c>
      <c r="B456" s="32">
        <v>15</v>
      </c>
      <c r="C456" s="32">
        <v>1998</v>
      </c>
      <c r="D456" s="29" t="s">
        <v>198</v>
      </c>
      <c r="E456" s="29" t="s">
        <v>45</v>
      </c>
      <c r="F456" s="33">
        <f t="shared" si="180"/>
        <v>0</v>
      </c>
      <c r="G456" s="33">
        <f t="shared" si="192"/>
        <v>0</v>
      </c>
      <c r="H456" s="33">
        <f t="shared" si="193"/>
        <v>0</v>
      </c>
      <c r="I456" s="33">
        <f t="shared" si="194"/>
        <v>0</v>
      </c>
      <c r="J456" s="30">
        <v>1.6881999999999999</v>
      </c>
      <c r="K456" s="30">
        <v>16.682300000000001</v>
      </c>
      <c r="L456" s="30">
        <v>4.4077999999999999</v>
      </c>
      <c r="M456" s="30">
        <v>3.2764000000000002</v>
      </c>
      <c r="N456" s="31">
        <f>AVERAGE(N457:N462)</f>
        <v>6414.2222222222217</v>
      </c>
      <c r="O456" s="50"/>
      <c r="P456" s="31">
        <f>AVERAGE(P457:P462)</f>
        <v>42113.910066666671</v>
      </c>
      <c r="Q456" s="31">
        <f t="shared" si="195"/>
        <v>6.5657079857261653</v>
      </c>
      <c r="R456" s="31">
        <v>37092</v>
      </c>
      <c r="S456" s="31"/>
      <c r="T456" s="31">
        <v>22357</v>
      </c>
      <c r="U456" s="31">
        <f t="shared" si="181"/>
        <v>14735</v>
      </c>
      <c r="V456" s="50"/>
      <c r="W456" s="31">
        <v>1269</v>
      </c>
      <c r="X456" s="44">
        <f t="shared" ref="X456:X480" si="199">+W456/T456*100</f>
        <v>5.6760746075054787</v>
      </c>
      <c r="Y456" s="44">
        <f t="shared" ref="Y456:Y480" si="200">X456-M456</f>
        <v>2.3996746075054785</v>
      </c>
      <c r="Z456" s="31">
        <v>3795</v>
      </c>
      <c r="AA456" s="30">
        <v>9.7738999999999994</v>
      </c>
      <c r="AB456" s="30">
        <v>75.963700000000003</v>
      </c>
      <c r="AC456" s="30">
        <v>29.134599999999999</v>
      </c>
      <c r="AD456" s="30">
        <v>28.791399999999999</v>
      </c>
      <c r="AE456" s="30"/>
      <c r="AF456" s="30">
        <f t="shared" ref="AF456:AF464" si="201">AVERAGE(AF457:AF459)</f>
        <v>145.30423535707635</v>
      </c>
      <c r="AG456" s="31">
        <v>4225.5</v>
      </c>
      <c r="AH456" s="59">
        <f>VLOOKUP(C456,macroInfo!$B$5:$D$57,3,0)</f>
        <v>4.4813944315531602</v>
      </c>
      <c r="AI456" s="59">
        <f>VLOOKUP(C456,macroInfo!$B$5:$G$57,6,0)</f>
        <v>7.1698837229222008</v>
      </c>
      <c r="AJ456" s="59">
        <f>VLOOKUP(C456,macroInfo!$B$5:$F$57,5,0)</f>
        <v>21.675289447831517</v>
      </c>
      <c r="AK456" s="59">
        <f>VLOOKUP(C456,macroInfo!$B$5:$H$57,7,0)</f>
        <v>7.335</v>
      </c>
    </row>
    <row r="457" spans="1:37" x14ac:dyDescent="0.3">
      <c r="A457" s="32" t="s">
        <v>158</v>
      </c>
      <c r="B457" s="32">
        <v>15</v>
      </c>
      <c r="C457" s="32">
        <v>1999</v>
      </c>
      <c r="D457" s="29" t="s">
        <v>198</v>
      </c>
      <c r="E457" s="29" t="s">
        <v>45</v>
      </c>
      <c r="F457" s="33">
        <f t="shared" si="180"/>
        <v>0</v>
      </c>
      <c r="G457" s="33">
        <f t="shared" si="192"/>
        <v>0</v>
      </c>
      <c r="H457" s="33">
        <f t="shared" si="193"/>
        <v>0</v>
      </c>
      <c r="I457" s="33">
        <f t="shared" si="194"/>
        <v>0</v>
      </c>
      <c r="J457" s="30">
        <v>1.698</v>
      </c>
      <c r="K457" s="30">
        <v>16.971499999999999</v>
      </c>
      <c r="L457" s="30">
        <v>4.0583</v>
      </c>
      <c r="M457" s="30">
        <v>3.1444999999999999</v>
      </c>
      <c r="N457" s="31">
        <v>4240.1000000000004</v>
      </c>
      <c r="O457" s="50">
        <f t="shared" si="196"/>
        <v>-41.393089323253172</v>
      </c>
      <c r="P457" s="31">
        <v>27458.751400000001</v>
      </c>
      <c r="Q457" s="31">
        <f t="shared" si="195"/>
        <v>6.4759678781160819</v>
      </c>
      <c r="R457" s="31">
        <v>41589</v>
      </c>
      <c r="S457" s="31">
        <f t="shared" si="197"/>
        <v>11.443439628636916</v>
      </c>
      <c r="T457" s="31">
        <v>24964</v>
      </c>
      <c r="U457" s="31">
        <f t="shared" si="181"/>
        <v>16625</v>
      </c>
      <c r="V457" s="50">
        <f t="shared" si="198"/>
        <v>12.068197035225978</v>
      </c>
      <c r="W457" s="31">
        <v>1405</v>
      </c>
      <c r="X457" s="44">
        <f t="shared" si="199"/>
        <v>5.6281044704374299</v>
      </c>
      <c r="Y457" s="44">
        <f t="shared" si="200"/>
        <v>2.48360447043743</v>
      </c>
      <c r="Z457" s="31">
        <v>4077</v>
      </c>
      <c r="AA457" s="30">
        <v>10.200900000000001</v>
      </c>
      <c r="AB457" s="30">
        <v>71.591700000000003</v>
      </c>
      <c r="AC457" s="30">
        <v>11.6608</v>
      </c>
      <c r="AD457" s="30">
        <v>6.4786000000000001</v>
      </c>
      <c r="AE457" s="30">
        <f t="shared" ref="AE457:AE480" si="202">+LN(Z457/Z456)*100</f>
        <v>7.167701298952311</v>
      </c>
      <c r="AF457" s="30">
        <f t="shared" si="201"/>
        <v>145.25785196362347</v>
      </c>
      <c r="AG457" s="31">
        <v>4926.1000000000004</v>
      </c>
      <c r="AH457" s="59">
        <f>VLOOKUP(C457,macroInfo!$B$5:$D$57,3,0)</f>
        <v>4.7944990446750797</v>
      </c>
      <c r="AI457" s="59">
        <f>VLOOKUP(C457,macroInfo!$B$5:$G$57,6,0)</f>
        <v>-29.70418029197921</v>
      </c>
      <c r="AJ457" s="59">
        <f>VLOOKUP(C457,macroInfo!$B$5:$F$57,5,0)</f>
        <v>20.14088090429766</v>
      </c>
      <c r="AK457" s="59">
        <f>VLOOKUP(C457,macroInfo!$B$5:$H$57,7,0)</f>
        <v>5.4500000000000011</v>
      </c>
    </row>
    <row r="458" spans="1:37" x14ac:dyDescent="0.3">
      <c r="A458" s="32" t="s">
        <v>159</v>
      </c>
      <c r="B458" s="32">
        <v>15</v>
      </c>
      <c r="C458" s="32">
        <v>2000</v>
      </c>
      <c r="D458" s="29" t="s">
        <v>198</v>
      </c>
      <c r="E458" s="29" t="s">
        <v>45</v>
      </c>
      <c r="F458" s="33">
        <f t="shared" si="180"/>
        <v>0</v>
      </c>
      <c r="G458" s="33">
        <f t="shared" si="192"/>
        <v>0</v>
      </c>
      <c r="H458" s="33">
        <f t="shared" si="193"/>
        <v>0</v>
      </c>
      <c r="I458" s="33">
        <f t="shared" si="194"/>
        <v>0</v>
      </c>
      <c r="J458" s="30">
        <v>1.9738</v>
      </c>
      <c r="K458" s="30">
        <v>19.246200000000002</v>
      </c>
      <c r="L458" s="30">
        <v>3.8706999999999998</v>
      </c>
      <c r="M458" s="30">
        <v>2.7387999999999999</v>
      </c>
      <c r="N458" s="31">
        <v>4754.7</v>
      </c>
      <c r="O458" s="50">
        <f t="shared" si="196"/>
        <v>11.454674865294512</v>
      </c>
      <c r="P458" s="31">
        <v>36500</v>
      </c>
      <c r="Q458" s="31">
        <f t="shared" si="195"/>
        <v>7.6766147180684374</v>
      </c>
      <c r="R458" s="31">
        <v>45857</v>
      </c>
      <c r="S458" s="31">
        <f t="shared" si="197"/>
        <v>9.7692149580703855</v>
      </c>
      <c r="T458" s="31">
        <v>25952</v>
      </c>
      <c r="U458" s="31">
        <f t="shared" si="181"/>
        <v>19905</v>
      </c>
      <c r="V458" s="50">
        <f t="shared" si="198"/>
        <v>18.006336991036274</v>
      </c>
      <c r="W458" s="31">
        <v>1470</v>
      </c>
      <c r="X458" s="44">
        <f t="shared" si="199"/>
        <v>5.6643033292231815</v>
      </c>
      <c r="Y458" s="44">
        <f t="shared" si="200"/>
        <v>2.9255033292231816</v>
      </c>
      <c r="Z458" s="31">
        <v>4891</v>
      </c>
      <c r="AA458" s="30">
        <v>9.3757999999999999</v>
      </c>
      <c r="AB458" s="30">
        <v>78.864500000000007</v>
      </c>
      <c r="AC458" s="30">
        <v>3.9577</v>
      </c>
      <c r="AD458" s="30">
        <v>18.652000000000001</v>
      </c>
      <c r="AE458" s="30">
        <f t="shared" si="202"/>
        <v>18.203535772010376</v>
      </c>
      <c r="AF458" s="30">
        <f t="shared" si="201"/>
        <v>145.3492900015242</v>
      </c>
      <c r="AG458" s="31">
        <v>5387.4</v>
      </c>
      <c r="AH458" s="59">
        <f>VLOOKUP(C458,macroInfo!$B$5:$D$57,3,0)</f>
        <v>4.0771594794161796</v>
      </c>
      <c r="AI458" s="59">
        <f>VLOOKUP(C458,macroInfo!$B$5:$G$57,6,0)</f>
        <v>11.349249888751523</v>
      </c>
      <c r="AJ458" s="59">
        <f>VLOOKUP(C458,macroInfo!$B$5:$F$57,5,0)</f>
        <v>6.4848096186651185</v>
      </c>
      <c r="AK458" s="59">
        <f>VLOOKUP(C458,macroInfo!$B$5:$H$57,7,0)</f>
        <v>6.1050000000000004</v>
      </c>
    </row>
    <row r="459" spans="1:37" x14ac:dyDescent="0.3">
      <c r="A459" s="32" t="s">
        <v>160</v>
      </c>
      <c r="B459" s="32">
        <v>15</v>
      </c>
      <c r="C459" s="32">
        <v>2001</v>
      </c>
      <c r="D459" s="29" t="s">
        <v>198</v>
      </c>
      <c r="E459" s="29" t="s">
        <v>45</v>
      </c>
      <c r="F459" s="33">
        <f t="shared" si="180"/>
        <v>1</v>
      </c>
      <c r="G459" s="33">
        <f t="shared" si="192"/>
        <v>0</v>
      </c>
      <c r="H459" s="33">
        <f t="shared" si="193"/>
        <v>0</v>
      </c>
      <c r="I459" s="33">
        <f t="shared" si="194"/>
        <v>0</v>
      </c>
      <c r="J459" s="30">
        <v>1.8715999999999999</v>
      </c>
      <c r="K459" s="30">
        <v>17.459199999999999</v>
      </c>
      <c r="L459" s="30">
        <v>4.6528999999999998</v>
      </c>
      <c r="M459" s="30">
        <v>3.5076000000000001</v>
      </c>
      <c r="N459" s="31">
        <v>7351.7</v>
      </c>
      <c r="O459" s="50">
        <f t="shared" si="196"/>
        <v>43.579797647340918</v>
      </c>
      <c r="P459" s="31">
        <v>7546.5</v>
      </c>
      <c r="Q459" s="31">
        <f t="shared" si="195"/>
        <v>1.0264972727396384</v>
      </c>
      <c r="R459" s="31">
        <v>71026</v>
      </c>
      <c r="S459" s="31">
        <f t="shared" si="197"/>
        <v>43.751814838553742</v>
      </c>
      <c r="T459" s="31">
        <v>43458</v>
      </c>
      <c r="U459" s="31">
        <f t="shared" si="181"/>
        <v>27568</v>
      </c>
      <c r="V459" s="50">
        <f t="shared" si="198"/>
        <v>32.568472333329332</v>
      </c>
      <c r="W459" s="31">
        <v>2433.058</v>
      </c>
      <c r="X459" s="44">
        <f t="shared" si="199"/>
        <v>5.5986423673431815</v>
      </c>
      <c r="Y459" s="44">
        <f t="shared" si="200"/>
        <v>2.0910423673431815</v>
      </c>
      <c r="Z459" s="31">
        <v>7630</v>
      </c>
      <c r="AA459" s="30">
        <v>8.8122000000000007</v>
      </c>
      <c r="AB459" s="30">
        <v>75.888599999999997</v>
      </c>
      <c r="AC459" s="30">
        <v>67.455299999999994</v>
      </c>
      <c r="AD459" s="30">
        <v>47.292200000000001</v>
      </c>
      <c r="AE459" s="30">
        <f t="shared" si="202"/>
        <v>44.469106373914542</v>
      </c>
      <c r="AF459" s="30">
        <f t="shared" si="201"/>
        <v>145.30556410608142</v>
      </c>
      <c r="AG459" s="31">
        <v>8575.7999999999993</v>
      </c>
      <c r="AH459" s="59">
        <f>VLOOKUP(C459,macroInfo!$B$5:$D$57,3,0)</f>
        <v>0.95433872870837899</v>
      </c>
      <c r="AI459" s="59">
        <f>VLOOKUP(C459,macroInfo!$B$5:$G$57,6,0)</f>
        <v>-20.568826745413055</v>
      </c>
      <c r="AJ459" s="59">
        <f>VLOOKUP(C459,macroInfo!$B$5:$F$57,5,0)</f>
        <v>-18.009005298066089</v>
      </c>
      <c r="AK459" s="59">
        <f>VLOOKUP(C459,macroInfo!$B$5:$H$57,7,0)</f>
        <v>4.9700000000000006</v>
      </c>
    </row>
    <row r="460" spans="1:37" x14ac:dyDescent="0.3">
      <c r="A460" s="32" t="s">
        <v>161</v>
      </c>
      <c r="B460" s="32">
        <v>15</v>
      </c>
      <c r="C460" s="32">
        <v>2002</v>
      </c>
      <c r="D460" s="29" t="s">
        <v>198</v>
      </c>
      <c r="E460" s="29" t="s">
        <v>45</v>
      </c>
      <c r="F460" s="33">
        <f t="shared" si="180"/>
        <v>0</v>
      </c>
      <c r="G460" s="33">
        <f t="shared" si="192"/>
        <v>0</v>
      </c>
      <c r="H460" s="33">
        <f t="shared" si="193"/>
        <v>0</v>
      </c>
      <c r="I460" s="33">
        <f t="shared" si="194"/>
        <v>0</v>
      </c>
      <c r="J460" s="30">
        <v>2.1524000000000001</v>
      </c>
      <c r="K460" s="30">
        <v>20.3032</v>
      </c>
      <c r="L460" s="30">
        <v>3.8759999999999999</v>
      </c>
      <c r="M460" s="30">
        <v>3.3277000000000001</v>
      </c>
      <c r="N460" s="31">
        <f>AVERAGE(N457:N459)</f>
        <v>5448.833333333333</v>
      </c>
      <c r="O460" s="50">
        <f t="shared" si="196"/>
        <v>-29.953006051656665</v>
      </c>
      <c r="P460" s="31">
        <f>AVERAGE(P457:P459)</f>
        <v>23835.083800000004</v>
      </c>
      <c r="Q460" s="31">
        <f t="shared" si="195"/>
        <v>4.3743462759612157</v>
      </c>
      <c r="R460" s="31">
        <v>80894</v>
      </c>
      <c r="S460" s="31">
        <f t="shared" si="197"/>
        <v>13.009364848686072</v>
      </c>
      <c r="T460" s="31">
        <v>45928</v>
      </c>
      <c r="U460" s="31">
        <f t="shared" si="181"/>
        <v>34966</v>
      </c>
      <c r="V460" s="50">
        <f t="shared" si="198"/>
        <v>23.772048098988343</v>
      </c>
      <c r="W460" s="31">
        <v>2700</v>
      </c>
      <c r="X460" s="44">
        <f t="shared" si="199"/>
        <v>5.8787667653718865</v>
      </c>
      <c r="Y460" s="44">
        <f t="shared" si="200"/>
        <v>2.5510667653718864</v>
      </c>
      <c r="Z460" s="31">
        <v>8466</v>
      </c>
      <c r="AA460" s="30">
        <v>9.0526</v>
      </c>
      <c r="AB460" s="30">
        <v>75.434200000000004</v>
      </c>
      <c r="AC460" s="30">
        <v>5.6836000000000002</v>
      </c>
      <c r="AD460" s="30">
        <v>14.5314</v>
      </c>
      <c r="AE460" s="30">
        <f t="shared" si="202"/>
        <v>10.397029680236638</v>
      </c>
      <c r="AF460" s="30">
        <f t="shared" si="201"/>
        <v>145.11870178326478</v>
      </c>
      <c r="AG460" s="31">
        <f>AVERAGE(AG456:AG459)</f>
        <v>5778.7</v>
      </c>
      <c r="AH460" s="59">
        <f>VLOOKUP(C460,macroInfo!$B$5:$D$57,3,0)</f>
        <v>1.6959429227495699</v>
      </c>
      <c r="AI460" s="59">
        <f>VLOOKUP(C460,macroInfo!$B$5:$G$57,6,0)</f>
        <v>-21.837626089029953</v>
      </c>
      <c r="AJ460" s="59">
        <f>VLOOKUP(C460,macroInfo!$B$5:$F$57,5,0)</f>
        <v>-18.18527651548176</v>
      </c>
      <c r="AK460" s="59">
        <f>VLOOKUP(C460,macroInfo!$B$5:$H$57,7,0)</f>
        <v>3.9949999999999997</v>
      </c>
    </row>
    <row r="461" spans="1:37" x14ac:dyDescent="0.3">
      <c r="A461" s="32" t="s">
        <v>162</v>
      </c>
      <c r="B461" s="32">
        <v>15</v>
      </c>
      <c r="C461" s="32">
        <v>2003</v>
      </c>
      <c r="D461" s="29" t="s">
        <v>198</v>
      </c>
      <c r="E461" s="29" t="s">
        <v>45</v>
      </c>
      <c r="F461" s="33">
        <f t="shared" si="180"/>
        <v>0</v>
      </c>
      <c r="G461" s="33">
        <f t="shared" si="192"/>
        <v>0</v>
      </c>
      <c r="H461" s="33">
        <f t="shared" si="193"/>
        <v>0</v>
      </c>
      <c r="I461" s="33">
        <f t="shared" si="194"/>
        <v>0</v>
      </c>
      <c r="J461" s="30">
        <v>2.0402999999999998</v>
      </c>
      <c r="K461" s="30">
        <v>20.6572</v>
      </c>
      <c r="L461" s="30">
        <v>3.7086000000000001</v>
      </c>
      <c r="M461" s="30">
        <v>3.3079999999999998</v>
      </c>
      <c r="N461" s="31">
        <v>8168</v>
      </c>
      <c r="O461" s="50">
        <f t="shared" si="196"/>
        <v>40.482256238116946</v>
      </c>
      <c r="P461" s="31">
        <v>74678.624800000005</v>
      </c>
      <c r="Q461" s="31">
        <f t="shared" si="195"/>
        <v>9.1428286973555348</v>
      </c>
      <c r="R461" s="31">
        <v>91143</v>
      </c>
      <c r="S461" s="31">
        <f t="shared" si="197"/>
        <v>11.92900460089165</v>
      </c>
      <c r="T461" s="31">
        <v>52308</v>
      </c>
      <c r="U461" s="31">
        <f t="shared" si="181"/>
        <v>38835</v>
      </c>
      <c r="V461" s="50">
        <f t="shared" si="198"/>
        <v>10.494574109615359</v>
      </c>
      <c r="W461" s="31">
        <v>2905</v>
      </c>
      <c r="X461" s="44">
        <f t="shared" si="199"/>
        <v>5.5536438020952819</v>
      </c>
      <c r="Y461" s="44">
        <f t="shared" si="200"/>
        <v>2.245643802095282</v>
      </c>
      <c r="Z461" s="31">
        <v>8516</v>
      </c>
      <c r="AA461" s="30">
        <v>10.6913</v>
      </c>
      <c r="AB461" s="30">
        <v>71.973299999999995</v>
      </c>
      <c r="AC461" s="30">
        <v>13.891299999999999</v>
      </c>
      <c r="AD461" s="30">
        <v>9.3605999999999998</v>
      </c>
      <c r="AE461" s="30">
        <f t="shared" si="202"/>
        <v>0.58886049325010803</v>
      </c>
      <c r="AF461" s="30">
        <f t="shared" si="201"/>
        <v>145.62360411522636</v>
      </c>
      <c r="AG461" s="31">
        <v>9992</v>
      </c>
      <c r="AH461" s="59">
        <f>VLOOKUP(C461,macroInfo!$B$5:$D$57,3,0)</f>
        <v>2.7962091006717</v>
      </c>
      <c r="AI461" s="59">
        <f>VLOOKUP(C461,macroInfo!$B$5:$G$57,6,0)</f>
        <v>-8.6215243879623085</v>
      </c>
      <c r="AJ461" s="59">
        <f>VLOOKUP(C461,macroInfo!$B$5:$F$57,5,0)</f>
        <v>-2.1118228990670262</v>
      </c>
      <c r="AK461" s="59">
        <f>VLOOKUP(C461,macroInfo!$B$5:$H$57,7,0)</f>
        <v>3.665</v>
      </c>
    </row>
    <row r="462" spans="1:37" x14ac:dyDescent="0.3">
      <c r="A462" s="32" t="s">
        <v>163</v>
      </c>
      <c r="B462" s="32">
        <v>15</v>
      </c>
      <c r="C462" s="32">
        <v>2004</v>
      </c>
      <c r="D462" s="29" t="s">
        <v>198</v>
      </c>
      <c r="E462" s="29" t="s">
        <v>45</v>
      </c>
      <c r="F462" s="33">
        <f t="shared" si="180"/>
        <v>0</v>
      </c>
      <c r="G462" s="33">
        <f t="shared" si="192"/>
        <v>0</v>
      </c>
      <c r="H462" s="33">
        <f t="shared" si="193"/>
        <v>0</v>
      </c>
      <c r="I462" s="33">
        <f t="shared" si="194"/>
        <v>0</v>
      </c>
      <c r="J462" s="30">
        <v>1.6433</v>
      </c>
      <c r="K462" s="30">
        <v>17.4861</v>
      </c>
      <c r="L462" s="30">
        <v>3.6009000000000002</v>
      </c>
      <c r="M462" s="30">
        <v>3.2387999999999999</v>
      </c>
      <c r="N462" s="31">
        <v>8522</v>
      </c>
      <c r="O462" s="50">
        <f t="shared" si="196"/>
        <v>4.242697421535583</v>
      </c>
      <c r="P462" s="31">
        <v>82664.500400000004</v>
      </c>
      <c r="Q462" s="31">
        <f t="shared" si="195"/>
        <v>9.7001291246186341</v>
      </c>
      <c r="R462" s="31">
        <v>94456</v>
      </c>
      <c r="S462" s="31">
        <f t="shared" si="197"/>
        <v>3.5704415918441375</v>
      </c>
      <c r="T462" s="31">
        <v>60367</v>
      </c>
      <c r="U462" s="31">
        <f t="shared" si="181"/>
        <v>34089</v>
      </c>
      <c r="V462" s="50">
        <f t="shared" si="198"/>
        <v>-13.034715026762896</v>
      </c>
      <c r="W462" s="31">
        <v>3012</v>
      </c>
      <c r="X462" s="44">
        <f t="shared" si="199"/>
        <v>4.9894810078354075</v>
      </c>
      <c r="Y462" s="44">
        <f t="shared" si="200"/>
        <v>1.7506810078354076</v>
      </c>
      <c r="Z462" s="31">
        <v>8915</v>
      </c>
      <c r="AA462" s="30">
        <v>10.5845</v>
      </c>
      <c r="AB462" s="30">
        <v>70.804400000000001</v>
      </c>
      <c r="AC462" s="30">
        <v>15.4068</v>
      </c>
      <c r="AD462" s="30">
        <v>1.9809000000000001</v>
      </c>
      <c r="AE462" s="30">
        <f t="shared" si="202"/>
        <v>4.5788504283870619</v>
      </c>
      <c r="AF462" s="30">
        <f t="shared" si="201"/>
        <v>145.17438641975309</v>
      </c>
      <c r="AG462" s="31">
        <v>10176</v>
      </c>
      <c r="AH462" s="59">
        <f>VLOOKUP(C462,macroInfo!$B$5:$D$57,3,0)</f>
        <v>3.8525526006435098</v>
      </c>
      <c r="AI462" s="59">
        <f>VLOOKUP(C462,macroInfo!$B$5:$G$57,6,0)</f>
        <v>22.068486956749851</v>
      </c>
      <c r="AJ462" s="59">
        <f>VLOOKUP(C462,macroInfo!$B$5:$F$57,5,0)</f>
        <v>15.83158490016541</v>
      </c>
      <c r="AK462" s="59">
        <f>VLOOKUP(C462,macroInfo!$B$5:$H$57,7,0)</f>
        <v>4.57</v>
      </c>
    </row>
    <row r="463" spans="1:37" x14ac:dyDescent="0.3">
      <c r="A463" s="32" t="s">
        <v>164</v>
      </c>
      <c r="B463" s="32">
        <v>15</v>
      </c>
      <c r="C463" s="32">
        <v>2005</v>
      </c>
      <c r="D463" s="29" t="s">
        <v>198</v>
      </c>
      <c r="E463" s="29" t="s">
        <v>45</v>
      </c>
      <c r="F463" s="33">
        <f t="shared" si="180"/>
        <v>0</v>
      </c>
      <c r="G463" s="33">
        <f t="shared" si="192"/>
        <v>0</v>
      </c>
      <c r="H463" s="33">
        <f t="shared" si="193"/>
        <v>0</v>
      </c>
      <c r="I463" s="33">
        <f t="shared" si="194"/>
        <v>0</v>
      </c>
      <c r="J463" s="30">
        <v>1.5515000000000001</v>
      </c>
      <c r="K463" s="30">
        <v>16.870100000000001</v>
      </c>
      <c r="L463" s="30">
        <v>3.3424</v>
      </c>
      <c r="M463" s="30">
        <v>2.7987000000000002</v>
      </c>
      <c r="N463" s="31">
        <v>8209</v>
      </c>
      <c r="O463" s="50">
        <f t="shared" si="196"/>
        <v>-3.741994171159118</v>
      </c>
      <c r="P463" s="31">
        <v>97399</v>
      </c>
      <c r="Q463" s="31">
        <f t="shared" si="195"/>
        <v>11.864904373248873</v>
      </c>
      <c r="R463" s="31">
        <v>105225</v>
      </c>
      <c r="S463" s="31">
        <f t="shared" si="197"/>
        <v>10.796679705182562</v>
      </c>
      <c r="T463" s="31">
        <v>71229</v>
      </c>
      <c r="U463" s="31">
        <f t="shared" si="181"/>
        <v>33996</v>
      </c>
      <c r="V463" s="50">
        <f t="shared" si="198"/>
        <v>-0.27318809676019035</v>
      </c>
      <c r="W463" s="31">
        <v>2965</v>
      </c>
      <c r="X463" s="44">
        <f t="shared" si="199"/>
        <v>4.1626303893077257</v>
      </c>
      <c r="Y463" s="44">
        <f t="shared" si="200"/>
        <v>1.3639303893077255</v>
      </c>
      <c r="Z463" s="31">
        <v>9437</v>
      </c>
      <c r="AA463" s="30">
        <v>11.1396</v>
      </c>
      <c r="AB463" s="30">
        <v>73.114999999999995</v>
      </c>
      <c r="AC463" s="30">
        <v>17.993300000000001</v>
      </c>
      <c r="AD463" s="30">
        <v>15.8142</v>
      </c>
      <c r="AE463" s="30">
        <f t="shared" si="202"/>
        <v>5.6902881724092298</v>
      </c>
      <c r="AF463" s="30">
        <f t="shared" si="201"/>
        <v>144.55811481481484</v>
      </c>
      <c r="AG463" s="31">
        <v>10240</v>
      </c>
      <c r="AH463" s="59">
        <f>VLOOKUP(C463,macroInfo!$B$5:$D$57,3,0)</f>
        <v>3.4832203202525802</v>
      </c>
      <c r="AI463" s="59">
        <f>VLOOKUP(C463,macroInfo!$B$5:$G$57,6,0)</f>
        <v>2.7517247399369804</v>
      </c>
      <c r="AJ463" s="59">
        <f>VLOOKUP(C463,macroInfo!$B$5:$F$57,5,0)</f>
        <v>6.3055343402032529</v>
      </c>
      <c r="AK463" s="59">
        <f>VLOOKUP(C463,macroInfo!$B$5:$H$57,7,0)</f>
        <v>4.6974999999999998</v>
      </c>
    </row>
    <row r="464" spans="1:37" x14ac:dyDescent="0.3">
      <c r="A464" s="32" t="s">
        <v>165</v>
      </c>
      <c r="B464" s="32">
        <v>15</v>
      </c>
      <c r="C464" s="32">
        <v>2006</v>
      </c>
      <c r="D464" s="29" t="s">
        <v>198</v>
      </c>
      <c r="E464" s="29" t="s">
        <v>45</v>
      </c>
      <c r="F464" s="33">
        <f t="shared" si="180"/>
        <v>0</v>
      </c>
      <c r="G464" s="33">
        <f t="shared" si="192"/>
        <v>0</v>
      </c>
      <c r="H464" s="33">
        <f t="shared" si="193"/>
        <v>0</v>
      </c>
      <c r="I464" s="33">
        <f t="shared" si="194"/>
        <v>0</v>
      </c>
      <c r="J464" s="30">
        <v>1.1539999999999999</v>
      </c>
      <c r="K464" s="30">
        <v>12.2057</v>
      </c>
      <c r="L464" s="30">
        <v>3.1993999999999998</v>
      </c>
      <c r="M464" s="30">
        <v>2.4474</v>
      </c>
      <c r="N464" s="31">
        <v>8625</v>
      </c>
      <c r="O464" s="50">
        <f t="shared" si="196"/>
        <v>4.9433849551294449</v>
      </c>
      <c r="P464" s="31">
        <v>102845.5285</v>
      </c>
      <c r="Q464" s="31">
        <f t="shared" si="195"/>
        <v>11.924119246376812</v>
      </c>
      <c r="R464" s="31">
        <v>100669</v>
      </c>
      <c r="S464" s="31">
        <f t="shared" si="197"/>
        <v>-4.4263007410551829</v>
      </c>
      <c r="T464" s="31">
        <v>75503</v>
      </c>
      <c r="U464" s="31">
        <f t="shared" si="181"/>
        <v>25166</v>
      </c>
      <c r="V464" s="50">
        <f t="shared" si="198"/>
        <v>-30.074899346660374</v>
      </c>
      <c r="W464" s="31">
        <v>2873</v>
      </c>
      <c r="X464" s="44">
        <f t="shared" si="199"/>
        <v>3.8051468153583303</v>
      </c>
      <c r="Y464" s="44">
        <f t="shared" si="200"/>
        <v>1.3577468153583303</v>
      </c>
      <c r="Z464" s="31">
        <v>10013</v>
      </c>
      <c r="AA464" s="30">
        <v>10.0448</v>
      </c>
      <c r="AB464" s="30">
        <v>80.529300000000006</v>
      </c>
      <c r="AC464" s="30">
        <v>6.0004</v>
      </c>
      <c r="AD464" s="30">
        <v>2.8858000000000001</v>
      </c>
      <c r="AE464" s="30">
        <f t="shared" si="202"/>
        <v>5.9246115686469691</v>
      </c>
      <c r="AF464" s="30">
        <f t="shared" si="201"/>
        <v>147.13831111111111</v>
      </c>
      <c r="AG464" s="31">
        <v>11385</v>
      </c>
      <c r="AH464" s="59">
        <f>VLOOKUP(C464,macroInfo!$B$5:$D$57,3,0)</f>
        <v>2.7828106258432701</v>
      </c>
      <c r="AI464" s="59">
        <f>VLOOKUP(C464,macroInfo!$B$5:$G$57,6,0)</f>
        <v>2.1064496594234416</v>
      </c>
      <c r="AJ464" s="59">
        <f>VLOOKUP(C464,macroInfo!$B$5:$F$57,5,0)</f>
        <v>8.7574297123439706</v>
      </c>
      <c r="AK464" s="59">
        <f>VLOOKUP(C464,macroInfo!$B$5:$H$57,7,0)</f>
        <v>4.7974999999999994</v>
      </c>
    </row>
    <row r="465" spans="1:37" x14ac:dyDescent="0.3">
      <c r="A465" s="32" t="s">
        <v>166</v>
      </c>
      <c r="B465" s="32">
        <v>15</v>
      </c>
      <c r="C465" s="32">
        <v>2007</v>
      </c>
      <c r="D465" s="29" t="s">
        <v>198</v>
      </c>
      <c r="E465" s="29" t="s">
        <v>45</v>
      </c>
      <c r="F465" s="33">
        <f t="shared" ref="F465:F531" si="203">IF(OR(AND(C465&gt;2006,C465&lt;=2012), C465=2001,C465&gt;=2020),1,0)</f>
        <v>1</v>
      </c>
      <c r="G465" s="33">
        <f t="shared" si="192"/>
        <v>1</v>
      </c>
      <c r="H465" s="33">
        <f t="shared" si="193"/>
        <v>1</v>
      </c>
      <c r="I465" s="33">
        <f t="shared" si="194"/>
        <v>0</v>
      </c>
      <c r="J465" s="30">
        <v>1.0168999999999999</v>
      </c>
      <c r="K465" s="30">
        <v>11.2211</v>
      </c>
      <c r="L465" s="30">
        <v>3.2972000000000001</v>
      </c>
      <c r="M465" s="30">
        <v>2.6551</v>
      </c>
      <c r="N465" s="31">
        <v>8924</v>
      </c>
      <c r="O465" s="50">
        <f t="shared" si="196"/>
        <v>3.4079313652862582</v>
      </c>
      <c r="P465" s="31">
        <v>115529</v>
      </c>
      <c r="Q465" s="31">
        <f t="shared" si="195"/>
        <v>12.945876288659793</v>
      </c>
      <c r="R465" s="31">
        <v>110962</v>
      </c>
      <c r="S465" s="31">
        <f t="shared" si="197"/>
        <v>9.7349893111392127</v>
      </c>
      <c r="T465" s="31">
        <v>84582</v>
      </c>
      <c r="U465" s="31">
        <f t="shared" ref="U465:U531" si="204">+R465-T465</f>
        <v>26380</v>
      </c>
      <c r="V465" s="50">
        <f t="shared" si="198"/>
        <v>4.7112270119392416</v>
      </c>
      <c r="W465" s="31">
        <v>3009</v>
      </c>
      <c r="X465" s="44">
        <f t="shared" si="199"/>
        <v>3.5574945023763918</v>
      </c>
      <c r="Y465" s="44">
        <f t="shared" si="200"/>
        <v>0.90239450237639174</v>
      </c>
      <c r="Z465" s="31">
        <v>9152</v>
      </c>
      <c r="AA465" s="30">
        <v>12.112399999999999</v>
      </c>
      <c r="AB465" s="30">
        <v>77.398499999999999</v>
      </c>
      <c r="AC465" s="30">
        <v>12.024699999999999</v>
      </c>
      <c r="AD465" s="30">
        <v>8.7416999999999998</v>
      </c>
      <c r="AE465" s="30">
        <f t="shared" si="202"/>
        <v>-8.9911814088223707</v>
      </c>
      <c r="AF465" s="30">
        <f>AVERAGE(AF466:AF468)</f>
        <v>143.82673333333335</v>
      </c>
      <c r="AG465" s="31">
        <v>11733</v>
      </c>
      <c r="AH465" s="59">
        <f>VLOOKUP(C465,macroInfo!$B$5:$D$57,3,0)</f>
        <v>2.01050755163328</v>
      </c>
      <c r="AI465" s="59">
        <f>VLOOKUP(C465,macroInfo!$B$5:$G$57,6,0)</f>
        <v>21.613625390754567</v>
      </c>
      <c r="AJ465" s="59">
        <f>VLOOKUP(C465,macroInfo!$B$5:$F$57,5,0)</f>
        <v>11.440467914050702</v>
      </c>
      <c r="AK465" s="59">
        <f>VLOOKUP(C465,macroInfo!$B$5:$H$57,7,0)</f>
        <v>5.9550000000000001</v>
      </c>
    </row>
    <row r="466" spans="1:37" x14ac:dyDescent="0.3">
      <c r="A466" s="32" t="s">
        <v>167</v>
      </c>
      <c r="B466" s="32">
        <v>15</v>
      </c>
      <c r="C466" s="32">
        <v>2008</v>
      </c>
      <c r="D466" s="29" t="s">
        <v>198</v>
      </c>
      <c r="E466" s="29" t="s">
        <v>45</v>
      </c>
      <c r="F466" s="33">
        <f t="shared" si="203"/>
        <v>1</v>
      </c>
      <c r="G466" s="33">
        <f t="shared" si="192"/>
        <v>1</v>
      </c>
      <c r="H466" s="33">
        <f t="shared" si="193"/>
        <v>1</v>
      </c>
      <c r="I466" s="33">
        <f t="shared" si="194"/>
        <v>0</v>
      </c>
      <c r="J466" s="30">
        <v>-1.8315999999999999</v>
      </c>
      <c r="K466" s="30">
        <v>-25.665199999999999</v>
      </c>
      <c r="L466" s="30">
        <v>3.5390000000000001</v>
      </c>
      <c r="M466" s="30">
        <v>3.1526000000000001</v>
      </c>
      <c r="N466" s="31">
        <v>11924</v>
      </c>
      <c r="O466" s="50">
        <f t="shared" si="196"/>
        <v>28.9808899245539</v>
      </c>
      <c r="P466" s="31">
        <v>112570</v>
      </c>
      <c r="Q466" s="31">
        <f t="shared" si="195"/>
        <v>9.4406239516940627</v>
      </c>
      <c r="R466" s="31">
        <v>119764</v>
      </c>
      <c r="S466" s="31">
        <f t="shared" si="197"/>
        <v>7.6335339329726759</v>
      </c>
      <c r="T466" s="31">
        <v>85595</v>
      </c>
      <c r="U466" s="31">
        <f t="shared" si="204"/>
        <v>34169</v>
      </c>
      <c r="V466" s="50">
        <f t="shared" si="198"/>
        <v>25.871265297227236</v>
      </c>
      <c r="W466" s="31">
        <v>3514</v>
      </c>
      <c r="X466" s="44">
        <f t="shared" si="199"/>
        <v>4.1053799871487824</v>
      </c>
      <c r="Y466" s="44">
        <f t="shared" si="200"/>
        <v>0.95277998714878231</v>
      </c>
      <c r="Z466" s="31">
        <v>7836</v>
      </c>
      <c r="AA466" s="30">
        <v>9.9167000000000005</v>
      </c>
      <c r="AB466" s="30">
        <v>76.737499999999997</v>
      </c>
      <c r="AC466" s="30">
        <v>1.1977</v>
      </c>
      <c r="AD466" s="30">
        <v>4.1990999999999996</v>
      </c>
      <c r="AE466" s="30">
        <f t="shared" si="202"/>
        <v>-15.524393455514771</v>
      </c>
      <c r="AF466" s="30">
        <v>142.70930000000001</v>
      </c>
      <c r="AG466" s="31">
        <v>16646</v>
      </c>
      <c r="AH466" s="59">
        <f>VLOOKUP(C466,macroInfo!$B$5:$D$57,3,0)</f>
        <v>0.122188442974647</v>
      </c>
      <c r="AI466" s="59">
        <f>VLOOKUP(C466,macroInfo!$B$5:$G$57,6,0)</f>
        <v>-8.1302947285824168</v>
      </c>
      <c r="AJ466" s="59">
        <f>VLOOKUP(C466,macroInfo!$B$5:$F$57,5,0)</f>
        <v>-19.582815844469096</v>
      </c>
      <c r="AK466" s="59">
        <f>VLOOKUP(C466,macroInfo!$B$5:$H$57,7,0)</f>
        <v>5.49</v>
      </c>
    </row>
    <row r="467" spans="1:37" x14ac:dyDescent="0.3">
      <c r="A467" s="32" t="s">
        <v>168</v>
      </c>
      <c r="B467" s="32">
        <v>15</v>
      </c>
      <c r="C467" s="32">
        <v>2009</v>
      </c>
      <c r="D467" s="29" t="s">
        <v>198</v>
      </c>
      <c r="E467" s="29" t="s">
        <v>45</v>
      </c>
      <c r="F467" s="33">
        <f t="shared" si="203"/>
        <v>1</v>
      </c>
      <c r="G467" s="33">
        <f t="shared" si="192"/>
        <v>1</v>
      </c>
      <c r="H467" s="33">
        <f t="shared" si="193"/>
        <v>1</v>
      </c>
      <c r="I467" s="33">
        <f t="shared" si="194"/>
        <v>0</v>
      </c>
      <c r="J467" s="30">
        <v>0.63219999999999998</v>
      </c>
      <c r="K467" s="30">
        <v>5.7662000000000004</v>
      </c>
      <c r="L467" s="30">
        <v>3.2972999999999999</v>
      </c>
      <c r="M467" s="30">
        <v>2.9622999999999999</v>
      </c>
      <c r="N467" s="31">
        <v>13428</v>
      </c>
      <c r="O467" s="50">
        <f t="shared" si="196"/>
        <v>11.878890330196352</v>
      </c>
      <c r="P467" s="31">
        <v>100862</v>
      </c>
      <c r="Q467" s="31">
        <f t="shared" si="195"/>
        <v>7.5113196306225793</v>
      </c>
      <c r="R467" s="31">
        <v>113380</v>
      </c>
      <c r="S467" s="31">
        <f t="shared" si="197"/>
        <v>-5.4778130791043749</v>
      </c>
      <c r="T467" s="31">
        <v>78846</v>
      </c>
      <c r="U467" s="31">
        <f t="shared" si="204"/>
        <v>34534</v>
      </c>
      <c r="V467" s="50">
        <f t="shared" si="198"/>
        <v>1.0625545728797596</v>
      </c>
      <c r="W467" s="31">
        <v>3354</v>
      </c>
      <c r="X467" s="44">
        <f t="shared" si="199"/>
        <v>4.2538619587550421</v>
      </c>
      <c r="Y467" s="44">
        <f t="shared" si="200"/>
        <v>1.2915619587550422</v>
      </c>
      <c r="Z467" s="31">
        <v>9888</v>
      </c>
      <c r="AA467" s="30">
        <v>8.4003999999999994</v>
      </c>
      <c r="AB467" s="30">
        <v>87.4452</v>
      </c>
      <c r="AC467" s="30">
        <v>-7.8848000000000003</v>
      </c>
      <c r="AD467" s="30">
        <v>7.2404999999999999</v>
      </c>
      <c r="AE467" s="30">
        <f t="shared" si="202"/>
        <v>23.259340063304069</v>
      </c>
      <c r="AF467" s="30">
        <v>154.87889999999999</v>
      </c>
      <c r="AG467" s="31">
        <v>17635</v>
      </c>
      <c r="AH467" s="59">
        <f>VLOOKUP(C467,macroInfo!$B$5:$D$57,3,0)</f>
        <v>-2.5998883510855801</v>
      </c>
      <c r="AI467" s="59">
        <f>VLOOKUP(C467,macroInfo!$B$5:$G$57,6,0)</f>
        <v>-152.2692205218506</v>
      </c>
      <c r="AJ467" s="59">
        <f>VLOOKUP(C467,macroInfo!$B$5:$F$57,5,0)</f>
        <v>-24.778154144577758</v>
      </c>
      <c r="AK467" s="59">
        <f>VLOOKUP(C467,macroInfo!$B$5:$H$57,7,0)</f>
        <v>1.1975</v>
      </c>
    </row>
    <row r="468" spans="1:37" x14ac:dyDescent="0.3">
      <c r="A468" s="32" t="s">
        <v>169</v>
      </c>
      <c r="B468" s="32">
        <v>15</v>
      </c>
      <c r="C468" s="32">
        <v>2010</v>
      </c>
      <c r="D468" s="29" t="s">
        <v>198</v>
      </c>
      <c r="E468" s="29" t="s">
        <v>45</v>
      </c>
      <c r="F468" s="33">
        <f t="shared" si="203"/>
        <v>1</v>
      </c>
      <c r="G468" s="33">
        <f t="shared" si="192"/>
        <v>1</v>
      </c>
      <c r="H468" s="33">
        <f t="shared" si="193"/>
        <v>1</v>
      </c>
      <c r="I468" s="33">
        <f t="shared" si="194"/>
        <v>0</v>
      </c>
      <c r="J468" s="30">
        <v>0.67120000000000002</v>
      </c>
      <c r="K468" s="30">
        <v>4.9592999999999998</v>
      </c>
      <c r="L468" s="30">
        <v>3.6507999999999998</v>
      </c>
      <c r="M468" s="30">
        <v>3.3340000000000001</v>
      </c>
      <c r="N468" s="31">
        <v>13965</v>
      </c>
      <c r="O468" s="50">
        <f t="shared" si="196"/>
        <v>3.921212027935153</v>
      </c>
      <c r="P468" s="31">
        <v>100193</v>
      </c>
      <c r="Q468" s="31">
        <f t="shared" si="195"/>
        <v>7.1745793054063727</v>
      </c>
      <c r="R468" s="31">
        <v>111007</v>
      </c>
      <c r="S468" s="31">
        <f t="shared" si="197"/>
        <v>-2.1151746509151783</v>
      </c>
      <c r="T468" s="31">
        <v>79707</v>
      </c>
      <c r="U468" s="31">
        <f t="shared" si="204"/>
        <v>31300</v>
      </c>
      <c r="V468" s="50">
        <f t="shared" si="198"/>
        <v>-9.8326248444131039</v>
      </c>
      <c r="W468" s="31">
        <v>3604</v>
      </c>
      <c r="X468" s="44">
        <f t="shared" si="199"/>
        <v>4.5215602142848175</v>
      </c>
      <c r="Y468" s="44">
        <f t="shared" si="200"/>
        <v>1.1875602142848174</v>
      </c>
      <c r="Z468" s="31">
        <v>10397</v>
      </c>
      <c r="AA468" s="30">
        <v>7.8840000000000003</v>
      </c>
      <c r="AB468" s="30">
        <v>87.737899999999996</v>
      </c>
      <c r="AC468" s="30">
        <v>1.0920000000000001</v>
      </c>
      <c r="AD468" s="30">
        <v>-3.1516999999999999</v>
      </c>
      <c r="AE468" s="30">
        <f t="shared" si="202"/>
        <v>5.0195402280498156</v>
      </c>
      <c r="AF468" s="30">
        <v>133.892</v>
      </c>
      <c r="AG468" s="31">
        <v>18173</v>
      </c>
      <c r="AH468" s="59">
        <f>VLOOKUP(C468,macroInfo!$B$5:$D$57,3,0)</f>
        <v>2.7088566941968102</v>
      </c>
      <c r="AI468" s="59">
        <f>VLOOKUP(C468,macroInfo!$B$5:$G$57,6,0)</f>
        <v>-55.129973169376534</v>
      </c>
      <c r="AJ468" s="59">
        <f>VLOOKUP(C468,macroInfo!$B$5:$F$57,5,0)</f>
        <v>17.567573527575036</v>
      </c>
      <c r="AK468" s="59">
        <f>VLOOKUP(C468,macroInfo!$B$5:$H$57,7,0)</f>
        <v>0.69</v>
      </c>
    </row>
    <row r="469" spans="1:37" x14ac:dyDescent="0.3">
      <c r="A469" s="32" t="s">
        <v>170</v>
      </c>
      <c r="B469" s="32">
        <v>15</v>
      </c>
      <c r="C469" s="32">
        <v>2011</v>
      </c>
      <c r="D469" s="29" t="s">
        <v>198</v>
      </c>
      <c r="E469" s="29" t="s">
        <v>45</v>
      </c>
      <c r="F469" s="33">
        <f t="shared" si="203"/>
        <v>1</v>
      </c>
      <c r="G469" s="33">
        <f t="shared" si="192"/>
        <v>1</v>
      </c>
      <c r="H469" s="33">
        <f t="shared" si="193"/>
        <v>1</v>
      </c>
      <c r="I469" s="33">
        <f t="shared" si="194"/>
        <v>0</v>
      </c>
      <c r="J469" s="30">
        <v>1.1377999999999999</v>
      </c>
      <c r="K469" s="30">
        <v>9.4309999999999992</v>
      </c>
      <c r="L469" s="30">
        <v>3.5948000000000002</v>
      </c>
      <c r="M469" s="30">
        <v>3.3170999999999999</v>
      </c>
      <c r="N469" s="31">
        <v>12503</v>
      </c>
      <c r="O469" s="50">
        <f t="shared" si="196"/>
        <v>-11.058558388427743</v>
      </c>
      <c r="P469" s="31">
        <v>104945</v>
      </c>
      <c r="Q469" s="31">
        <f t="shared" si="195"/>
        <v>8.3935855394705268</v>
      </c>
      <c r="R469" s="31">
        <v>116967</v>
      </c>
      <c r="S469" s="31">
        <f t="shared" si="197"/>
        <v>5.2298581344755242</v>
      </c>
      <c r="T469" s="31">
        <v>83972</v>
      </c>
      <c r="U469" s="31">
        <f t="shared" si="204"/>
        <v>32995</v>
      </c>
      <c r="V469" s="50">
        <f t="shared" si="198"/>
        <v>5.2737937289277417</v>
      </c>
      <c r="W469" s="31">
        <v>3557</v>
      </c>
      <c r="X469" s="44">
        <f t="shared" si="199"/>
        <v>4.2359357881198498</v>
      </c>
      <c r="Y469" s="44">
        <f t="shared" si="200"/>
        <v>0.91883578811984989</v>
      </c>
      <c r="Z469" s="31">
        <v>12803</v>
      </c>
      <c r="AA469" s="30">
        <v>8.827</v>
      </c>
      <c r="AB469" s="30">
        <v>86.5959</v>
      </c>
      <c r="AC469" s="30">
        <v>5.3507999999999996</v>
      </c>
      <c r="AD469" s="30">
        <v>4.9749999999999996</v>
      </c>
      <c r="AE469" s="30">
        <f t="shared" si="202"/>
        <v>20.816221546820888</v>
      </c>
      <c r="AF469" s="30">
        <v>149.9434</v>
      </c>
      <c r="AG469" s="31">
        <v>16885</v>
      </c>
      <c r="AH469" s="59">
        <f>VLOOKUP(C469,macroInfo!$B$5:$D$57,3,0)</f>
        <v>1.54989495017045</v>
      </c>
      <c r="AI469" s="59">
        <f>VLOOKUP(C469,macroInfo!$B$5:$G$57,6,0)</f>
        <v>25.171692375826577</v>
      </c>
      <c r="AJ469" s="59">
        <f>VLOOKUP(C469,macroInfo!$B$5:$F$57,5,0)</f>
        <v>12.462970276676295</v>
      </c>
      <c r="AK469" s="59">
        <f>VLOOKUP(C469,macroInfo!$B$5:$H$57,7,0)</f>
        <v>0.88749999999999996</v>
      </c>
    </row>
    <row r="470" spans="1:37" x14ac:dyDescent="0.3">
      <c r="A470" s="32" t="s">
        <v>171</v>
      </c>
      <c r="B470" s="32">
        <v>15</v>
      </c>
      <c r="C470" s="32">
        <v>2012</v>
      </c>
      <c r="D470" s="29" t="s">
        <v>198</v>
      </c>
      <c r="E470" s="29" t="s">
        <v>45</v>
      </c>
      <c r="F470" s="33">
        <f t="shared" si="203"/>
        <v>1</v>
      </c>
      <c r="G470" s="33">
        <f t="shared" si="192"/>
        <v>1</v>
      </c>
      <c r="H470" s="33">
        <f t="shared" si="193"/>
        <v>1</v>
      </c>
      <c r="I470" s="33">
        <f t="shared" si="194"/>
        <v>0</v>
      </c>
      <c r="J470" s="30">
        <v>1.3196000000000001</v>
      </c>
      <c r="K470" s="30">
        <v>11.7989</v>
      </c>
      <c r="L470" s="30">
        <v>3.4664999999999999</v>
      </c>
      <c r="M470" s="30">
        <v>3.2349000000000001</v>
      </c>
      <c r="N470" s="31">
        <v>11685</v>
      </c>
      <c r="O470" s="50">
        <f t="shared" si="196"/>
        <v>-6.7662647522041288</v>
      </c>
      <c r="P470" s="31">
        <v>109699</v>
      </c>
      <c r="Q470" s="31">
        <f t="shared" si="195"/>
        <v>9.3880188275566958</v>
      </c>
      <c r="R470" s="31">
        <v>121894</v>
      </c>
      <c r="S470" s="31">
        <f t="shared" si="197"/>
        <v>4.1259970871405249</v>
      </c>
      <c r="T470" s="31">
        <v>88721</v>
      </c>
      <c r="U470" s="31">
        <f t="shared" si="204"/>
        <v>33173</v>
      </c>
      <c r="V470" s="50">
        <f t="shared" si="198"/>
        <v>0.53802572053797115</v>
      </c>
      <c r="W470" s="31">
        <v>3595</v>
      </c>
      <c r="X470" s="44">
        <f t="shared" si="199"/>
        <v>4.0520282683919255</v>
      </c>
      <c r="Y470" s="44">
        <f t="shared" si="200"/>
        <v>0.81712826839192543</v>
      </c>
      <c r="Z470" s="31">
        <v>13318</v>
      </c>
      <c r="AA470" s="30">
        <v>8.8559999999999999</v>
      </c>
      <c r="AB470" s="30">
        <v>86.254000000000005</v>
      </c>
      <c r="AC470" s="30">
        <v>5.6555</v>
      </c>
      <c r="AD470" s="30">
        <v>4.4417</v>
      </c>
      <c r="AE470" s="30">
        <f t="shared" si="202"/>
        <v>3.9436985224388605</v>
      </c>
      <c r="AF470" s="30">
        <v>141.48500000000001</v>
      </c>
      <c r="AG470" s="31">
        <v>15816</v>
      </c>
      <c r="AH470" s="59">
        <f>VLOOKUP(C470,macroInfo!$B$5:$D$57,3,0)</f>
        <v>2.2806876031918502</v>
      </c>
      <c r="AI470" s="59">
        <f>VLOOKUP(C470,macroInfo!$B$5:$G$57,6,0)</f>
        <v>-5.7987257650349395</v>
      </c>
      <c r="AJ470" s="59">
        <f>VLOOKUP(C470,macroInfo!$B$5:$F$57,5,0)</f>
        <v>7.9335793820117502</v>
      </c>
      <c r="AK470" s="59">
        <f>VLOOKUP(C470,macroInfo!$B$5:$H$57,7,0)</f>
        <v>0.83749999999999991</v>
      </c>
    </row>
    <row r="471" spans="1:37" x14ac:dyDescent="0.3">
      <c r="A471" s="32" t="s">
        <v>172</v>
      </c>
      <c r="B471" s="32">
        <v>15</v>
      </c>
      <c r="C471" s="32">
        <v>2013</v>
      </c>
      <c r="D471" s="29" t="s">
        <v>198</v>
      </c>
      <c r="E471" s="29" t="s">
        <v>45</v>
      </c>
      <c r="F471" s="33">
        <f t="shared" si="203"/>
        <v>0</v>
      </c>
      <c r="G471" s="33">
        <f t="shared" si="192"/>
        <v>0</v>
      </c>
      <c r="H471" s="33">
        <f t="shared" si="193"/>
        <v>0</v>
      </c>
      <c r="I471" s="33">
        <f t="shared" si="194"/>
        <v>0</v>
      </c>
      <c r="J471" s="30">
        <v>1.4552</v>
      </c>
      <c r="K471" s="30">
        <v>13.3889</v>
      </c>
      <c r="L471" s="30">
        <v>3.2456999999999998</v>
      </c>
      <c r="M471" s="30">
        <v>3.0577999999999999</v>
      </c>
      <c r="N471" s="31">
        <v>12094</v>
      </c>
      <c r="O471" s="50">
        <f t="shared" si="196"/>
        <v>3.4403493860199954</v>
      </c>
      <c r="P471" s="31">
        <v>116736</v>
      </c>
      <c r="Q471" s="31">
        <f t="shared" si="195"/>
        <v>9.6523896146849673</v>
      </c>
      <c r="R471" s="31">
        <v>130443</v>
      </c>
      <c r="S471" s="31">
        <f t="shared" si="197"/>
        <v>6.7784535133514083</v>
      </c>
      <c r="T471" s="31">
        <v>89558</v>
      </c>
      <c r="U471" s="31">
        <f t="shared" si="204"/>
        <v>40885</v>
      </c>
      <c r="V471" s="50">
        <f t="shared" si="198"/>
        <v>20.90269555731761</v>
      </c>
      <c r="W471" s="31">
        <v>3561</v>
      </c>
      <c r="X471" s="44">
        <f t="shared" si="199"/>
        <v>3.9761941981732511</v>
      </c>
      <c r="Y471" s="44">
        <f t="shared" si="200"/>
        <v>0.9183941981732513</v>
      </c>
      <c r="Z471" s="31">
        <v>13555</v>
      </c>
      <c r="AA471" s="30">
        <v>8.9185999999999996</v>
      </c>
      <c r="AB471" s="30">
        <v>89.783100000000005</v>
      </c>
      <c r="AC471" s="30">
        <v>0.94340000000000002</v>
      </c>
      <c r="AD471" s="30">
        <v>10.900700000000001</v>
      </c>
      <c r="AE471" s="30">
        <f t="shared" si="202"/>
        <v>1.7638979262198269</v>
      </c>
      <c r="AF471" s="30">
        <v>141.69290000000001</v>
      </c>
      <c r="AG471" s="31">
        <v>16440</v>
      </c>
      <c r="AH471" s="59">
        <f>VLOOKUP(C471,macroInfo!$B$5:$D$57,3,0)</f>
        <v>1.84187539518688</v>
      </c>
      <c r="AI471" s="59">
        <f>VLOOKUP(C471,macroInfo!$B$5:$G$57,6,0)</f>
        <v>-52.586350113053101</v>
      </c>
      <c r="AJ471" s="59">
        <f>VLOOKUP(C471,macroInfo!$B$5:$F$57,5,0)</f>
        <v>17.537853396638734</v>
      </c>
      <c r="AK471" s="59">
        <f>VLOOKUP(C471,macroInfo!$B$5:$H$57,7,0)</f>
        <v>0.495</v>
      </c>
    </row>
    <row r="472" spans="1:37" x14ac:dyDescent="0.3">
      <c r="A472" s="32" t="s">
        <v>173</v>
      </c>
      <c r="B472" s="32">
        <v>15</v>
      </c>
      <c r="C472" s="32">
        <v>2014</v>
      </c>
      <c r="D472" s="29" t="s">
        <v>198</v>
      </c>
      <c r="E472" s="29" t="s">
        <v>45</v>
      </c>
      <c r="F472" s="33">
        <f t="shared" si="203"/>
        <v>0</v>
      </c>
      <c r="G472" s="33">
        <f t="shared" si="192"/>
        <v>0</v>
      </c>
      <c r="H472" s="33">
        <f t="shared" si="193"/>
        <v>0</v>
      </c>
      <c r="I472" s="33">
        <f t="shared" si="194"/>
        <v>0</v>
      </c>
      <c r="J472" s="30">
        <v>1.1005</v>
      </c>
      <c r="K472" s="30">
        <v>10.068199999999999</v>
      </c>
      <c r="L472" s="30">
        <v>3.0503999999999998</v>
      </c>
      <c r="M472" s="30">
        <v>2.8561999999999999</v>
      </c>
      <c r="N472" s="31">
        <v>12764</v>
      </c>
      <c r="O472" s="50">
        <f t="shared" si="196"/>
        <v>5.3919246564975944</v>
      </c>
      <c r="P472" s="31">
        <v>117878</v>
      </c>
      <c r="Q472" s="31">
        <f t="shared" si="195"/>
        <v>9.2351927295518639</v>
      </c>
      <c r="R472" s="31">
        <v>138706</v>
      </c>
      <c r="S472" s="31">
        <f t="shared" si="197"/>
        <v>6.1420235480480674</v>
      </c>
      <c r="T472" s="31">
        <v>91345</v>
      </c>
      <c r="U472" s="31">
        <f t="shared" si="204"/>
        <v>47361</v>
      </c>
      <c r="V472" s="50">
        <f t="shared" si="198"/>
        <v>14.703585760375883</v>
      </c>
      <c r="W472" s="31">
        <v>3579</v>
      </c>
      <c r="X472" s="44">
        <f t="shared" si="199"/>
        <v>3.918112649843998</v>
      </c>
      <c r="Y472" s="44">
        <f t="shared" si="200"/>
        <v>1.0619126498439981</v>
      </c>
      <c r="Z472" s="31">
        <v>14295</v>
      </c>
      <c r="AA472" s="30">
        <v>8.8544999999999998</v>
      </c>
      <c r="AB472" s="30">
        <v>85.920599999999993</v>
      </c>
      <c r="AC472" s="30">
        <v>1.9954000000000001</v>
      </c>
      <c r="AD472" s="30">
        <v>2.4548000000000001</v>
      </c>
      <c r="AE472" s="30">
        <f t="shared" si="202"/>
        <v>5.315434282364631</v>
      </c>
      <c r="AF472" s="30">
        <v>159.0616</v>
      </c>
      <c r="AG472" s="31">
        <v>16895</v>
      </c>
      <c r="AH472" s="59">
        <f>VLOOKUP(C472,macroInfo!$B$5:$D$57,3,0)</f>
        <v>2.2877759325535898</v>
      </c>
      <c r="AI472" s="59">
        <f>VLOOKUP(C472,macroInfo!$B$5:$G$57,6,0)</f>
        <v>8.2370997433127773</v>
      </c>
      <c r="AJ472" s="59">
        <f>VLOOKUP(C472,macroInfo!$B$5:$F$57,5,0)</f>
        <v>16.279600580719226</v>
      </c>
      <c r="AK472" s="59">
        <f>VLOOKUP(C472,macroInfo!$B$5:$H$57,7,0)</f>
        <v>0.53750000000000009</v>
      </c>
    </row>
    <row r="473" spans="1:37" x14ac:dyDescent="0.3">
      <c r="A473" s="32" t="s">
        <v>174</v>
      </c>
      <c r="B473" s="32">
        <v>15</v>
      </c>
      <c r="C473" s="32">
        <v>2015</v>
      </c>
      <c r="D473" s="29" t="s">
        <v>198</v>
      </c>
      <c r="E473" s="29" t="s">
        <v>45</v>
      </c>
      <c r="F473" s="33">
        <f t="shared" si="203"/>
        <v>0</v>
      </c>
      <c r="G473" s="33">
        <f t="shared" si="192"/>
        <v>0</v>
      </c>
      <c r="H473" s="33">
        <f t="shared" si="193"/>
        <v>0</v>
      </c>
      <c r="I473" s="33">
        <f t="shared" si="194"/>
        <v>0</v>
      </c>
      <c r="J473" s="30">
        <v>1.2239</v>
      </c>
      <c r="K473" s="30">
        <v>11.270200000000001</v>
      </c>
      <c r="L473" s="30">
        <v>2.8675999999999999</v>
      </c>
      <c r="M473" s="30">
        <v>2.6606999999999998</v>
      </c>
      <c r="N473" s="31">
        <v>13260</v>
      </c>
      <c r="O473" s="50">
        <f t="shared" si="196"/>
        <v>3.8123276341719476</v>
      </c>
      <c r="P473" s="31">
        <v>121290</v>
      </c>
      <c r="Q473" s="31">
        <f t="shared" si="195"/>
        <v>9.1470588235294112</v>
      </c>
      <c r="R473" s="31">
        <v>141048</v>
      </c>
      <c r="S473" s="31">
        <f t="shared" si="197"/>
        <v>1.674367276129781</v>
      </c>
      <c r="T473" s="31">
        <v>93485</v>
      </c>
      <c r="U473" s="31">
        <f t="shared" si="204"/>
        <v>47563</v>
      </c>
      <c r="V473" s="50">
        <f t="shared" si="198"/>
        <v>0.42560428325236443</v>
      </c>
      <c r="W473" s="31">
        <v>3533</v>
      </c>
      <c r="X473" s="44">
        <f t="shared" si="199"/>
        <v>3.7792159169920305</v>
      </c>
      <c r="Y473" s="44">
        <f t="shared" si="200"/>
        <v>1.1185159169920307</v>
      </c>
      <c r="Z473" s="31">
        <v>14489</v>
      </c>
      <c r="AA473" s="30">
        <v>8.8877000000000006</v>
      </c>
      <c r="AB473" s="30">
        <v>85.524500000000003</v>
      </c>
      <c r="AC473" s="30">
        <v>2.3428</v>
      </c>
      <c r="AD473" s="30">
        <v>1.4679</v>
      </c>
      <c r="AE473" s="30">
        <f t="shared" si="202"/>
        <v>1.3479915064310151</v>
      </c>
      <c r="AF473" s="30">
        <v>197.63069999999999</v>
      </c>
      <c r="AG473" s="31">
        <v>17134</v>
      </c>
      <c r="AH473" s="59">
        <f>VLOOKUP(C473,macroInfo!$B$5:$D$57,3,0)</f>
        <v>2.7063695817639899</v>
      </c>
      <c r="AI473" s="59">
        <f>VLOOKUP(C473,macroInfo!$B$5:$G$57,6,0)</f>
        <v>2.7524673390089935</v>
      </c>
      <c r="AJ473" s="59">
        <f>VLOOKUP(C473,macroInfo!$B$5:$F$57,5,0)</f>
        <v>5.3819675500990032</v>
      </c>
      <c r="AK473" s="59">
        <f>VLOOKUP(C473,macroInfo!$B$5:$H$57,7,0)</f>
        <v>0.55249999999999999</v>
      </c>
    </row>
    <row r="474" spans="1:37" x14ac:dyDescent="0.3">
      <c r="A474" s="32" t="s">
        <v>175</v>
      </c>
      <c r="B474" s="32">
        <v>15</v>
      </c>
      <c r="C474" s="32">
        <v>2016</v>
      </c>
      <c r="D474" s="29" t="s">
        <v>198</v>
      </c>
      <c r="E474" s="29" t="s">
        <v>45</v>
      </c>
      <c r="F474" s="33">
        <f t="shared" si="203"/>
        <v>0</v>
      </c>
      <c r="G474" s="33">
        <f t="shared" si="192"/>
        <v>0</v>
      </c>
      <c r="H474" s="33">
        <f t="shared" si="193"/>
        <v>0</v>
      </c>
      <c r="I474" s="33">
        <f t="shared" si="194"/>
        <v>0</v>
      </c>
      <c r="J474" s="30">
        <v>1.1044</v>
      </c>
      <c r="K474" s="30">
        <v>10.0463</v>
      </c>
      <c r="L474" s="30">
        <v>2.8788999999999998</v>
      </c>
      <c r="M474" s="30">
        <v>2.6381999999999999</v>
      </c>
      <c r="N474" s="31">
        <v>13756</v>
      </c>
      <c r="O474" s="50">
        <f t="shared" si="196"/>
        <v>3.6723107812303408</v>
      </c>
      <c r="P474" s="31">
        <v>119632</v>
      </c>
      <c r="Q474" s="31">
        <f t="shared" si="195"/>
        <v>8.6967141610933414</v>
      </c>
      <c r="R474" s="31">
        <v>142177</v>
      </c>
      <c r="S474" s="31">
        <f t="shared" si="197"/>
        <v>0.79725022862028316</v>
      </c>
      <c r="T474" s="31">
        <v>92849</v>
      </c>
      <c r="U474" s="31">
        <f t="shared" si="204"/>
        <v>49328</v>
      </c>
      <c r="V474" s="50">
        <f t="shared" si="198"/>
        <v>3.6436723093571426</v>
      </c>
      <c r="W474" s="31">
        <v>3615</v>
      </c>
      <c r="X474" s="44">
        <f t="shared" si="199"/>
        <v>3.8934183459164884</v>
      </c>
      <c r="Y474" s="44">
        <f t="shared" si="200"/>
        <v>1.2552183459164885</v>
      </c>
      <c r="Z474" s="31">
        <v>14855</v>
      </c>
      <c r="AA474" s="30">
        <v>8.7591000000000001</v>
      </c>
      <c r="AB474" s="30">
        <v>85.1858</v>
      </c>
      <c r="AC474" s="30">
        <v>-0.68030000000000002</v>
      </c>
      <c r="AD474" s="30">
        <v>0.59689999999999999</v>
      </c>
      <c r="AE474" s="30">
        <f t="shared" si="202"/>
        <v>2.4946768075985655</v>
      </c>
      <c r="AF474" s="30">
        <v>113.02370000000001</v>
      </c>
      <c r="AG474" s="31">
        <v>17972</v>
      </c>
      <c r="AH474" s="59">
        <f>VLOOKUP(C474,macroInfo!$B$5:$D$57,3,0)</f>
        <v>1.66747207596187</v>
      </c>
      <c r="AI474" s="59">
        <f>VLOOKUP(C474,macroInfo!$B$5:$G$57,6,0)</f>
        <v>-11.495897277976438</v>
      </c>
      <c r="AJ474" s="59">
        <f>VLOOKUP(C474,macroInfo!$B$5:$F$57,5,0)</f>
        <v>2.592809398073177</v>
      </c>
      <c r="AK474" s="59">
        <f>VLOOKUP(C474,macroInfo!$B$5:$H$57,7,0)</f>
        <v>0.49249999999999994</v>
      </c>
    </row>
    <row r="475" spans="1:37" x14ac:dyDescent="0.3">
      <c r="A475" s="32" t="s">
        <v>176</v>
      </c>
      <c r="B475" s="32">
        <v>15</v>
      </c>
      <c r="C475" s="32">
        <v>2017</v>
      </c>
      <c r="D475" s="29" t="s">
        <v>198</v>
      </c>
      <c r="E475" s="29" t="s">
        <v>45</v>
      </c>
      <c r="F475" s="33">
        <f t="shared" si="203"/>
        <v>0</v>
      </c>
      <c r="G475" s="33">
        <f t="shared" si="192"/>
        <v>0</v>
      </c>
      <c r="H475" s="33">
        <f t="shared" si="193"/>
        <v>0</v>
      </c>
      <c r="I475" s="33">
        <f t="shared" si="194"/>
        <v>0</v>
      </c>
      <c r="J475" s="30">
        <v>1.5338000000000001</v>
      </c>
      <c r="K475" s="30">
        <v>14.017799999999999</v>
      </c>
      <c r="L475" s="30">
        <v>2.9975000000000001</v>
      </c>
      <c r="M475" s="30">
        <v>2.7202999999999999</v>
      </c>
      <c r="N475" s="31">
        <v>13848</v>
      </c>
      <c r="O475" s="50">
        <f t="shared" si="196"/>
        <v>0.66657253038883912</v>
      </c>
      <c r="P475" s="31">
        <v>117997</v>
      </c>
      <c r="Q475" s="31">
        <f t="shared" si="195"/>
        <v>8.5208694396302711</v>
      </c>
      <c r="R475" s="31">
        <v>142081</v>
      </c>
      <c r="S475" s="31">
        <f t="shared" si="197"/>
        <v>-6.7544275728235265E-2</v>
      </c>
      <c r="T475" s="31">
        <v>92462</v>
      </c>
      <c r="U475" s="31">
        <f t="shared" si="204"/>
        <v>49619</v>
      </c>
      <c r="V475" s="50">
        <f t="shared" si="198"/>
        <v>0.58819537527358123</v>
      </c>
      <c r="W475" s="31">
        <v>3798</v>
      </c>
      <c r="X475" s="44">
        <f t="shared" si="199"/>
        <v>4.107633406156042</v>
      </c>
      <c r="Y475" s="44">
        <f t="shared" si="200"/>
        <v>1.3873334061560421</v>
      </c>
      <c r="Z475" s="31">
        <v>14850</v>
      </c>
      <c r="AA475" s="30">
        <v>8.7596000000000007</v>
      </c>
      <c r="AB475" s="30">
        <v>84.384699999999995</v>
      </c>
      <c r="AC475" s="30">
        <v>-0.4168</v>
      </c>
      <c r="AD475" s="30">
        <v>-0.63470000000000004</v>
      </c>
      <c r="AE475" s="30">
        <f t="shared" si="202"/>
        <v>-3.3664366586236741E-2</v>
      </c>
      <c r="AF475" s="30">
        <v>211.38720000000001</v>
      </c>
      <c r="AG475" s="31">
        <v>17887</v>
      </c>
      <c r="AH475" s="59">
        <f>VLOOKUP(C475,macroInfo!$B$5:$D$57,3,0)</f>
        <v>2.24192121597748</v>
      </c>
      <c r="AI475" s="59">
        <f>VLOOKUP(C475,macroInfo!$B$5:$G$57,6,0)</f>
        <v>96.096317192574773</v>
      </c>
      <c r="AJ475" s="59">
        <f>VLOOKUP(C475,macroInfo!$B$5:$F$57,5,0)</f>
        <v>15.75644385807878</v>
      </c>
      <c r="AK475" s="59">
        <f>VLOOKUP(C475,macroInfo!$B$5:$H$57,7,0)</f>
        <v>1.2874999999999999</v>
      </c>
    </row>
    <row r="476" spans="1:37" x14ac:dyDescent="0.3">
      <c r="A476" s="32" t="s">
        <v>177</v>
      </c>
      <c r="B476" s="32">
        <v>15</v>
      </c>
      <c r="C476" s="32">
        <v>2018</v>
      </c>
      <c r="D476" s="29" t="s">
        <v>198</v>
      </c>
      <c r="E476" s="29" t="s">
        <v>45</v>
      </c>
      <c r="F476" s="33">
        <f t="shared" si="203"/>
        <v>0</v>
      </c>
      <c r="G476" s="33">
        <f t="shared" si="192"/>
        <v>0</v>
      </c>
      <c r="H476" s="33">
        <f t="shared" si="193"/>
        <v>0</v>
      </c>
      <c r="I476" s="33">
        <f t="shared" si="194"/>
        <v>0</v>
      </c>
      <c r="J476" s="30">
        <v>1.5221</v>
      </c>
      <c r="K476" s="30">
        <v>14.084</v>
      </c>
      <c r="L476" s="30">
        <v>3.2067000000000001</v>
      </c>
      <c r="M476" s="30">
        <v>2.8441999999999998</v>
      </c>
      <c r="N476" s="31">
        <v>13864</v>
      </c>
      <c r="O476" s="50">
        <f t="shared" si="196"/>
        <v>0.11547345393967433</v>
      </c>
      <c r="P476" s="31">
        <v>122432</v>
      </c>
      <c r="Q476" s="31">
        <f t="shared" si="195"/>
        <v>8.8309290248124643</v>
      </c>
      <c r="R476" s="31">
        <v>146069</v>
      </c>
      <c r="S476" s="31">
        <f t="shared" si="197"/>
        <v>2.768179529918148</v>
      </c>
      <c r="T476" s="31">
        <v>95872</v>
      </c>
      <c r="U476" s="31">
        <f t="shared" si="204"/>
        <v>50197</v>
      </c>
      <c r="V476" s="50">
        <f t="shared" si="198"/>
        <v>1.1581439059220637</v>
      </c>
      <c r="W476" s="31">
        <v>4140</v>
      </c>
      <c r="X476" s="44">
        <f t="shared" si="199"/>
        <v>4.3182576769025367</v>
      </c>
      <c r="Y476" s="44">
        <f t="shared" si="200"/>
        <v>1.4740576769025369</v>
      </c>
      <c r="Z476" s="31">
        <v>14900</v>
      </c>
      <c r="AA476" s="30">
        <v>8.9888999999999992</v>
      </c>
      <c r="AB476" s="30">
        <v>86.542500000000004</v>
      </c>
      <c r="AC476" s="30">
        <v>3.6880000000000002</v>
      </c>
      <c r="AD476" s="30">
        <v>5.4991000000000003</v>
      </c>
      <c r="AE476" s="30">
        <f t="shared" si="202"/>
        <v>0.33613477027049277</v>
      </c>
      <c r="AF476" s="30">
        <v>220.2585</v>
      </c>
      <c r="AG476" s="31">
        <v>17723</v>
      </c>
      <c r="AH476" s="59">
        <f>VLOOKUP(C476,macroInfo!$B$5:$D$57,3,0)</f>
        <v>2.9453848312678002</v>
      </c>
      <c r="AI476" s="59">
        <f>VLOOKUP(C476,macroInfo!$B$5:$G$57,6,0)</f>
        <v>60.525280130543749</v>
      </c>
      <c r="AJ476" s="59">
        <f>VLOOKUP(C476,macroInfo!$B$5:$F$57,5,0)</f>
        <v>10.50993465569568</v>
      </c>
      <c r="AK476" s="59">
        <f>VLOOKUP(C476,macroInfo!$B$5:$H$57,7,0)</f>
        <v>2.3583333333333329</v>
      </c>
    </row>
    <row r="477" spans="1:37" x14ac:dyDescent="0.3">
      <c r="A477" s="32" t="s">
        <v>178</v>
      </c>
      <c r="B477" s="32">
        <v>15</v>
      </c>
      <c r="C477" s="32">
        <v>2019</v>
      </c>
      <c r="D477" s="29" t="s">
        <v>198</v>
      </c>
      <c r="E477" s="29" t="s">
        <v>45</v>
      </c>
      <c r="F477" s="33">
        <f t="shared" si="203"/>
        <v>0</v>
      </c>
      <c r="G477" s="33">
        <f t="shared" si="192"/>
        <v>0</v>
      </c>
      <c r="H477" s="33">
        <f t="shared" si="193"/>
        <v>0</v>
      </c>
      <c r="I477" s="33">
        <f t="shared" si="194"/>
        <v>0</v>
      </c>
      <c r="J477" s="30">
        <v>1.5927</v>
      </c>
      <c r="K477" s="30">
        <v>14.0222</v>
      </c>
      <c r="L477" s="30">
        <v>3.4251</v>
      </c>
      <c r="M477" s="30">
        <v>3.0030999999999999</v>
      </c>
      <c r="N477" s="31">
        <v>15616</v>
      </c>
      <c r="O477" s="50">
        <f t="shared" si="196"/>
        <v>11.90004772574318</v>
      </c>
      <c r="P477" s="31">
        <v>142065</v>
      </c>
      <c r="Q477" s="31">
        <f t="shared" si="195"/>
        <v>9.0974001024590159</v>
      </c>
      <c r="R477" s="31">
        <v>169369</v>
      </c>
      <c r="S477" s="31">
        <f t="shared" si="197"/>
        <v>14.800065384570363</v>
      </c>
      <c r="T477" s="31">
        <v>110958</v>
      </c>
      <c r="U477" s="31">
        <f t="shared" si="204"/>
        <v>58411</v>
      </c>
      <c r="V477" s="50">
        <f t="shared" si="198"/>
        <v>15.154896430601875</v>
      </c>
      <c r="W477" s="31">
        <v>4797</v>
      </c>
      <c r="X477" s="44">
        <f t="shared" si="199"/>
        <v>4.323257448764398</v>
      </c>
      <c r="Y477" s="44">
        <f t="shared" si="200"/>
        <v>1.3201574487643981</v>
      </c>
      <c r="Z477" s="31">
        <v>19303.000100000001</v>
      </c>
      <c r="AA477" s="30">
        <v>7.9880000000000004</v>
      </c>
      <c r="AB477" s="30">
        <v>88.379900000000006</v>
      </c>
      <c r="AC477" s="30">
        <v>15.7356</v>
      </c>
      <c r="AD477" s="30">
        <v>16.747399999999999</v>
      </c>
      <c r="AE477" s="30">
        <f t="shared" si="202"/>
        <v>25.889931647486659</v>
      </c>
      <c r="AF477" s="30">
        <v>190.756</v>
      </c>
      <c r="AG477" s="31">
        <v>19661</v>
      </c>
      <c r="AH477" s="59">
        <f>VLOOKUP(C477,macroInfo!$B$5:$D$57,3,0)</f>
        <v>2.2944390776931098</v>
      </c>
      <c r="AI477" s="59">
        <f>VLOOKUP(C477,macroInfo!$B$5:$G$57,6,0)</f>
        <v>-2.5770932284035988</v>
      </c>
      <c r="AJ477" s="59">
        <f>VLOOKUP(C477,macroInfo!$B$5:$F$57,5,0)</f>
        <v>7.0343743579107363</v>
      </c>
      <c r="AK477" s="59">
        <f>VLOOKUP(C477,macroInfo!$B$5:$H$57,7,0)</f>
        <v>2.2983333333333333</v>
      </c>
    </row>
    <row r="478" spans="1:37" x14ac:dyDescent="0.3">
      <c r="A478" s="32" t="s">
        <v>179</v>
      </c>
      <c r="B478" s="32">
        <v>15</v>
      </c>
      <c r="C478" s="32">
        <v>2020</v>
      </c>
      <c r="D478" s="29" t="s">
        <v>198</v>
      </c>
      <c r="E478" s="29" t="s">
        <v>45</v>
      </c>
      <c r="F478" s="33">
        <f t="shared" si="203"/>
        <v>1</v>
      </c>
      <c r="G478" s="33">
        <f t="shared" si="192"/>
        <v>1</v>
      </c>
      <c r="H478" s="33">
        <f t="shared" si="193"/>
        <v>0</v>
      </c>
      <c r="I478" s="33">
        <f t="shared" si="194"/>
        <v>0</v>
      </c>
      <c r="J478" s="30">
        <v>0.76300000000000001</v>
      </c>
      <c r="K478" s="30">
        <v>6.5660999999999996</v>
      </c>
      <c r="L478" s="30">
        <v>2.8616000000000001</v>
      </c>
      <c r="M478" s="30">
        <v>2.6265999999999998</v>
      </c>
      <c r="N478" s="31">
        <v>16797</v>
      </c>
      <c r="O478" s="50">
        <f t="shared" si="196"/>
        <v>7.2904269364129251</v>
      </c>
      <c r="P478" s="31">
        <v>141974</v>
      </c>
      <c r="Q478" s="31">
        <f t="shared" si="195"/>
        <v>8.4523426802405197</v>
      </c>
      <c r="R478" s="31">
        <v>204680</v>
      </c>
      <c r="S478" s="31">
        <f t="shared" si="197"/>
        <v>18.936801728462658</v>
      </c>
      <c r="T478" s="31">
        <v>113523</v>
      </c>
      <c r="U478" s="31">
        <f t="shared" si="204"/>
        <v>91157</v>
      </c>
      <c r="V478" s="50">
        <f t="shared" si="198"/>
        <v>44.507906640350619</v>
      </c>
      <c r="W478" s="31">
        <v>4782</v>
      </c>
      <c r="X478" s="44">
        <f t="shared" si="199"/>
        <v>4.2123622525831763</v>
      </c>
      <c r="Y478" s="44">
        <f t="shared" si="200"/>
        <v>1.5857622525831765</v>
      </c>
      <c r="Z478" s="31">
        <v>20995</v>
      </c>
      <c r="AA478" s="30">
        <v>8.8564000000000007</v>
      </c>
      <c r="AB478" s="30">
        <v>90.349500000000006</v>
      </c>
      <c r="AC478" s="30">
        <v>2.3117000000000001</v>
      </c>
      <c r="AD478" s="30">
        <v>25.1995</v>
      </c>
      <c r="AE478" s="30">
        <f t="shared" si="202"/>
        <v>8.402378470987653</v>
      </c>
      <c r="AF478" s="30">
        <v>186.40039999999999</v>
      </c>
      <c r="AG478" s="31">
        <v>21412</v>
      </c>
      <c r="AH478" s="59">
        <f>VLOOKUP(C478,macroInfo!$B$5:$D$57,3,0)</f>
        <v>-2.76780251140578</v>
      </c>
      <c r="AI478" s="59">
        <f>VLOOKUP(C478,macroInfo!$B$5:$G$57,6,0)</f>
        <v>-114.23391508809951</v>
      </c>
      <c r="AJ478" s="59">
        <f>VLOOKUP(C478,macroInfo!$B$5:$F$57,5,0)</f>
        <v>9.0718970685114702</v>
      </c>
      <c r="AK478" s="59">
        <f>VLOOKUP(C478,macroInfo!$B$5:$H$57,7,0)</f>
        <v>0.73333333333333339</v>
      </c>
    </row>
    <row r="479" spans="1:37" x14ac:dyDescent="0.3">
      <c r="A479" s="32" t="s">
        <v>180</v>
      </c>
      <c r="B479" s="32">
        <v>15</v>
      </c>
      <c r="C479" s="32">
        <v>2021</v>
      </c>
      <c r="D479" s="29" t="s">
        <v>198</v>
      </c>
      <c r="E479" s="29" t="s">
        <v>45</v>
      </c>
      <c r="F479" s="33">
        <f t="shared" si="203"/>
        <v>1</v>
      </c>
      <c r="G479" s="33">
        <f t="shared" si="192"/>
        <v>1</v>
      </c>
      <c r="H479" s="33">
        <f t="shared" si="193"/>
        <v>0</v>
      </c>
      <c r="I479" s="33">
        <f t="shared" si="194"/>
        <v>0</v>
      </c>
      <c r="J479" s="30">
        <v>1.3324</v>
      </c>
      <c r="K479" s="30">
        <v>12.942600000000001</v>
      </c>
      <c r="L479" s="30">
        <v>2.5478999999999998</v>
      </c>
      <c r="M479" s="30">
        <v>2.4030999999999998</v>
      </c>
      <c r="N479" s="31">
        <v>16894</v>
      </c>
      <c r="O479" s="50">
        <f t="shared" si="196"/>
        <v>0.57582302704390587</v>
      </c>
      <c r="P479" s="31">
        <v>155101</v>
      </c>
      <c r="Q479" s="31">
        <f t="shared" si="195"/>
        <v>9.1808334319876881</v>
      </c>
      <c r="R479" s="31">
        <v>211116</v>
      </c>
      <c r="S479" s="31">
        <f t="shared" si="197"/>
        <v>3.0959961508018243</v>
      </c>
      <c r="T479" s="31">
        <v>116465</v>
      </c>
      <c r="U479" s="31">
        <f t="shared" si="204"/>
        <v>94651</v>
      </c>
      <c r="V479" s="50">
        <f t="shared" si="198"/>
        <v>3.7613148174603421</v>
      </c>
      <c r="W479" s="31">
        <v>4770</v>
      </c>
      <c r="X479" s="44">
        <f t="shared" si="199"/>
        <v>4.0956510539647102</v>
      </c>
      <c r="Y479" s="44">
        <f t="shared" si="200"/>
        <v>1.6925510539647104</v>
      </c>
      <c r="Z479" s="31">
        <v>20094</v>
      </c>
      <c r="AA479" s="30">
        <v>9.5053999999999998</v>
      </c>
      <c r="AB479" s="30">
        <v>92.5642</v>
      </c>
      <c r="AC479" s="30">
        <v>2.5914999999999999</v>
      </c>
      <c r="AD479" s="30">
        <v>6.4389000000000003</v>
      </c>
      <c r="AE479" s="30">
        <f t="shared" si="202"/>
        <v>-4.3863051096034074</v>
      </c>
      <c r="AF479" s="30">
        <v>196.69069999999999</v>
      </c>
      <c r="AG479" s="31">
        <v>20785</v>
      </c>
      <c r="AH479" s="59">
        <f>VLOOKUP(C479,macroInfo!$B$5:$D$57,3,0)</f>
        <v>5.9454847612217199</v>
      </c>
      <c r="AI479" s="59">
        <f>VLOOKUP(C479,macroInfo!$B$5:$G$57,6,0)</f>
        <v>-151.61959856938344</v>
      </c>
      <c r="AJ479" s="59">
        <f>VLOOKUP(C479,macroInfo!$B$5:$F$57,5,0)</f>
        <v>28.522785754254098</v>
      </c>
      <c r="AK479" s="59">
        <f>VLOOKUP(C479,macroInfo!$B$5:$H$57,7,0)</f>
        <v>0.161</v>
      </c>
    </row>
    <row r="480" spans="1:37" x14ac:dyDescent="0.3">
      <c r="A480" s="32" t="s">
        <v>181</v>
      </c>
      <c r="B480" s="32">
        <v>15</v>
      </c>
      <c r="C480" s="32">
        <v>2022</v>
      </c>
      <c r="D480" s="29" t="s">
        <v>198</v>
      </c>
      <c r="E480" s="29" t="s">
        <v>45</v>
      </c>
      <c r="F480" s="33">
        <f t="shared" si="203"/>
        <v>1</v>
      </c>
      <c r="G480" s="33">
        <f t="shared" si="192"/>
        <v>1</v>
      </c>
      <c r="H480" s="33">
        <f t="shared" si="193"/>
        <v>0</v>
      </c>
      <c r="I480" s="33">
        <f t="shared" si="194"/>
        <v>0</v>
      </c>
      <c r="J480" s="30">
        <v>1.1687000000000001</v>
      </c>
      <c r="K480" s="30">
        <v>13.199299999999999</v>
      </c>
      <c r="L480" s="30">
        <v>3.0150999999999999</v>
      </c>
      <c r="M480" s="30">
        <v>2.7412000000000001</v>
      </c>
      <c r="N480" s="31">
        <v>17797</v>
      </c>
      <c r="O480" s="50">
        <f t="shared" si="196"/>
        <v>5.2071374462543698</v>
      </c>
      <c r="P480" s="31">
        <v>169110</v>
      </c>
      <c r="Q480" s="31">
        <f t="shared" si="195"/>
        <v>9.5021632859470699</v>
      </c>
      <c r="R480" s="31">
        <v>207452</v>
      </c>
      <c r="S480" s="31">
        <f t="shared" si="197"/>
        <v>-1.7507757835185596</v>
      </c>
      <c r="T480" s="31">
        <v>122487</v>
      </c>
      <c r="U480" s="31">
        <f t="shared" si="204"/>
        <v>84965</v>
      </c>
      <c r="V480" s="50">
        <f t="shared" si="198"/>
        <v>-10.795703585381048</v>
      </c>
      <c r="W480" s="31">
        <v>5609</v>
      </c>
      <c r="X480" s="44">
        <f t="shared" si="199"/>
        <v>4.5792614726460767</v>
      </c>
      <c r="Y480" s="44">
        <f t="shared" si="200"/>
        <v>1.8380614726460767</v>
      </c>
      <c r="Z480" s="31">
        <v>15211</v>
      </c>
      <c r="AA480" s="30">
        <v>11.972799999999999</v>
      </c>
      <c r="AB480" s="30">
        <v>89.437799999999996</v>
      </c>
      <c r="AC480" s="30">
        <v>5.1707000000000001</v>
      </c>
      <c r="AD480" s="30">
        <v>-3.3273000000000001</v>
      </c>
      <c r="AE480" s="30">
        <f t="shared" si="202"/>
        <v>-27.840241271051656</v>
      </c>
      <c r="AF480" s="30">
        <v>328.97789999999998</v>
      </c>
      <c r="AG480" s="31">
        <v>21617</v>
      </c>
      <c r="AH480" s="59">
        <f>VLOOKUP(C480,macroInfo!$B$5:$D$57,3,0)</f>
        <v>2.1</v>
      </c>
      <c r="AI480" s="59">
        <f>VLOOKUP(C480,macroInfo!$B$5:$G$57,6,0)</f>
        <v>270.39008175553982</v>
      </c>
      <c r="AJ480" s="59">
        <f>VLOOKUP(C480,macroInfo!$B$5:$F$57,5,0)</f>
        <v>-4.8140790190475906</v>
      </c>
      <c r="AK480" s="59">
        <f>VLOOKUP(C480,macroInfo!$B$5:$H$57,7,0)</f>
        <v>2.4049999999999998</v>
      </c>
    </row>
    <row r="481" spans="1:37" x14ac:dyDescent="0.3">
      <c r="A481" s="32"/>
      <c r="B481" s="32"/>
      <c r="C481" s="32"/>
      <c r="D481" s="29"/>
      <c r="E481" s="29"/>
      <c r="F481" s="33"/>
      <c r="G481" s="33">
        <f t="shared" si="192"/>
        <v>0</v>
      </c>
      <c r="H481" s="33">
        <f t="shared" si="193"/>
        <v>0</v>
      </c>
      <c r="I481" s="33">
        <f t="shared" si="194"/>
        <v>0</v>
      </c>
      <c r="J481" s="30"/>
      <c r="K481" s="30"/>
      <c r="L481" s="30"/>
      <c r="M481" s="30"/>
      <c r="N481" s="31"/>
      <c r="O481" s="50"/>
      <c r="P481" s="31"/>
      <c r="Q481" s="31"/>
      <c r="R481" s="31"/>
      <c r="S481" s="31"/>
      <c r="T481" s="31"/>
      <c r="U481" s="31"/>
      <c r="V481" s="50"/>
      <c r="W481" s="31"/>
      <c r="X481" s="44"/>
      <c r="Y481" s="44"/>
      <c r="Z481" s="31"/>
      <c r="AA481" s="30"/>
      <c r="AB481" s="30"/>
      <c r="AC481" s="30"/>
      <c r="AD481" s="30"/>
      <c r="AE481" s="30"/>
      <c r="AF481" s="30"/>
      <c r="AG481" s="31"/>
      <c r="AH481" s="59"/>
      <c r="AI481" s="59"/>
      <c r="AJ481" s="59"/>
      <c r="AK481" s="59"/>
    </row>
    <row r="482" spans="1:37" x14ac:dyDescent="0.3">
      <c r="A482" s="32" t="s">
        <v>162</v>
      </c>
      <c r="B482" s="32">
        <v>16</v>
      </c>
      <c r="C482" s="32">
        <v>2003</v>
      </c>
      <c r="D482" s="29" t="s">
        <v>199</v>
      </c>
      <c r="E482" s="29" t="s">
        <v>45</v>
      </c>
      <c r="F482" s="33">
        <f t="shared" si="203"/>
        <v>0</v>
      </c>
      <c r="G482" s="33">
        <f t="shared" si="192"/>
        <v>0</v>
      </c>
      <c r="H482" s="33">
        <f t="shared" si="193"/>
        <v>0</v>
      </c>
      <c r="I482" s="33">
        <f t="shared" si="194"/>
        <v>0</v>
      </c>
      <c r="J482" s="30">
        <v>0.87849999999999995</v>
      </c>
      <c r="K482" s="30">
        <v>15.4277</v>
      </c>
      <c r="L482" s="30">
        <v>2.23</v>
      </c>
      <c r="M482" s="30">
        <v>2.0238</v>
      </c>
      <c r="N482" s="31">
        <v>43167</v>
      </c>
      <c r="O482" s="50"/>
      <c r="P482" s="31">
        <v>507456</v>
      </c>
      <c r="Q482" s="31">
        <f t="shared" si="195"/>
        <v>11.755646674543053</v>
      </c>
      <c r="R482" s="31">
        <v>770912</v>
      </c>
      <c r="S482" s="31"/>
      <c r="T482" s="31">
        <v>219518</v>
      </c>
      <c r="U482" s="31">
        <f t="shared" si="204"/>
        <v>551394</v>
      </c>
      <c r="V482" s="50"/>
      <c r="W482" s="31">
        <v>12965</v>
      </c>
      <c r="X482" s="44">
        <f t="shared" ref="X482:X501" si="205">+W482/T482*100</f>
        <v>5.9061215936734115</v>
      </c>
      <c r="Y482" s="44">
        <f t="shared" ref="Y482:Y501" si="206">X482-M482</f>
        <v>3.8823215936734115</v>
      </c>
      <c r="Z482" s="31">
        <v>45145</v>
      </c>
      <c r="AA482" s="30">
        <v>16.702999999999999</v>
      </c>
      <c r="AB482" s="30">
        <v>53.658200000000001</v>
      </c>
      <c r="AC482" s="30">
        <v>1.4577</v>
      </c>
      <c r="AD482" s="30">
        <v>7.1333000000000002</v>
      </c>
      <c r="AE482" s="30"/>
      <c r="AF482" s="30">
        <f t="shared" ref="AF482:AF484" si="207">AVERAGE(AF483:AF491)</f>
        <v>470.12592543819545</v>
      </c>
      <c r="AG482" s="31">
        <v>59816</v>
      </c>
      <c r="AH482" s="59">
        <f>VLOOKUP(C482,macroInfo!$B$5:$D$57,3,0)</f>
        <v>2.7962091006717</v>
      </c>
      <c r="AI482" s="59">
        <f>VLOOKUP(C482,macroInfo!$B$5:$G$57,6,0)</f>
        <v>-8.6215243879623085</v>
      </c>
      <c r="AJ482" s="59">
        <f>VLOOKUP(C482,macroInfo!$B$5:$F$57,5,0)</f>
        <v>-2.1118228990670262</v>
      </c>
      <c r="AK482" s="59">
        <f>VLOOKUP(C482,macroInfo!$B$5:$H$57,7,0)</f>
        <v>3.665</v>
      </c>
    </row>
    <row r="483" spans="1:37" x14ac:dyDescent="0.3">
      <c r="A483" s="32" t="s">
        <v>163</v>
      </c>
      <c r="B483" s="32">
        <v>16</v>
      </c>
      <c r="C483" s="32">
        <v>2004</v>
      </c>
      <c r="D483" s="29" t="s">
        <v>199</v>
      </c>
      <c r="E483" s="29" t="s">
        <v>45</v>
      </c>
      <c r="F483" s="33">
        <f t="shared" si="203"/>
        <v>0</v>
      </c>
      <c r="G483" s="33">
        <f t="shared" si="192"/>
        <v>0</v>
      </c>
      <c r="H483" s="33">
        <f t="shared" si="193"/>
        <v>0</v>
      </c>
      <c r="I483" s="33">
        <f t="shared" si="194"/>
        <v>0</v>
      </c>
      <c r="J483" s="30">
        <v>0.4632</v>
      </c>
      <c r="K483" s="30">
        <v>5.8673999999999999</v>
      </c>
      <c r="L483" s="30">
        <v>2.3340000000000001</v>
      </c>
      <c r="M483" s="30">
        <v>2.2031000000000001</v>
      </c>
      <c r="N483" s="31">
        <v>68621</v>
      </c>
      <c r="O483" s="50">
        <f t="shared" si="196"/>
        <v>46.352229588551218</v>
      </c>
      <c r="P483" s="31">
        <v>791373</v>
      </c>
      <c r="Q483" s="31">
        <f t="shared" si="195"/>
        <v>11.532519199661911</v>
      </c>
      <c r="R483" s="31">
        <v>1157248</v>
      </c>
      <c r="S483" s="31">
        <f t="shared" si="197"/>
        <v>40.622582210948252</v>
      </c>
      <c r="T483" s="31">
        <v>433836</v>
      </c>
      <c r="U483" s="31">
        <f t="shared" si="204"/>
        <v>723412</v>
      </c>
      <c r="V483" s="50">
        <f t="shared" si="198"/>
        <v>27.152929057560993</v>
      </c>
      <c r="W483" s="31">
        <v>16761</v>
      </c>
      <c r="X483" s="44">
        <f t="shared" si="205"/>
        <v>3.8634414848007079</v>
      </c>
      <c r="Y483" s="44">
        <f t="shared" si="206"/>
        <v>1.6603414848007079</v>
      </c>
      <c r="Z483" s="31">
        <v>105314</v>
      </c>
      <c r="AA483" s="30">
        <v>10.9533</v>
      </c>
      <c r="AB483" s="30">
        <v>53.434800000000003</v>
      </c>
      <c r="AC483" s="30">
        <v>97.631200000000007</v>
      </c>
      <c r="AD483" s="30">
        <v>59.714799999999997</v>
      </c>
      <c r="AE483" s="30">
        <f t="shared" ref="AE483:AE501" si="208">+LN(Z483/Z482)*100</f>
        <v>84.70668320092453</v>
      </c>
      <c r="AF483" s="30">
        <f t="shared" si="207"/>
        <v>459.11741289437589</v>
      </c>
      <c r="AG483" s="31">
        <v>96807</v>
      </c>
      <c r="AH483" s="59">
        <f>VLOOKUP(C483,macroInfo!$B$5:$D$57,3,0)</f>
        <v>3.8525526006435098</v>
      </c>
      <c r="AI483" s="59">
        <f>VLOOKUP(C483,macroInfo!$B$5:$G$57,6,0)</f>
        <v>22.068486956749851</v>
      </c>
      <c r="AJ483" s="59">
        <f>VLOOKUP(C483,macroInfo!$B$5:$F$57,5,0)</f>
        <v>15.83158490016541</v>
      </c>
      <c r="AK483" s="59">
        <f>VLOOKUP(C483,macroInfo!$B$5:$H$57,7,0)</f>
        <v>4.57</v>
      </c>
    </row>
    <row r="484" spans="1:37" x14ac:dyDescent="0.3">
      <c r="A484" s="32" t="s">
        <v>164</v>
      </c>
      <c r="B484" s="32">
        <v>16</v>
      </c>
      <c r="C484" s="32">
        <v>2005</v>
      </c>
      <c r="D484" s="29" t="s">
        <v>199</v>
      </c>
      <c r="E484" s="29" t="s">
        <v>45</v>
      </c>
      <c r="F484" s="33">
        <f t="shared" si="203"/>
        <v>0</v>
      </c>
      <c r="G484" s="33">
        <f t="shared" si="192"/>
        <v>0</v>
      </c>
      <c r="H484" s="33">
        <f t="shared" si="193"/>
        <v>0</v>
      </c>
      <c r="I484" s="33">
        <f t="shared" si="194"/>
        <v>0</v>
      </c>
      <c r="J484" s="30">
        <v>0.72009999999999996</v>
      </c>
      <c r="K484" s="30">
        <v>7.976</v>
      </c>
      <c r="L484" s="30">
        <v>2.2084000000000001</v>
      </c>
      <c r="M484" s="30">
        <v>1.9432</v>
      </c>
      <c r="N484" s="31">
        <v>72474</v>
      </c>
      <c r="O484" s="50">
        <f t="shared" si="196"/>
        <v>5.4629266516293979</v>
      </c>
      <c r="P484" s="31">
        <v>850643</v>
      </c>
      <c r="Q484" s="31">
        <f t="shared" si="195"/>
        <v>11.737216105085961</v>
      </c>
      <c r="R484" s="31">
        <v>1198942</v>
      </c>
      <c r="S484" s="31">
        <f t="shared" si="197"/>
        <v>3.5394728537921289</v>
      </c>
      <c r="T484" s="31">
        <v>448888</v>
      </c>
      <c r="U484" s="31">
        <f t="shared" si="204"/>
        <v>750054</v>
      </c>
      <c r="V484" s="50">
        <f t="shared" si="198"/>
        <v>3.616629622519528</v>
      </c>
      <c r="W484" s="31">
        <v>19555</v>
      </c>
      <c r="X484" s="44">
        <f t="shared" si="205"/>
        <v>4.3563205075653615</v>
      </c>
      <c r="Y484" s="44">
        <f t="shared" si="206"/>
        <v>2.4131205075653615</v>
      </c>
      <c r="Z484" s="31">
        <v>107072</v>
      </c>
      <c r="AA484" s="30">
        <v>11.183</v>
      </c>
      <c r="AB484" s="30">
        <v>57.721499999999999</v>
      </c>
      <c r="AC484" s="30">
        <v>3.4695</v>
      </c>
      <c r="AD484" s="30">
        <v>6.431</v>
      </c>
      <c r="AE484" s="30">
        <f t="shared" si="208"/>
        <v>1.6555141595671037</v>
      </c>
      <c r="AF484" s="30">
        <f t="shared" si="207"/>
        <v>445.51257160493822</v>
      </c>
      <c r="AG484" s="31">
        <v>102437</v>
      </c>
      <c r="AH484" s="59">
        <f>VLOOKUP(C484,macroInfo!$B$5:$D$57,3,0)</f>
        <v>3.4832203202525802</v>
      </c>
      <c r="AI484" s="59">
        <f>VLOOKUP(C484,macroInfo!$B$5:$G$57,6,0)</f>
        <v>2.7517247399369804</v>
      </c>
      <c r="AJ484" s="59">
        <f>VLOOKUP(C484,macroInfo!$B$5:$F$57,5,0)</f>
        <v>6.3055343402032529</v>
      </c>
      <c r="AK484" s="59">
        <f>VLOOKUP(C484,macroInfo!$B$5:$H$57,7,0)</f>
        <v>4.6974999999999998</v>
      </c>
    </row>
    <row r="485" spans="1:37" x14ac:dyDescent="0.3">
      <c r="A485" s="32" t="s">
        <v>165</v>
      </c>
      <c r="B485" s="32">
        <v>16</v>
      </c>
      <c r="C485" s="32">
        <v>2006</v>
      </c>
      <c r="D485" s="29" t="s">
        <v>199</v>
      </c>
      <c r="E485" s="29" t="s">
        <v>45</v>
      </c>
      <c r="F485" s="33">
        <f t="shared" si="203"/>
        <v>0</v>
      </c>
      <c r="G485" s="33">
        <f t="shared" si="192"/>
        <v>0</v>
      </c>
      <c r="H485" s="33">
        <f t="shared" si="193"/>
        <v>0</v>
      </c>
      <c r="I485" s="33">
        <f t="shared" si="194"/>
        <v>0</v>
      </c>
      <c r="J485" s="30">
        <v>1.1327</v>
      </c>
      <c r="K485" s="30">
        <v>12.9587</v>
      </c>
      <c r="L485" s="30">
        <v>2.0933000000000002</v>
      </c>
      <c r="M485" s="30">
        <v>1.48</v>
      </c>
      <c r="N485" s="31">
        <v>81055</v>
      </c>
      <c r="O485" s="50">
        <f t="shared" si="196"/>
        <v>11.190005974234021</v>
      </c>
      <c r="P485" s="31">
        <v>935909</v>
      </c>
      <c r="Q485" s="31">
        <f t="shared" si="195"/>
        <v>11.546591820368885</v>
      </c>
      <c r="R485" s="31">
        <v>1351520</v>
      </c>
      <c r="S485" s="31">
        <f t="shared" si="197"/>
        <v>11.979038376641862</v>
      </c>
      <c r="T485" s="31">
        <v>483127</v>
      </c>
      <c r="U485" s="31">
        <f t="shared" si="204"/>
        <v>868393</v>
      </c>
      <c r="V485" s="50">
        <f t="shared" si="198"/>
        <v>14.649917323169387</v>
      </c>
      <c r="W485" s="31">
        <v>21242</v>
      </c>
      <c r="X485" s="44">
        <f t="shared" si="205"/>
        <v>4.3967735191781872</v>
      </c>
      <c r="Y485" s="44">
        <f t="shared" si="206"/>
        <v>2.9167735191781872</v>
      </c>
      <c r="Z485" s="31">
        <v>115790</v>
      </c>
      <c r="AA485" s="30">
        <v>11.6722</v>
      </c>
      <c r="AB485" s="30">
        <v>58.595500000000001</v>
      </c>
      <c r="AC485" s="30">
        <v>7.6275000000000004</v>
      </c>
      <c r="AD485" s="30">
        <v>15.098800000000001</v>
      </c>
      <c r="AE485" s="30">
        <f t="shared" si="208"/>
        <v>7.8276700259822958</v>
      </c>
      <c r="AF485" s="30">
        <f>AVERAGE(AF486:AF494)</f>
        <v>426.20574444444441</v>
      </c>
      <c r="AG485" s="31">
        <v>115265</v>
      </c>
      <c r="AH485" s="59">
        <f>VLOOKUP(C485,macroInfo!$B$5:$D$57,3,0)</f>
        <v>2.7828106258432701</v>
      </c>
      <c r="AI485" s="59">
        <f>VLOOKUP(C485,macroInfo!$B$5:$G$57,6,0)</f>
        <v>2.1064496594234416</v>
      </c>
      <c r="AJ485" s="59">
        <f>VLOOKUP(C485,macroInfo!$B$5:$F$57,5,0)</f>
        <v>8.7574297123439706</v>
      </c>
      <c r="AK485" s="59">
        <f>VLOOKUP(C485,macroInfo!$B$5:$H$57,7,0)</f>
        <v>4.7974999999999994</v>
      </c>
    </row>
    <row r="486" spans="1:37" x14ac:dyDescent="0.3">
      <c r="A486" s="32" t="s">
        <v>166</v>
      </c>
      <c r="B486" s="32">
        <v>16</v>
      </c>
      <c r="C486" s="32">
        <v>2007</v>
      </c>
      <c r="D486" s="29" t="s">
        <v>199</v>
      </c>
      <c r="E486" s="29" t="s">
        <v>45</v>
      </c>
      <c r="F486" s="33">
        <f t="shared" si="203"/>
        <v>1</v>
      </c>
      <c r="G486" s="33">
        <f t="shared" si="192"/>
        <v>1</v>
      </c>
      <c r="H486" s="33">
        <f t="shared" si="193"/>
        <v>1</v>
      </c>
      <c r="I486" s="33">
        <f t="shared" si="194"/>
        <v>0</v>
      </c>
      <c r="J486" s="30">
        <v>1.0547</v>
      </c>
      <c r="K486" s="30">
        <v>12.857100000000001</v>
      </c>
      <c r="L486" s="30">
        <v>2.2273000000000001</v>
      </c>
      <c r="M486" s="30">
        <v>1.6315999999999999</v>
      </c>
      <c r="N486" s="31">
        <v>88746</v>
      </c>
      <c r="O486" s="50">
        <f t="shared" si="196"/>
        <v>9.0650420323751391</v>
      </c>
      <c r="P486" s="31">
        <v>1051879</v>
      </c>
      <c r="Q486" s="31">
        <f t="shared" si="195"/>
        <v>11.852691952313343</v>
      </c>
      <c r="R486" s="31">
        <v>1562147</v>
      </c>
      <c r="S486" s="31">
        <f t="shared" si="197"/>
        <v>14.48312721076026</v>
      </c>
      <c r="T486" s="31">
        <v>519374</v>
      </c>
      <c r="U486" s="31">
        <f t="shared" si="204"/>
        <v>1042773</v>
      </c>
      <c r="V486" s="50">
        <f t="shared" si="198"/>
        <v>18.299441272428385</v>
      </c>
      <c r="W486" s="31">
        <v>26406</v>
      </c>
      <c r="X486" s="44">
        <f t="shared" si="205"/>
        <v>5.0841975147003895</v>
      </c>
      <c r="Y486" s="44">
        <f t="shared" si="206"/>
        <v>3.4525975147003898</v>
      </c>
      <c r="Z486" s="31">
        <v>123221</v>
      </c>
      <c r="AA486" s="30">
        <v>12.6776</v>
      </c>
      <c r="AB486" s="30">
        <v>58.062399999999997</v>
      </c>
      <c r="AC486" s="30">
        <v>7.5026000000000002</v>
      </c>
      <c r="AD486" s="30">
        <v>15.958299999999999</v>
      </c>
      <c r="AE486" s="30">
        <f t="shared" si="208"/>
        <v>6.2201285494966871</v>
      </c>
      <c r="AF486" s="30">
        <v>515.71400000000006</v>
      </c>
      <c r="AG486" s="31">
        <v>132242</v>
      </c>
      <c r="AH486" s="59">
        <f>VLOOKUP(C486,macroInfo!$B$5:$D$57,3,0)</f>
        <v>2.01050755163328</v>
      </c>
      <c r="AI486" s="59">
        <f>VLOOKUP(C486,macroInfo!$B$5:$G$57,6,0)</f>
        <v>21.613625390754567</v>
      </c>
      <c r="AJ486" s="59">
        <f>VLOOKUP(C486,macroInfo!$B$5:$F$57,5,0)</f>
        <v>11.440467914050702</v>
      </c>
      <c r="AK486" s="59">
        <f>VLOOKUP(C486,macroInfo!$B$5:$H$57,7,0)</f>
        <v>5.9550000000000001</v>
      </c>
    </row>
    <row r="487" spans="1:37" x14ac:dyDescent="0.3">
      <c r="A487" s="32" t="s">
        <v>167</v>
      </c>
      <c r="B487" s="32">
        <v>16</v>
      </c>
      <c r="C487" s="32">
        <v>2008</v>
      </c>
      <c r="D487" s="29" t="s">
        <v>199</v>
      </c>
      <c r="E487" s="29" t="s">
        <v>45</v>
      </c>
      <c r="F487" s="33">
        <f t="shared" si="203"/>
        <v>1</v>
      </c>
      <c r="G487" s="33">
        <f t="shared" si="192"/>
        <v>1</v>
      </c>
      <c r="H487" s="33">
        <f t="shared" si="193"/>
        <v>1</v>
      </c>
      <c r="I487" s="33">
        <f t="shared" si="194"/>
        <v>0</v>
      </c>
      <c r="J487" s="30">
        <v>0.3</v>
      </c>
      <c r="K487" s="30">
        <v>3.82</v>
      </c>
      <c r="L487" s="30">
        <v>2.5815999999999999</v>
      </c>
      <c r="M487" s="30">
        <v>2.1758000000000002</v>
      </c>
      <c r="N487" s="31">
        <v>136104</v>
      </c>
      <c r="O487" s="50">
        <f t="shared" si="196"/>
        <v>42.764094246254864</v>
      </c>
      <c r="P487" s="31">
        <v>1244659</v>
      </c>
      <c r="Q487" s="31">
        <f t="shared" si="195"/>
        <v>9.1449112443425609</v>
      </c>
      <c r="R487" s="31">
        <v>2175052</v>
      </c>
      <c r="S487" s="31">
        <f t="shared" si="197"/>
        <v>33.099141519617973</v>
      </c>
      <c r="T487" s="31">
        <v>744898</v>
      </c>
      <c r="U487" s="31">
        <f t="shared" si="204"/>
        <v>1430154</v>
      </c>
      <c r="V487" s="50">
        <f t="shared" si="198"/>
        <v>31.589861986878674</v>
      </c>
      <c r="W487" s="31">
        <v>38779</v>
      </c>
      <c r="X487" s="44">
        <f t="shared" si="205"/>
        <v>5.2059476599480732</v>
      </c>
      <c r="Y487" s="44">
        <f t="shared" si="206"/>
        <v>3.030147659948073</v>
      </c>
      <c r="Z487" s="31">
        <v>134945</v>
      </c>
      <c r="AA487" s="30">
        <v>13.033300000000001</v>
      </c>
      <c r="AB487" s="30">
        <v>59.418700000000001</v>
      </c>
      <c r="AC487" s="30">
        <v>43.4223</v>
      </c>
      <c r="AD487" s="30">
        <v>36.2547</v>
      </c>
      <c r="AE487" s="30">
        <f t="shared" si="208"/>
        <v>9.0887796898928208</v>
      </c>
      <c r="AF487" s="30">
        <v>471.23390000000001</v>
      </c>
      <c r="AG487" s="31">
        <v>184720</v>
      </c>
      <c r="AH487" s="59">
        <f>VLOOKUP(C487,macroInfo!$B$5:$D$57,3,0)</f>
        <v>0.122188442974647</v>
      </c>
      <c r="AI487" s="59">
        <f>VLOOKUP(C487,macroInfo!$B$5:$G$57,6,0)</f>
        <v>-8.1302947285824168</v>
      </c>
      <c r="AJ487" s="59">
        <f>VLOOKUP(C487,macroInfo!$B$5:$F$57,5,0)</f>
        <v>-19.582815844469096</v>
      </c>
      <c r="AK487" s="59">
        <f>VLOOKUP(C487,macroInfo!$B$5:$H$57,7,0)</f>
        <v>5.49</v>
      </c>
    </row>
    <row r="488" spans="1:37" x14ac:dyDescent="0.3">
      <c r="A488" s="32" t="s">
        <v>168</v>
      </c>
      <c r="B488" s="32">
        <v>16</v>
      </c>
      <c r="C488" s="32">
        <v>2009</v>
      </c>
      <c r="D488" s="29" t="s">
        <v>199</v>
      </c>
      <c r="E488" s="29" t="s">
        <v>45</v>
      </c>
      <c r="F488" s="33">
        <f t="shared" si="203"/>
        <v>1</v>
      </c>
      <c r="G488" s="33">
        <f t="shared" si="192"/>
        <v>1</v>
      </c>
      <c r="H488" s="33">
        <f t="shared" si="193"/>
        <v>1</v>
      </c>
      <c r="I488" s="33">
        <f t="shared" si="194"/>
        <v>0</v>
      </c>
      <c r="J488" s="30">
        <v>0.5575</v>
      </c>
      <c r="K488" s="30">
        <v>6.0063000000000004</v>
      </c>
      <c r="L488" s="30">
        <v>2.9702999999999999</v>
      </c>
      <c r="M488" s="30">
        <v>2.7841999999999998</v>
      </c>
      <c r="N488" s="31">
        <v>132971</v>
      </c>
      <c r="O488" s="50">
        <f t="shared" si="196"/>
        <v>-2.3288240046156448</v>
      </c>
      <c r="P488" s="31">
        <v>1198006</v>
      </c>
      <c r="Q488" s="31">
        <f t="shared" si="195"/>
        <v>9.0095283934090897</v>
      </c>
      <c r="R488" s="31">
        <v>2031989</v>
      </c>
      <c r="S488" s="31">
        <f t="shared" si="197"/>
        <v>-6.8037455985075423</v>
      </c>
      <c r="T488" s="31">
        <v>633458</v>
      </c>
      <c r="U488" s="31">
        <f t="shared" si="204"/>
        <v>1398531</v>
      </c>
      <c r="V488" s="50">
        <f t="shared" si="198"/>
        <v>-2.2359730759827117</v>
      </c>
      <c r="W488" s="31">
        <v>51152</v>
      </c>
      <c r="X488" s="44">
        <f t="shared" si="205"/>
        <v>8.0750420706660897</v>
      </c>
      <c r="Y488" s="44">
        <f t="shared" si="206"/>
        <v>5.2908420706660895</v>
      </c>
      <c r="Z488" s="31">
        <v>157213</v>
      </c>
      <c r="AA488" s="30">
        <v>12.2879</v>
      </c>
      <c r="AB488" s="30">
        <v>57.085099999999997</v>
      </c>
      <c r="AC488" s="30">
        <v>-14.9604</v>
      </c>
      <c r="AD488" s="30">
        <v>-7.0258000000000003</v>
      </c>
      <c r="AE488" s="30">
        <f t="shared" si="208"/>
        <v>15.273428575882225</v>
      </c>
      <c r="AF488" s="30">
        <v>508.04770000000002</v>
      </c>
      <c r="AG488" s="31">
        <v>177073</v>
      </c>
      <c r="AH488" s="59">
        <f>VLOOKUP(C488,macroInfo!$B$5:$D$57,3,0)</f>
        <v>-2.5998883510855801</v>
      </c>
      <c r="AI488" s="59">
        <f>VLOOKUP(C488,macroInfo!$B$5:$G$57,6,0)</f>
        <v>-152.2692205218506</v>
      </c>
      <c r="AJ488" s="59">
        <f>VLOOKUP(C488,macroInfo!$B$5:$F$57,5,0)</f>
        <v>-24.778154144577758</v>
      </c>
      <c r="AK488" s="59">
        <f>VLOOKUP(C488,macroInfo!$B$5:$H$57,7,0)</f>
        <v>1.1975</v>
      </c>
    </row>
    <row r="489" spans="1:37" x14ac:dyDescent="0.3">
      <c r="A489" s="32" t="s">
        <v>169</v>
      </c>
      <c r="B489" s="32">
        <v>16</v>
      </c>
      <c r="C489" s="32">
        <v>2010</v>
      </c>
      <c r="D489" s="29" t="s">
        <v>199</v>
      </c>
      <c r="E489" s="29" t="s">
        <v>45</v>
      </c>
      <c r="F489" s="33">
        <f t="shared" si="203"/>
        <v>1</v>
      </c>
      <c r="G489" s="33">
        <f t="shared" si="192"/>
        <v>1</v>
      </c>
      <c r="H489" s="33">
        <f t="shared" si="193"/>
        <v>1</v>
      </c>
      <c r="I489" s="33">
        <f t="shared" si="194"/>
        <v>0</v>
      </c>
      <c r="J489" s="30">
        <v>0.83720000000000006</v>
      </c>
      <c r="K489" s="30">
        <v>9.6854999999999993</v>
      </c>
      <c r="L489" s="30">
        <v>2.9462000000000002</v>
      </c>
      <c r="M489" s="30">
        <v>2.7724000000000002</v>
      </c>
      <c r="N489" s="31">
        <v>142450</v>
      </c>
      <c r="O489" s="50">
        <f t="shared" si="196"/>
        <v>6.8860001610237243</v>
      </c>
      <c r="P489" s="31">
        <v>1174978</v>
      </c>
      <c r="Q489" s="31">
        <f t="shared" si="195"/>
        <v>8.2483538083538086</v>
      </c>
      <c r="R489" s="31">
        <v>2117605</v>
      </c>
      <c r="S489" s="31">
        <f t="shared" si="197"/>
        <v>4.1270616775792055</v>
      </c>
      <c r="T489" s="31">
        <v>692927</v>
      </c>
      <c r="U489" s="31">
        <f t="shared" si="204"/>
        <v>1424678</v>
      </c>
      <c r="V489" s="50">
        <f t="shared" si="198"/>
        <v>1.8523423253135101</v>
      </c>
      <c r="W489" s="31">
        <v>51001</v>
      </c>
      <c r="X489" s="44">
        <f t="shared" si="205"/>
        <v>7.3602269791767387</v>
      </c>
      <c r="Y489" s="44">
        <f t="shared" si="206"/>
        <v>4.5878269791767385</v>
      </c>
      <c r="Z489" s="31">
        <v>168306</v>
      </c>
      <c r="AA489" s="30">
        <v>12.0246</v>
      </c>
      <c r="AB489" s="30">
        <v>54.664900000000003</v>
      </c>
      <c r="AC489" s="30">
        <v>9.3879999999999999</v>
      </c>
      <c r="AD489" s="30">
        <v>-0.85229999999999995</v>
      </c>
      <c r="AE489" s="30">
        <f t="shared" si="208"/>
        <v>6.8182177408278939</v>
      </c>
      <c r="AF489" s="30">
        <v>496.46010000000001</v>
      </c>
      <c r="AG489" s="31">
        <v>182216</v>
      </c>
      <c r="AH489" s="59">
        <f>VLOOKUP(C489,macroInfo!$B$5:$D$57,3,0)</f>
        <v>2.7088566941968102</v>
      </c>
      <c r="AI489" s="59">
        <f>VLOOKUP(C489,macroInfo!$B$5:$G$57,6,0)</f>
        <v>-55.129973169376534</v>
      </c>
      <c r="AJ489" s="59">
        <f>VLOOKUP(C489,macroInfo!$B$5:$F$57,5,0)</f>
        <v>17.567573527575036</v>
      </c>
      <c r="AK489" s="59">
        <f>VLOOKUP(C489,macroInfo!$B$5:$H$57,7,0)</f>
        <v>0.69</v>
      </c>
    </row>
    <row r="490" spans="1:37" x14ac:dyDescent="0.3">
      <c r="A490" s="32" t="s">
        <v>170</v>
      </c>
      <c r="B490" s="32">
        <v>16</v>
      </c>
      <c r="C490" s="32">
        <v>2011</v>
      </c>
      <c r="D490" s="29" t="s">
        <v>199</v>
      </c>
      <c r="E490" s="29" t="s">
        <v>45</v>
      </c>
      <c r="F490" s="33">
        <f t="shared" si="203"/>
        <v>1</v>
      </c>
      <c r="G490" s="33">
        <f t="shared" si="192"/>
        <v>1</v>
      </c>
      <c r="H490" s="33">
        <f t="shared" si="193"/>
        <v>1</v>
      </c>
      <c r="I490" s="33">
        <f t="shared" si="194"/>
        <v>0</v>
      </c>
      <c r="J490" s="30">
        <v>0.86580000000000001</v>
      </c>
      <c r="K490" s="30">
        <v>10.211600000000001</v>
      </c>
      <c r="L490" s="30">
        <v>2.6137999999999999</v>
      </c>
      <c r="M490" s="30">
        <v>2.3847999999999998</v>
      </c>
      <c r="N490" s="31">
        <v>150384</v>
      </c>
      <c r="O490" s="50">
        <f t="shared" si="196"/>
        <v>5.4200961934028333</v>
      </c>
      <c r="P490" s="31">
        <v>1221198</v>
      </c>
      <c r="Q490" s="31">
        <f t="shared" si="195"/>
        <v>8.120531439514842</v>
      </c>
      <c r="R490" s="31">
        <v>2265792</v>
      </c>
      <c r="S490" s="31">
        <f t="shared" si="197"/>
        <v>6.7638633597707791</v>
      </c>
      <c r="T490" s="31">
        <v>723720</v>
      </c>
      <c r="U490" s="31">
        <f t="shared" si="204"/>
        <v>1542072</v>
      </c>
      <c r="V490" s="50">
        <f t="shared" si="198"/>
        <v>7.9181143383659931</v>
      </c>
      <c r="W490" s="31">
        <v>47689</v>
      </c>
      <c r="X490" s="44">
        <f t="shared" si="205"/>
        <v>6.5894268501630462</v>
      </c>
      <c r="Y490" s="44">
        <f t="shared" si="206"/>
        <v>4.2046268501630468</v>
      </c>
      <c r="Z490" s="31">
        <v>175773</v>
      </c>
      <c r="AA490" s="30">
        <v>12.342700000000001</v>
      </c>
      <c r="AB490" s="30">
        <v>62.504899999999999</v>
      </c>
      <c r="AC490" s="30">
        <v>4.4439000000000002</v>
      </c>
      <c r="AD490" s="30">
        <v>21.221399999999999</v>
      </c>
      <c r="AE490" s="30">
        <f t="shared" si="208"/>
        <v>4.3409638652979732</v>
      </c>
      <c r="AF490" s="30">
        <v>476.52</v>
      </c>
      <c r="AG490" s="31">
        <v>188088</v>
      </c>
      <c r="AH490" s="59">
        <f>VLOOKUP(C490,macroInfo!$B$5:$D$57,3,0)</f>
        <v>1.54989495017045</v>
      </c>
      <c r="AI490" s="59">
        <f>VLOOKUP(C490,macroInfo!$B$5:$G$57,6,0)</f>
        <v>25.171692375826577</v>
      </c>
      <c r="AJ490" s="59">
        <f>VLOOKUP(C490,macroInfo!$B$5:$F$57,5,0)</f>
        <v>12.462970276676295</v>
      </c>
      <c r="AK490" s="59">
        <f>VLOOKUP(C490,macroInfo!$B$5:$H$57,7,0)</f>
        <v>0.88749999999999996</v>
      </c>
    </row>
    <row r="491" spans="1:37" x14ac:dyDescent="0.3">
      <c r="A491" s="32" t="s">
        <v>171</v>
      </c>
      <c r="B491" s="32">
        <v>16</v>
      </c>
      <c r="C491" s="32">
        <v>2012</v>
      </c>
      <c r="D491" s="29" t="s">
        <v>199</v>
      </c>
      <c r="E491" s="29" t="s">
        <v>45</v>
      </c>
      <c r="F491" s="33">
        <f t="shared" si="203"/>
        <v>1</v>
      </c>
      <c r="G491" s="33">
        <f t="shared" si="192"/>
        <v>1</v>
      </c>
      <c r="H491" s="33">
        <f t="shared" si="193"/>
        <v>1</v>
      </c>
      <c r="I491" s="33">
        <f t="shared" si="194"/>
        <v>0</v>
      </c>
      <c r="J491" s="30">
        <v>0.9204</v>
      </c>
      <c r="K491" s="30">
        <v>10.7216</v>
      </c>
      <c r="L491" s="30">
        <v>2.3290999999999999</v>
      </c>
      <c r="M491" s="30">
        <v>2.0989</v>
      </c>
      <c r="N491" s="31">
        <v>160002</v>
      </c>
      <c r="O491" s="50">
        <f t="shared" si="196"/>
        <v>6.1994292277756964</v>
      </c>
      <c r="P491" s="31">
        <v>1270378</v>
      </c>
      <c r="Q491" s="31">
        <f t="shared" si="195"/>
        <v>7.939763252959338</v>
      </c>
      <c r="R491" s="31">
        <v>2359141</v>
      </c>
      <c r="S491" s="31">
        <f t="shared" si="197"/>
        <v>4.0373203039506009</v>
      </c>
      <c r="T491" s="31">
        <v>733796</v>
      </c>
      <c r="U491" s="31">
        <f t="shared" si="204"/>
        <v>1625345</v>
      </c>
      <c r="V491" s="50">
        <f t="shared" si="198"/>
        <v>5.2593134281844023</v>
      </c>
      <c r="W491" s="31">
        <v>44910</v>
      </c>
      <c r="X491" s="44">
        <f t="shared" si="205"/>
        <v>6.1202296005974413</v>
      </c>
      <c r="Y491" s="44">
        <f t="shared" si="206"/>
        <v>4.0213296005974417</v>
      </c>
      <c r="Z491" s="31">
        <v>195011</v>
      </c>
      <c r="AA491" s="30">
        <v>11.560499999999999</v>
      </c>
      <c r="AB491" s="30">
        <v>63.180599999999998</v>
      </c>
      <c r="AC491" s="30">
        <v>1.3923000000000001</v>
      </c>
      <c r="AD491" s="30">
        <v>5.8331999999999997</v>
      </c>
      <c r="AE491" s="30">
        <f t="shared" si="208"/>
        <v>10.386257739100072</v>
      </c>
      <c r="AF491" s="30">
        <v>432.32190000000003</v>
      </c>
      <c r="AG491" s="31">
        <v>194036</v>
      </c>
      <c r="AH491" s="59">
        <f>VLOOKUP(C491,macroInfo!$B$5:$D$57,3,0)</f>
        <v>2.2806876031918502</v>
      </c>
      <c r="AI491" s="59">
        <f>VLOOKUP(C491,macroInfo!$B$5:$G$57,6,0)</f>
        <v>-5.7987257650349395</v>
      </c>
      <c r="AJ491" s="59">
        <f>VLOOKUP(C491,macroInfo!$B$5:$F$57,5,0)</f>
        <v>7.9335793820117502</v>
      </c>
      <c r="AK491" s="59">
        <f>VLOOKUP(C491,macroInfo!$B$5:$H$57,7,0)</f>
        <v>0.83749999999999991</v>
      </c>
    </row>
    <row r="492" spans="1:37" x14ac:dyDescent="0.3">
      <c r="A492" s="32" t="s">
        <v>172</v>
      </c>
      <c r="B492" s="32">
        <v>16</v>
      </c>
      <c r="C492" s="32">
        <v>2013</v>
      </c>
      <c r="D492" s="29" t="s">
        <v>199</v>
      </c>
      <c r="E492" s="29" t="s">
        <v>45</v>
      </c>
      <c r="F492" s="33">
        <f t="shared" si="203"/>
        <v>0</v>
      </c>
      <c r="G492" s="33">
        <f t="shared" si="192"/>
        <v>0</v>
      </c>
      <c r="H492" s="33">
        <f t="shared" si="193"/>
        <v>0</v>
      </c>
      <c r="I492" s="33">
        <f t="shared" si="194"/>
        <v>0</v>
      </c>
      <c r="J492" s="30">
        <v>0.74919999999999998</v>
      </c>
      <c r="K492" s="30">
        <v>8.3826000000000001</v>
      </c>
      <c r="L492" s="30">
        <v>2.1501999999999999</v>
      </c>
      <c r="M492" s="30">
        <v>1.9515</v>
      </c>
      <c r="N492" s="31">
        <v>165642</v>
      </c>
      <c r="O492" s="50">
        <f t="shared" si="196"/>
        <v>3.4642517826938772</v>
      </c>
      <c r="P492" s="31">
        <v>1390854</v>
      </c>
      <c r="Q492" s="31">
        <f t="shared" si="195"/>
        <v>8.3967472017966465</v>
      </c>
      <c r="R492" s="31">
        <v>2415689</v>
      </c>
      <c r="S492" s="31">
        <f t="shared" si="197"/>
        <v>2.3686976892448186</v>
      </c>
      <c r="T492" s="31">
        <v>738418</v>
      </c>
      <c r="U492" s="31">
        <f t="shared" si="204"/>
        <v>1677271</v>
      </c>
      <c r="V492" s="50">
        <f t="shared" si="198"/>
        <v>3.144796693741756</v>
      </c>
      <c r="W492" s="31">
        <v>43319</v>
      </c>
      <c r="X492" s="44">
        <f t="shared" si="205"/>
        <v>5.8664604600646246</v>
      </c>
      <c r="Y492" s="44">
        <f t="shared" si="206"/>
        <v>3.9149604600646244</v>
      </c>
      <c r="Z492" s="31">
        <v>200020</v>
      </c>
      <c r="AA492" s="30">
        <v>11.4391</v>
      </c>
      <c r="AB492" s="30">
        <v>65.947699999999998</v>
      </c>
      <c r="AC492" s="30">
        <v>0.62990000000000002</v>
      </c>
      <c r="AD492" s="30">
        <v>7.8898000000000001</v>
      </c>
      <c r="AE492" s="30">
        <f t="shared" si="208"/>
        <v>2.5361394319211632</v>
      </c>
      <c r="AF492" s="30">
        <v>360.04079999999999</v>
      </c>
      <c r="AG492" s="31">
        <v>199265</v>
      </c>
      <c r="AH492" s="59">
        <f>VLOOKUP(C492,macroInfo!$B$5:$D$57,3,0)</f>
        <v>1.84187539518688</v>
      </c>
      <c r="AI492" s="59">
        <f>VLOOKUP(C492,macroInfo!$B$5:$G$57,6,0)</f>
        <v>-52.586350113053101</v>
      </c>
      <c r="AJ492" s="59">
        <f>VLOOKUP(C492,macroInfo!$B$5:$F$57,5,0)</f>
        <v>17.537853396638734</v>
      </c>
      <c r="AK492" s="59">
        <f>VLOOKUP(C492,macroInfo!$B$5:$H$57,7,0)</f>
        <v>0.495</v>
      </c>
    </row>
    <row r="493" spans="1:37" x14ac:dyDescent="0.3">
      <c r="A493" s="32" t="s">
        <v>173</v>
      </c>
      <c r="B493" s="32">
        <v>16</v>
      </c>
      <c r="C493" s="32">
        <v>2014</v>
      </c>
      <c r="D493" s="29" t="s">
        <v>199</v>
      </c>
      <c r="E493" s="29" t="s">
        <v>45</v>
      </c>
      <c r="F493" s="33">
        <f t="shared" si="203"/>
        <v>0</v>
      </c>
      <c r="G493" s="33">
        <f t="shared" si="192"/>
        <v>0</v>
      </c>
      <c r="H493" s="33">
        <f t="shared" si="193"/>
        <v>0</v>
      </c>
      <c r="I493" s="33">
        <f t="shared" si="194"/>
        <v>0</v>
      </c>
      <c r="J493" s="30">
        <v>0.87180000000000002</v>
      </c>
      <c r="K493" s="30">
        <v>9.7455999999999996</v>
      </c>
      <c r="L493" s="30">
        <v>2.069</v>
      </c>
      <c r="M493" s="30">
        <v>1.8884000000000001</v>
      </c>
      <c r="N493" s="31">
        <v>186632</v>
      </c>
      <c r="O493" s="50">
        <f t="shared" si="196"/>
        <v>11.930993054569637</v>
      </c>
      <c r="P493" s="31">
        <v>1472602</v>
      </c>
      <c r="Q493" s="31">
        <f t="shared" si="195"/>
        <v>7.8904046465772213</v>
      </c>
      <c r="R493" s="31">
        <v>2573126</v>
      </c>
      <c r="S493" s="31">
        <f t="shared" si="197"/>
        <v>6.31369555532455</v>
      </c>
      <c r="T493" s="31">
        <v>757336</v>
      </c>
      <c r="U493" s="31">
        <f t="shared" si="204"/>
        <v>1815790</v>
      </c>
      <c r="V493" s="50">
        <f t="shared" si="198"/>
        <v>7.9352566848566788</v>
      </c>
      <c r="W493" s="31">
        <v>43634</v>
      </c>
      <c r="X493" s="44">
        <f t="shared" si="205"/>
        <v>5.7615114031288623</v>
      </c>
      <c r="Y493" s="44">
        <f t="shared" si="206"/>
        <v>3.8731114031288625</v>
      </c>
      <c r="Z493" s="31">
        <v>212002</v>
      </c>
      <c r="AA493" s="30">
        <v>11.087999999999999</v>
      </c>
      <c r="AB493" s="30">
        <v>66.089799999999997</v>
      </c>
      <c r="AC493" s="30">
        <v>2.5619999999999998</v>
      </c>
      <c r="AD493" s="30">
        <v>5.8754999999999997</v>
      </c>
      <c r="AE493" s="30">
        <f t="shared" si="208"/>
        <v>5.8178347041407159</v>
      </c>
      <c r="AF493" s="30">
        <v>323.06900000000002</v>
      </c>
      <c r="AG493" s="31">
        <v>221563</v>
      </c>
      <c r="AH493" s="59">
        <f>VLOOKUP(C493,macroInfo!$B$5:$D$57,3,0)</f>
        <v>2.2877759325535898</v>
      </c>
      <c r="AI493" s="59">
        <f>VLOOKUP(C493,macroInfo!$B$5:$G$57,6,0)</f>
        <v>8.2370997433127773</v>
      </c>
      <c r="AJ493" s="59">
        <f>VLOOKUP(C493,macroInfo!$B$5:$F$57,5,0)</f>
        <v>16.279600580719226</v>
      </c>
      <c r="AK493" s="59">
        <f>VLOOKUP(C493,macroInfo!$B$5:$H$57,7,0)</f>
        <v>0.53750000000000009</v>
      </c>
    </row>
    <row r="494" spans="1:37" x14ac:dyDescent="0.3">
      <c r="A494" s="32" t="s">
        <v>174</v>
      </c>
      <c r="B494" s="32">
        <v>16</v>
      </c>
      <c r="C494" s="32">
        <v>2015</v>
      </c>
      <c r="D494" s="29" t="s">
        <v>199</v>
      </c>
      <c r="E494" s="29" t="s">
        <v>45</v>
      </c>
      <c r="F494" s="33">
        <f t="shared" si="203"/>
        <v>0</v>
      </c>
      <c r="G494" s="33">
        <f t="shared" si="192"/>
        <v>0</v>
      </c>
      <c r="H494" s="33">
        <f t="shared" si="193"/>
        <v>0</v>
      </c>
      <c r="I494" s="33">
        <f t="shared" si="194"/>
        <v>0</v>
      </c>
      <c r="J494" s="30">
        <v>0.99260000000000004</v>
      </c>
      <c r="K494" s="30">
        <v>10.450100000000001</v>
      </c>
      <c r="L494" s="30">
        <v>2.0754999999999999</v>
      </c>
      <c r="M494" s="30">
        <v>1.8786</v>
      </c>
      <c r="N494" s="31">
        <v>200482</v>
      </c>
      <c r="O494" s="50">
        <f t="shared" si="196"/>
        <v>7.158570362712215</v>
      </c>
      <c r="P494" s="31">
        <v>1465262</v>
      </c>
      <c r="Q494" s="31">
        <f t="shared" si="195"/>
        <v>7.3086960425374849</v>
      </c>
      <c r="R494" s="31">
        <v>2351698</v>
      </c>
      <c r="S494" s="31">
        <f t="shared" si="197"/>
        <v>-8.998388174278011</v>
      </c>
      <c r="T494" s="31">
        <v>837299</v>
      </c>
      <c r="U494" s="31">
        <f t="shared" si="204"/>
        <v>1514399</v>
      </c>
      <c r="V494" s="50">
        <f t="shared" si="198"/>
        <v>-18.150197414066842</v>
      </c>
      <c r="W494" s="31">
        <v>43510</v>
      </c>
      <c r="X494" s="44">
        <f t="shared" si="205"/>
        <v>5.1964710336450901</v>
      </c>
      <c r="Y494" s="44">
        <f t="shared" si="206"/>
        <v>3.3178710336450901</v>
      </c>
      <c r="Z494" s="31">
        <v>221505</v>
      </c>
      <c r="AA494" s="30">
        <v>9.4990000000000006</v>
      </c>
      <c r="AB494" s="30">
        <v>69.860399999999998</v>
      </c>
      <c r="AC494" s="30">
        <v>10.5585</v>
      </c>
      <c r="AD494" s="30">
        <v>-6.1398000000000001</v>
      </c>
      <c r="AE494" s="30">
        <f t="shared" si="208"/>
        <v>4.3849454004069877</v>
      </c>
      <c r="AF494" s="30">
        <v>252.4443</v>
      </c>
      <c r="AG494" s="31">
        <v>234413</v>
      </c>
      <c r="AH494" s="59">
        <f>VLOOKUP(C494,macroInfo!$B$5:$D$57,3,0)</f>
        <v>2.7063695817639899</v>
      </c>
      <c r="AI494" s="59">
        <f>VLOOKUP(C494,macroInfo!$B$5:$G$57,6,0)</f>
        <v>2.7524673390089935</v>
      </c>
      <c r="AJ494" s="59">
        <f>VLOOKUP(C494,macroInfo!$B$5:$F$57,5,0)</f>
        <v>5.3819675500990032</v>
      </c>
      <c r="AK494" s="59">
        <f>VLOOKUP(C494,macroInfo!$B$5:$H$57,7,0)</f>
        <v>0.55249999999999999</v>
      </c>
    </row>
    <row r="495" spans="1:37" x14ac:dyDescent="0.3">
      <c r="A495" s="32" t="s">
        <v>175</v>
      </c>
      <c r="B495" s="32">
        <v>16</v>
      </c>
      <c r="C495" s="32">
        <v>2016</v>
      </c>
      <c r="D495" s="29" t="s">
        <v>199</v>
      </c>
      <c r="E495" s="29" t="s">
        <v>45</v>
      </c>
      <c r="F495" s="33">
        <f t="shared" si="203"/>
        <v>0</v>
      </c>
      <c r="G495" s="33">
        <f t="shared" si="192"/>
        <v>0</v>
      </c>
      <c r="H495" s="33">
        <f t="shared" si="193"/>
        <v>0</v>
      </c>
      <c r="I495" s="33">
        <f t="shared" si="194"/>
        <v>0</v>
      </c>
      <c r="J495" s="30">
        <v>1.0215000000000001</v>
      </c>
      <c r="K495" s="30">
        <v>10.1569</v>
      </c>
      <c r="L495" s="30">
        <v>2.2267999999999999</v>
      </c>
      <c r="M495" s="30">
        <v>1.9789000000000001</v>
      </c>
      <c r="N495" s="31">
        <v>208112</v>
      </c>
      <c r="O495" s="50">
        <f t="shared" si="196"/>
        <v>3.7351929165925175</v>
      </c>
      <c r="P495" s="31">
        <v>1483132</v>
      </c>
      <c r="Q495" s="31">
        <f t="shared" si="195"/>
        <v>7.126604905051126</v>
      </c>
      <c r="R495" s="31">
        <v>2490972</v>
      </c>
      <c r="S495" s="31">
        <f t="shared" si="197"/>
        <v>5.7535375319516611</v>
      </c>
      <c r="T495" s="31">
        <v>894765</v>
      </c>
      <c r="U495" s="31">
        <f t="shared" si="204"/>
        <v>1596207</v>
      </c>
      <c r="V495" s="50">
        <f t="shared" si="198"/>
        <v>5.2611529280281379</v>
      </c>
      <c r="W495" s="31">
        <v>46083</v>
      </c>
      <c r="X495" s="44">
        <f t="shared" si="205"/>
        <v>5.1502908584935714</v>
      </c>
      <c r="Y495" s="44">
        <f t="shared" si="206"/>
        <v>3.1713908584935711</v>
      </c>
      <c r="Z495" s="31">
        <v>228122</v>
      </c>
      <c r="AA495" s="30">
        <v>9.7995999999999999</v>
      </c>
      <c r="AB495" s="30">
        <v>68.861999999999995</v>
      </c>
      <c r="AC495" s="30">
        <v>6.8632999999999997</v>
      </c>
      <c r="AD495" s="30">
        <v>7.4598000000000004</v>
      </c>
      <c r="AE495" s="30">
        <f t="shared" si="208"/>
        <v>2.9435410971506419</v>
      </c>
      <c r="AF495" s="30">
        <v>254.68389999999999</v>
      </c>
      <c r="AG495" s="31">
        <v>239553</v>
      </c>
      <c r="AH495" s="59">
        <f>VLOOKUP(C495,macroInfo!$B$5:$D$57,3,0)</f>
        <v>1.66747207596187</v>
      </c>
      <c r="AI495" s="59">
        <f>VLOOKUP(C495,macroInfo!$B$5:$G$57,6,0)</f>
        <v>-11.495897277976438</v>
      </c>
      <c r="AJ495" s="59">
        <f>VLOOKUP(C495,macroInfo!$B$5:$F$57,5,0)</f>
        <v>2.592809398073177</v>
      </c>
      <c r="AK495" s="59">
        <f>VLOOKUP(C495,macroInfo!$B$5:$H$57,7,0)</f>
        <v>0.49249999999999994</v>
      </c>
    </row>
    <row r="496" spans="1:37" x14ac:dyDescent="0.3">
      <c r="A496" s="32" t="s">
        <v>176</v>
      </c>
      <c r="B496" s="32">
        <v>16</v>
      </c>
      <c r="C496" s="32">
        <v>2017</v>
      </c>
      <c r="D496" s="29" t="s">
        <v>199</v>
      </c>
      <c r="E496" s="29" t="s">
        <v>45</v>
      </c>
      <c r="F496" s="33">
        <f t="shared" si="203"/>
        <v>0</v>
      </c>
      <c r="G496" s="33">
        <f t="shared" si="192"/>
        <v>0</v>
      </c>
      <c r="H496" s="33">
        <f t="shared" si="193"/>
        <v>0</v>
      </c>
      <c r="I496" s="33">
        <f t="shared" si="194"/>
        <v>0</v>
      </c>
      <c r="J496" s="30">
        <v>0.97289999999999999</v>
      </c>
      <c r="K496" s="30">
        <v>9.86</v>
      </c>
      <c r="L496" s="30">
        <v>2.3380000000000001</v>
      </c>
      <c r="M496" s="30">
        <v>2.0415999999999999</v>
      </c>
      <c r="N496" s="31">
        <v>208644</v>
      </c>
      <c r="O496" s="50">
        <f t="shared" si="196"/>
        <v>0.25530540122680973</v>
      </c>
      <c r="P496" s="31">
        <v>1499506</v>
      </c>
      <c r="Q496" s="31">
        <f t="shared" si="195"/>
        <v>7.1869116773068003</v>
      </c>
      <c r="R496" s="31">
        <v>2533600</v>
      </c>
      <c r="S496" s="31">
        <f t="shared" si="197"/>
        <v>1.6968220491100556</v>
      </c>
      <c r="T496" s="31">
        <v>930697</v>
      </c>
      <c r="U496" s="31">
        <f t="shared" si="204"/>
        <v>1602903</v>
      </c>
      <c r="V496" s="50">
        <f t="shared" si="198"/>
        <v>0.41861703901407499</v>
      </c>
      <c r="W496" s="31">
        <v>50097</v>
      </c>
      <c r="X496" s="44">
        <f t="shared" si="205"/>
        <v>5.3827400324702888</v>
      </c>
      <c r="Y496" s="44">
        <f t="shared" si="206"/>
        <v>3.3411400324702889</v>
      </c>
      <c r="Z496" s="31">
        <v>229625</v>
      </c>
      <c r="AA496" s="30">
        <v>9.9087999999999994</v>
      </c>
      <c r="AB496" s="30">
        <v>70.412499999999994</v>
      </c>
      <c r="AC496" s="30">
        <v>4.0157999999999996</v>
      </c>
      <c r="AD496" s="30">
        <v>5.0031999999999996</v>
      </c>
      <c r="AE496" s="30">
        <f t="shared" si="208"/>
        <v>0.65669699699363648</v>
      </c>
      <c r="AF496" s="30">
        <v>244.72200000000001</v>
      </c>
      <c r="AG496" s="31">
        <v>238395</v>
      </c>
      <c r="AH496" s="59">
        <f>VLOOKUP(C496,macroInfo!$B$5:$D$57,3,0)</f>
        <v>2.24192121597748</v>
      </c>
      <c r="AI496" s="59">
        <f>VLOOKUP(C496,macroInfo!$B$5:$G$57,6,0)</f>
        <v>96.096317192574773</v>
      </c>
      <c r="AJ496" s="59">
        <f>VLOOKUP(C496,macroInfo!$B$5:$F$57,5,0)</f>
        <v>15.75644385807878</v>
      </c>
      <c r="AK496" s="59">
        <f>VLOOKUP(C496,macroInfo!$B$5:$H$57,7,0)</f>
        <v>1.2874999999999999</v>
      </c>
    </row>
    <row r="497" spans="1:37" x14ac:dyDescent="0.3">
      <c r="A497" s="32" t="s">
        <v>177</v>
      </c>
      <c r="B497" s="32">
        <v>16</v>
      </c>
      <c r="C497" s="32">
        <v>2018</v>
      </c>
      <c r="D497" s="29" t="s">
        <v>199</v>
      </c>
      <c r="E497" s="29" t="s">
        <v>45</v>
      </c>
      <c r="F497" s="33">
        <f t="shared" si="203"/>
        <v>0</v>
      </c>
      <c r="G497" s="33">
        <f t="shared" si="192"/>
        <v>0</v>
      </c>
      <c r="H497" s="33">
        <f t="shared" si="193"/>
        <v>0</v>
      </c>
      <c r="I497" s="33">
        <f t="shared" si="194"/>
        <v>0</v>
      </c>
      <c r="J497" s="30">
        <v>1.2596000000000001</v>
      </c>
      <c r="K497" s="30">
        <v>13.349600000000001</v>
      </c>
      <c r="L497" s="30">
        <v>2.4695999999999998</v>
      </c>
      <c r="M497" s="30">
        <v>2.1044</v>
      </c>
      <c r="N497" s="31">
        <v>209093</v>
      </c>
      <c r="O497" s="50">
        <f t="shared" si="196"/>
        <v>0.21496787352177327</v>
      </c>
      <c r="P497" s="31">
        <v>1528916</v>
      </c>
      <c r="Q497" s="31">
        <f t="shared" si="195"/>
        <v>7.3121338351833876</v>
      </c>
      <c r="R497" s="31">
        <v>2622532</v>
      </c>
      <c r="S497" s="31">
        <f t="shared" si="197"/>
        <v>3.4499047068812771</v>
      </c>
      <c r="T497" s="31">
        <v>984554</v>
      </c>
      <c r="U497" s="31">
        <f t="shared" si="204"/>
        <v>1637978</v>
      </c>
      <c r="V497" s="50">
        <f t="shared" si="198"/>
        <v>2.1646194071591993</v>
      </c>
      <c r="W497" s="31">
        <v>55059</v>
      </c>
      <c r="X497" s="44">
        <f t="shared" si="205"/>
        <v>5.5922783311022046</v>
      </c>
      <c r="Y497" s="44">
        <f t="shared" si="206"/>
        <v>3.4878783311022046</v>
      </c>
      <c r="Z497" s="31">
        <v>230447</v>
      </c>
      <c r="AA497" s="30">
        <v>10.223699999999999</v>
      </c>
      <c r="AB497" s="30">
        <v>69.608000000000004</v>
      </c>
      <c r="AC497" s="30">
        <v>5.7866999999999997</v>
      </c>
      <c r="AD497" s="30">
        <v>1.8479000000000001</v>
      </c>
      <c r="AE497" s="30">
        <f t="shared" si="208"/>
        <v>0.35733575382477539</v>
      </c>
      <c r="AF497" s="30">
        <v>265.33030000000002</v>
      </c>
      <c r="AG497" s="31">
        <v>237511</v>
      </c>
      <c r="AH497" s="59">
        <f>VLOOKUP(C497,macroInfo!$B$5:$D$57,3,0)</f>
        <v>2.9453848312678002</v>
      </c>
      <c r="AI497" s="59">
        <f>VLOOKUP(C497,macroInfo!$B$5:$G$57,6,0)</f>
        <v>60.525280130543749</v>
      </c>
      <c r="AJ497" s="59">
        <f>VLOOKUP(C497,macroInfo!$B$5:$F$57,5,0)</f>
        <v>10.50993465569568</v>
      </c>
      <c r="AK497" s="59">
        <f>VLOOKUP(C497,macroInfo!$B$5:$H$57,7,0)</f>
        <v>2.3583333333333329</v>
      </c>
    </row>
    <row r="498" spans="1:37" x14ac:dyDescent="0.3">
      <c r="A498" s="32" t="s">
        <v>178</v>
      </c>
      <c r="B498" s="32">
        <v>16</v>
      </c>
      <c r="C498" s="32">
        <v>2019</v>
      </c>
      <c r="D498" s="29" t="s">
        <v>199</v>
      </c>
      <c r="E498" s="29" t="s">
        <v>45</v>
      </c>
      <c r="F498" s="33">
        <f t="shared" si="203"/>
        <v>0</v>
      </c>
      <c r="G498" s="33">
        <f t="shared" si="192"/>
        <v>0</v>
      </c>
      <c r="H498" s="33">
        <f t="shared" si="193"/>
        <v>0</v>
      </c>
      <c r="I498" s="33">
        <f t="shared" si="194"/>
        <v>0</v>
      </c>
      <c r="J498" s="30">
        <v>1.3722000000000001</v>
      </c>
      <c r="K498" s="30">
        <v>14.906700000000001</v>
      </c>
      <c r="L498" s="30">
        <v>2.4889999999999999</v>
      </c>
      <c r="M498" s="30">
        <v>2.0844</v>
      </c>
      <c r="N498" s="31">
        <v>214432</v>
      </c>
      <c r="O498" s="50">
        <f t="shared" si="196"/>
        <v>2.5213542721889399</v>
      </c>
      <c r="P498" s="31">
        <v>1515869</v>
      </c>
      <c r="Q498" s="31">
        <f t="shared" si="195"/>
        <v>7.0692294060587972</v>
      </c>
      <c r="R498" s="31">
        <v>2687379</v>
      </c>
      <c r="S498" s="31">
        <f t="shared" si="197"/>
        <v>2.4426105873284412</v>
      </c>
      <c r="T498" s="31">
        <v>997620</v>
      </c>
      <c r="U498" s="31">
        <f t="shared" si="204"/>
        <v>1689759</v>
      </c>
      <c r="V498" s="50">
        <f t="shared" si="198"/>
        <v>3.1123360888583327</v>
      </c>
      <c r="W498" s="31">
        <v>57245</v>
      </c>
      <c r="X498" s="44">
        <f t="shared" si="205"/>
        <v>5.7381568132154532</v>
      </c>
      <c r="Y498" s="44">
        <f t="shared" si="206"/>
        <v>3.6537568132154532</v>
      </c>
      <c r="Z498" s="31">
        <v>234337</v>
      </c>
      <c r="AA498" s="30">
        <v>10.2835</v>
      </c>
      <c r="AB498" s="30">
        <v>71.656700000000001</v>
      </c>
      <c r="AC498" s="30">
        <v>1.3270999999999999</v>
      </c>
      <c r="AD498" s="30">
        <v>6.2397</v>
      </c>
      <c r="AE498" s="30">
        <f t="shared" si="208"/>
        <v>1.6739349172774638</v>
      </c>
      <c r="AF498" s="30">
        <v>307.20929999999998</v>
      </c>
      <c r="AG498" s="31">
        <v>242589</v>
      </c>
      <c r="AH498" s="59">
        <f>VLOOKUP(C498,macroInfo!$B$5:$D$57,3,0)</f>
        <v>2.2944390776931098</v>
      </c>
      <c r="AI498" s="59">
        <f>VLOOKUP(C498,macroInfo!$B$5:$G$57,6,0)</f>
        <v>-2.5770932284035988</v>
      </c>
      <c r="AJ498" s="59">
        <f>VLOOKUP(C498,macroInfo!$B$5:$F$57,5,0)</f>
        <v>7.0343743579107363</v>
      </c>
      <c r="AK498" s="59">
        <f>VLOOKUP(C498,macroInfo!$B$5:$H$57,7,0)</f>
        <v>2.2983333333333333</v>
      </c>
    </row>
    <row r="499" spans="1:37" x14ac:dyDescent="0.3">
      <c r="A499" s="32" t="s">
        <v>179</v>
      </c>
      <c r="B499" s="32">
        <v>16</v>
      </c>
      <c r="C499" s="32">
        <v>2020</v>
      </c>
      <c r="D499" s="29" t="s">
        <v>199</v>
      </c>
      <c r="E499" s="29" t="s">
        <v>45</v>
      </c>
      <c r="F499" s="33">
        <f t="shared" si="203"/>
        <v>1</v>
      </c>
      <c r="G499" s="33">
        <f t="shared" si="192"/>
        <v>1</v>
      </c>
      <c r="H499" s="33">
        <f t="shared" si="193"/>
        <v>0</v>
      </c>
      <c r="I499" s="33">
        <f t="shared" si="194"/>
        <v>0</v>
      </c>
      <c r="J499" s="30">
        <v>0.95950000000000002</v>
      </c>
      <c r="K499" s="30">
        <v>11.3352</v>
      </c>
      <c r="L499" s="30">
        <v>2.0604</v>
      </c>
      <c r="M499" s="30">
        <v>1.9176</v>
      </c>
      <c r="N499" s="31">
        <v>234844</v>
      </c>
      <c r="O499" s="50">
        <f t="shared" si="196"/>
        <v>9.0928792133612895</v>
      </c>
      <c r="P499" s="31">
        <v>1560609</v>
      </c>
      <c r="Q499" s="31">
        <f t="shared" si="195"/>
        <v>6.6453007102587254</v>
      </c>
      <c r="R499" s="31">
        <v>3384757</v>
      </c>
      <c r="S499" s="31">
        <f t="shared" si="197"/>
        <v>23.071574730611889</v>
      </c>
      <c r="T499" s="31">
        <v>1012853</v>
      </c>
      <c r="U499" s="31">
        <f t="shared" si="204"/>
        <v>2371904</v>
      </c>
      <c r="V499" s="50">
        <f t="shared" si="198"/>
        <v>33.910709292524572</v>
      </c>
      <c r="W499" s="31">
        <v>54563</v>
      </c>
      <c r="X499" s="44">
        <f t="shared" si="205"/>
        <v>5.3870601163248768</v>
      </c>
      <c r="Y499" s="44">
        <f t="shared" si="206"/>
        <v>3.4694601163248766</v>
      </c>
      <c r="Z499" s="31">
        <v>249291</v>
      </c>
      <c r="AA499" s="30">
        <v>12.116400000000001</v>
      </c>
      <c r="AB499" s="30">
        <v>76.253699999999995</v>
      </c>
      <c r="AC499" s="30">
        <v>1.5268999999999999</v>
      </c>
      <c r="AD499" s="30">
        <v>37.238500000000002</v>
      </c>
      <c r="AE499" s="30">
        <f t="shared" si="208"/>
        <v>6.1860638548507758</v>
      </c>
      <c r="AF499" s="30">
        <v>445.03</v>
      </c>
      <c r="AG499" s="31">
        <v>269923</v>
      </c>
      <c r="AH499" s="59">
        <f>VLOOKUP(C499,macroInfo!$B$5:$D$57,3,0)</f>
        <v>-2.76780251140578</v>
      </c>
      <c r="AI499" s="59">
        <f>VLOOKUP(C499,macroInfo!$B$5:$G$57,6,0)</f>
        <v>-114.23391508809951</v>
      </c>
      <c r="AJ499" s="59">
        <f>VLOOKUP(C499,macroInfo!$B$5:$F$57,5,0)</f>
        <v>9.0718970685114702</v>
      </c>
      <c r="AK499" s="59">
        <f>VLOOKUP(C499,macroInfo!$B$5:$H$57,7,0)</f>
        <v>0.73333333333333339</v>
      </c>
    </row>
    <row r="500" spans="1:37" x14ac:dyDescent="0.3">
      <c r="A500" s="32" t="s">
        <v>180</v>
      </c>
      <c r="B500" s="32">
        <v>16</v>
      </c>
      <c r="C500" s="32">
        <v>2021</v>
      </c>
      <c r="D500" s="29" t="s">
        <v>199</v>
      </c>
      <c r="E500" s="29" t="s">
        <v>45</v>
      </c>
      <c r="F500" s="33">
        <f t="shared" si="203"/>
        <v>1</v>
      </c>
      <c r="G500" s="33">
        <f t="shared" si="192"/>
        <v>1</v>
      </c>
      <c r="H500" s="33">
        <f t="shared" si="193"/>
        <v>0</v>
      </c>
      <c r="I500" s="33">
        <f t="shared" si="194"/>
        <v>0</v>
      </c>
      <c r="J500" s="30">
        <v>1.3561000000000001</v>
      </c>
      <c r="K500" s="30">
        <v>18.287400000000002</v>
      </c>
      <c r="L500" s="30">
        <v>1.6746000000000001</v>
      </c>
      <c r="M500" s="30">
        <v>1.5971</v>
      </c>
      <c r="N500" s="31">
        <v>246162</v>
      </c>
      <c r="O500" s="50">
        <f t="shared" si="196"/>
        <v>4.7068391853287217</v>
      </c>
      <c r="P500" s="31">
        <v>1638900</v>
      </c>
      <c r="Q500" s="31">
        <f t="shared" si="195"/>
        <v>6.6578107100202306</v>
      </c>
      <c r="R500" s="31">
        <v>3743567</v>
      </c>
      <c r="S500" s="31">
        <f t="shared" si="197"/>
        <v>10.075678372726031</v>
      </c>
      <c r="T500" s="31">
        <v>1077714</v>
      </c>
      <c r="U500" s="31">
        <f t="shared" si="204"/>
        <v>2665853</v>
      </c>
      <c r="V500" s="50">
        <f t="shared" si="198"/>
        <v>11.683107331054298</v>
      </c>
      <c r="W500" s="31">
        <v>52311</v>
      </c>
      <c r="X500" s="44">
        <f t="shared" si="205"/>
        <v>4.8538851680501507</v>
      </c>
      <c r="Y500" s="44">
        <f t="shared" si="206"/>
        <v>3.2567851680501505</v>
      </c>
      <c r="Z500" s="31">
        <v>259289</v>
      </c>
      <c r="AA500" s="30">
        <v>12.7277</v>
      </c>
      <c r="AB500" s="30">
        <v>78.295199999999994</v>
      </c>
      <c r="AC500" s="30">
        <v>6.4038000000000004</v>
      </c>
      <c r="AD500" s="30">
        <v>14.8325</v>
      </c>
      <c r="AE500" s="30">
        <f t="shared" si="208"/>
        <v>3.9322380944835178</v>
      </c>
      <c r="AF500" s="30">
        <v>392.5342</v>
      </c>
      <c r="AG500" s="31">
        <v>274900</v>
      </c>
      <c r="AH500" s="59">
        <f>VLOOKUP(C500,macroInfo!$B$5:$D$57,3,0)</f>
        <v>5.9454847612217199</v>
      </c>
      <c r="AI500" s="59">
        <f>VLOOKUP(C500,macroInfo!$B$5:$G$57,6,0)</f>
        <v>-151.61959856938344</v>
      </c>
      <c r="AJ500" s="59">
        <f>VLOOKUP(C500,macroInfo!$B$5:$F$57,5,0)</f>
        <v>28.522785754254098</v>
      </c>
      <c r="AK500" s="59">
        <f>VLOOKUP(C500,macroInfo!$B$5:$H$57,7,0)</f>
        <v>0.161</v>
      </c>
    </row>
    <row r="501" spans="1:37" x14ac:dyDescent="0.3">
      <c r="A501" s="32" t="s">
        <v>181</v>
      </c>
      <c r="B501" s="32">
        <v>16</v>
      </c>
      <c r="C501" s="32">
        <v>2022</v>
      </c>
      <c r="D501" s="29" t="s">
        <v>199</v>
      </c>
      <c r="E501" s="29" t="s">
        <v>45</v>
      </c>
      <c r="F501" s="33">
        <f t="shared" si="203"/>
        <v>1</v>
      </c>
      <c r="G501" s="33">
        <f t="shared" si="192"/>
        <v>1</v>
      </c>
      <c r="H501" s="33">
        <f t="shared" si="193"/>
        <v>0</v>
      </c>
      <c r="I501" s="33">
        <f t="shared" si="194"/>
        <v>0</v>
      </c>
      <c r="J501" s="30">
        <v>1.0169999999999999</v>
      </c>
      <c r="K501" s="30">
        <v>13.6936</v>
      </c>
      <c r="L501" s="30">
        <v>2.0663</v>
      </c>
      <c r="M501" s="30">
        <v>1.7608999999999999</v>
      </c>
      <c r="N501" s="31">
        <v>245631</v>
      </c>
      <c r="O501" s="50">
        <f t="shared" si="196"/>
        <v>-0.21594459715648692</v>
      </c>
      <c r="P501" s="31">
        <v>1653538</v>
      </c>
      <c r="Q501" s="31">
        <f t="shared" si="195"/>
        <v>6.7317968823153427</v>
      </c>
      <c r="R501" s="31">
        <v>3665743</v>
      </c>
      <c r="S501" s="31">
        <f t="shared" si="197"/>
        <v>-2.1007856912842144</v>
      </c>
      <c r="T501" s="31">
        <v>1135647</v>
      </c>
      <c r="U501" s="31">
        <f t="shared" si="204"/>
        <v>2530096</v>
      </c>
      <c r="V501" s="50">
        <f t="shared" si="198"/>
        <v>-5.2266834768042125</v>
      </c>
      <c r="W501" s="31">
        <v>66710</v>
      </c>
      <c r="X501" s="44">
        <f t="shared" si="205"/>
        <v>5.8741844957103746</v>
      </c>
      <c r="Y501" s="44">
        <f t="shared" si="206"/>
        <v>4.1132844957103742</v>
      </c>
      <c r="Z501" s="31">
        <v>264928</v>
      </c>
      <c r="AA501" s="30">
        <v>12.5397</v>
      </c>
      <c r="AB501" s="30">
        <v>77.225700000000003</v>
      </c>
      <c r="AC501" s="30">
        <v>5.3754999999999997</v>
      </c>
      <c r="AD501" s="30">
        <v>-4.9596999999999998</v>
      </c>
      <c r="AE501" s="30">
        <f t="shared" si="208"/>
        <v>2.1514821216740239</v>
      </c>
      <c r="AF501" s="30">
        <v>378.20119999999997</v>
      </c>
      <c r="AG501" s="31">
        <v>277769</v>
      </c>
      <c r="AH501" s="59">
        <f>VLOOKUP(C501,macroInfo!$B$5:$D$57,3,0)</f>
        <v>2.1</v>
      </c>
      <c r="AI501" s="59">
        <f>VLOOKUP(C501,macroInfo!$B$5:$G$57,6,0)</f>
        <v>270.39008175553982</v>
      </c>
      <c r="AJ501" s="59">
        <f>VLOOKUP(C501,macroInfo!$B$5:$F$57,5,0)</f>
        <v>-4.8140790190475906</v>
      </c>
      <c r="AK501" s="59">
        <f>VLOOKUP(C501,macroInfo!$B$5:$H$57,7,0)</f>
        <v>2.4049999999999998</v>
      </c>
    </row>
    <row r="502" spans="1:37" x14ac:dyDescent="0.3">
      <c r="A502" s="32"/>
      <c r="B502" s="32"/>
      <c r="C502" s="32"/>
      <c r="D502" s="29"/>
      <c r="E502" s="29"/>
      <c r="F502" s="33"/>
      <c r="G502" s="33">
        <f t="shared" si="192"/>
        <v>0</v>
      </c>
      <c r="H502" s="33">
        <f t="shared" si="193"/>
        <v>0</v>
      </c>
      <c r="I502" s="33">
        <f t="shared" si="194"/>
        <v>0</v>
      </c>
      <c r="J502" s="30"/>
      <c r="K502" s="30"/>
      <c r="L502" s="30"/>
      <c r="M502" s="30"/>
      <c r="N502" s="31"/>
      <c r="O502" s="50"/>
      <c r="P502" s="31"/>
      <c r="Q502" s="31"/>
      <c r="R502" s="31"/>
      <c r="S502" s="31"/>
      <c r="T502" s="31"/>
      <c r="U502" s="31"/>
      <c r="V502" s="50"/>
      <c r="W502" s="31"/>
      <c r="X502" s="44"/>
      <c r="Y502" s="44"/>
      <c r="Z502" s="31"/>
      <c r="AA502" s="30"/>
      <c r="AB502" s="30"/>
      <c r="AC502" s="30"/>
      <c r="AD502" s="30"/>
      <c r="AE502" s="30"/>
      <c r="AF502" s="30"/>
      <c r="AG502" s="31"/>
      <c r="AH502" s="59"/>
      <c r="AI502" s="59"/>
      <c r="AJ502" s="59"/>
      <c r="AK502" s="59"/>
    </row>
    <row r="503" spans="1:37" x14ac:dyDescent="0.3">
      <c r="A503" s="32" t="s">
        <v>157</v>
      </c>
      <c r="B503" s="32">
        <v>17</v>
      </c>
      <c r="C503" s="32">
        <v>1998</v>
      </c>
      <c r="D503" s="29" t="s">
        <v>200</v>
      </c>
      <c r="E503" s="29" t="s">
        <v>45</v>
      </c>
      <c r="F503" s="33">
        <f t="shared" si="203"/>
        <v>0</v>
      </c>
      <c r="G503" s="33">
        <f t="shared" si="192"/>
        <v>0</v>
      </c>
      <c r="H503" s="33">
        <f t="shared" si="193"/>
        <v>0</v>
      </c>
      <c r="I503" s="33">
        <f t="shared" si="194"/>
        <v>0</v>
      </c>
      <c r="J503" s="30">
        <v>1.2025999999999999</v>
      </c>
      <c r="K503" s="30">
        <v>15.7997</v>
      </c>
      <c r="L503" s="30">
        <v>4.1561000000000003</v>
      </c>
      <c r="M503" s="30">
        <v>3.4026000000000001</v>
      </c>
      <c r="N503" s="31">
        <f>AVERAGE(N504:N507)</f>
        <v>1880.86275</v>
      </c>
      <c r="O503" s="50"/>
      <c r="P503" s="31">
        <f>AVERAGE(P504:P507)</f>
        <v>24255.076350000003</v>
      </c>
      <c r="Q503" s="31">
        <f t="shared" si="195"/>
        <v>12.8957183877452</v>
      </c>
      <c r="R503" s="31">
        <v>20583.886699999999</v>
      </c>
      <c r="S503" s="31"/>
      <c r="T503" s="31">
        <v>15791.5303</v>
      </c>
      <c r="U503" s="31">
        <f t="shared" si="204"/>
        <v>4792.3563999999988</v>
      </c>
      <c r="V503" s="50"/>
      <c r="W503" s="31">
        <v>664.29100000000005</v>
      </c>
      <c r="X503" s="44">
        <f t="shared" ref="X503:X527" si="209">+W503/T503*100</f>
        <v>4.2066284101674425</v>
      </c>
      <c r="Y503" s="44">
        <f t="shared" ref="Y503:Y527" si="210">X503-M503</f>
        <v>0.80402841016744242</v>
      </c>
      <c r="Z503" s="31">
        <v>1602.3620000000001</v>
      </c>
      <c r="AA503" s="30">
        <v>12.846</v>
      </c>
      <c r="AB503" s="30">
        <v>79.511300000000006</v>
      </c>
      <c r="AC503" s="30">
        <v>37.358600000000003</v>
      </c>
      <c r="AD503" s="30">
        <v>32.015999999999998</v>
      </c>
      <c r="AE503" s="30"/>
      <c r="AF503" s="30">
        <f t="shared" ref="AF503:AF511" si="211">AVERAGE(AF504:AF518)</f>
        <v>79.392619374186296</v>
      </c>
      <c r="AG503" s="31">
        <v>1725.02</v>
      </c>
      <c r="AH503" s="59">
        <f>VLOOKUP(C503,macroInfo!$B$5:$D$57,3,0)</f>
        <v>4.4813944315531602</v>
      </c>
      <c r="AI503" s="59">
        <f>VLOOKUP(C503,macroInfo!$B$5:$G$57,6,0)</f>
        <v>7.1698837229222008</v>
      </c>
      <c r="AJ503" s="59">
        <f>VLOOKUP(C503,macroInfo!$B$5:$F$57,5,0)</f>
        <v>21.675289447831517</v>
      </c>
      <c r="AK503" s="59">
        <f>VLOOKUP(C503,macroInfo!$B$5:$H$57,7,0)</f>
        <v>7.335</v>
      </c>
    </row>
    <row r="504" spans="1:37" x14ac:dyDescent="0.3">
      <c r="A504" s="32" t="s">
        <v>158</v>
      </c>
      <c r="B504" s="32">
        <v>17</v>
      </c>
      <c r="C504" s="32">
        <v>1999</v>
      </c>
      <c r="D504" s="29" t="s">
        <v>200</v>
      </c>
      <c r="E504" s="29" t="s">
        <v>45</v>
      </c>
      <c r="F504" s="33">
        <f t="shared" si="203"/>
        <v>0</v>
      </c>
      <c r="G504" s="33">
        <f t="shared" si="192"/>
        <v>0</v>
      </c>
      <c r="H504" s="33">
        <f t="shared" si="193"/>
        <v>0</v>
      </c>
      <c r="I504" s="33">
        <f t="shared" si="194"/>
        <v>0</v>
      </c>
      <c r="J504" s="30">
        <v>1.2357</v>
      </c>
      <c r="K504" s="30">
        <v>15.627800000000001</v>
      </c>
      <c r="L504" s="30">
        <v>3.8763999999999998</v>
      </c>
      <c r="M504" s="30">
        <v>3.2309999999999999</v>
      </c>
      <c r="N504" s="31">
        <v>1489.6759999999999</v>
      </c>
      <c r="O504" s="50">
        <f t="shared" si="196"/>
        <v>-23.317193450219921</v>
      </c>
      <c r="P504" s="31">
        <v>18008.8488</v>
      </c>
      <c r="Q504" s="31">
        <f t="shared" si="195"/>
        <v>12.089104476409636</v>
      </c>
      <c r="R504" s="31">
        <v>22409.119999999999</v>
      </c>
      <c r="S504" s="31">
        <f t="shared" si="197"/>
        <v>8.4959448168844514</v>
      </c>
      <c r="T504" s="31">
        <v>17406.773000000001</v>
      </c>
      <c r="U504" s="31">
        <f t="shared" si="204"/>
        <v>5002.3469999999979</v>
      </c>
      <c r="V504" s="50">
        <f t="shared" si="198"/>
        <v>4.2884970296246445</v>
      </c>
      <c r="W504" s="31">
        <v>759.39700000000005</v>
      </c>
      <c r="X504" s="44">
        <f t="shared" si="209"/>
        <v>4.3626523997296909</v>
      </c>
      <c r="Y504" s="44">
        <f t="shared" si="210"/>
        <v>1.131652399729691</v>
      </c>
      <c r="Z504" s="31">
        <v>1797.048</v>
      </c>
      <c r="AA504" s="30">
        <v>12.47</v>
      </c>
      <c r="AB504" s="30">
        <v>78.027100000000004</v>
      </c>
      <c r="AC504" s="30">
        <v>10.2285</v>
      </c>
      <c r="AD504" s="30">
        <v>4.3188000000000004</v>
      </c>
      <c r="AE504" s="30">
        <f t="shared" ref="AE504:AE527" si="212">+LN(Z504/Z503)*100</f>
        <v>11.466652797007102</v>
      </c>
      <c r="AF504" s="30">
        <f t="shared" si="211"/>
        <v>79.648830663299648</v>
      </c>
      <c r="AG504" s="31">
        <v>1845.9069999999999</v>
      </c>
      <c r="AH504" s="59">
        <f>VLOOKUP(C504,macroInfo!$B$5:$D$57,3,0)</f>
        <v>4.7944990446750797</v>
      </c>
      <c r="AI504" s="59">
        <f>VLOOKUP(C504,macroInfo!$B$5:$G$57,6,0)</f>
        <v>-29.70418029197921</v>
      </c>
      <c r="AJ504" s="59">
        <f>VLOOKUP(C504,macroInfo!$B$5:$F$57,5,0)</f>
        <v>20.14088090429766</v>
      </c>
      <c r="AK504" s="59">
        <f>VLOOKUP(C504,macroInfo!$B$5:$H$57,7,0)</f>
        <v>5.4500000000000011</v>
      </c>
    </row>
    <row r="505" spans="1:37" x14ac:dyDescent="0.3">
      <c r="A505" s="32" t="s">
        <v>159</v>
      </c>
      <c r="B505" s="32">
        <v>17</v>
      </c>
      <c r="C505" s="32">
        <v>2000</v>
      </c>
      <c r="D505" s="29" t="s">
        <v>200</v>
      </c>
      <c r="E505" s="29" t="s">
        <v>45</v>
      </c>
      <c r="F505" s="33">
        <f t="shared" si="203"/>
        <v>0</v>
      </c>
      <c r="G505" s="33">
        <f t="shared" si="192"/>
        <v>0</v>
      </c>
      <c r="H505" s="33">
        <f t="shared" si="193"/>
        <v>0</v>
      </c>
      <c r="I505" s="33">
        <f t="shared" si="194"/>
        <v>0</v>
      </c>
      <c r="J505" s="30">
        <v>1.1143000000000001</v>
      </c>
      <c r="K505" s="30">
        <v>12.725</v>
      </c>
      <c r="L505" s="30">
        <v>3.7031000000000001</v>
      </c>
      <c r="M505" s="30">
        <v>2.9775999999999998</v>
      </c>
      <c r="N505" s="31">
        <v>1819.9870000000001</v>
      </c>
      <c r="O505" s="50">
        <f t="shared" si="196"/>
        <v>20.027071155871873</v>
      </c>
      <c r="P505" s="31">
        <v>24308.6774</v>
      </c>
      <c r="Q505" s="31">
        <f t="shared" si="195"/>
        <v>13.356511557500136</v>
      </c>
      <c r="R505" s="31">
        <v>28949.46</v>
      </c>
      <c r="S505" s="31">
        <f t="shared" si="197"/>
        <v>25.608353213732293</v>
      </c>
      <c r="T505" s="31">
        <v>22742.813999999998</v>
      </c>
      <c r="U505" s="31">
        <f t="shared" si="204"/>
        <v>6206.6460000000006</v>
      </c>
      <c r="V505" s="50">
        <f t="shared" si="198"/>
        <v>21.571345112193086</v>
      </c>
      <c r="W505" s="31">
        <v>854.18700000000001</v>
      </c>
      <c r="X505" s="44">
        <f t="shared" si="209"/>
        <v>3.7558544866083858</v>
      </c>
      <c r="Y505" s="44">
        <f t="shared" si="210"/>
        <v>0.77825448660838603</v>
      </c>
      <c r="Z505" s="31">
        <v>2700.4850000000001</v>
      </c>
      <c r="AA505" s="30">
        <v>10.7201</v>
      </c>
      <c r="AB505" s="30">
        <v>78.665099999999995</v>
      </c>
      <c r="AC505" s="30">
        <v>30.655000000000001</v>
      </c>
      <c r="AD505" s="30">
        <v>31.606400000000001</v>
      </c>
      <c r="AE505" s="30">
        <f t="shared" si="212"/>
        <v>40.728606787844946</v>
      </c>
      <c r="AF505" s="30">
        <f t="shared" si="211"/>
        <v>79.680984996843407</v>
      </c>
      <c r="AG505" s="31">
        <v>2720.1410000000001</v>
      </c>
      <c r="AH505" s="59">
        <f>VLOOKUP(C505,macroInfo!$B$5:$D$57,3,0)</f>
        <v>4.0771594794161796</v>
      </c>
      <c r="AI505" s="59">
        <f>VLOOKUP(C505,macroInfo!$B$5:$G$57,6,0)</f>
        <v>11.349249888751523</v>
      </c>
      <c r="AJ505" s="59">
        <f>VLOOKUP(C505,macroInfo!$B$5:$F$57,5,0)</f>
        <v>6.4848096186651185</v>
      </c>
      <c r="AK505" s="59">
        <f>VLOOKUP(C505,macroInfo!$B$5:$H$57,7,0)</f>
        <v>6.1050000000000004</v>
      </c>
    </row>
    <row r="506" spans="1:37" x14ac:dyDescent="0.3">
      <c r="A506" s="32" t="s">
        <v>160</v>
      </c>
      <c r="B506" s="32">
        <v>17</v>
      </c>
      <c r="C506" s="32">
        <v>2001</v>
      </c>
      <c r="D506" s="29" t="s">
        <v>200</v>
      </c>
      <c r="E506" s="29" t="s">
        <v>45</v>
      </c>
      <c r="F506" s="33">
        <f t="shared" si="203"/>
        <v>1</v>
      </c>
      <c r="G506" s="33">
        <f t="shared" si="192"/>
        <v>0</v>
      </c>
      <c r="H506" s="33">
        <f t="shared" si="193"/>
        <v>0</v>
      </c>
      <c r="I506" s="33">
        <f t="shared" si="194"/>
        <v>0</v>
      </c>
      <c r="J506" s="30">
        <v>1.2519</v>
      </c>
      <c r="K506" s="30">
        <v>13.4071</v>
      </c>
      <c r="L506" s="30">
        <v>4.3223000000000003</v>
      </c>
      <c r="M506" s="30">
        <v>3.6905999999999999</v>
      </c>
      <c r="N506" s="31">
        <v>1963.9929999999999</v>
      </c>
      <c r="O506" s="50">
        <f t="shared" si="196"/>
        <v>7.6150287565085604</v>
      </c>
      <c r="P506" s="31">
        <v>26657.556</v>
      </c>
      <c r="Q506" s="31">
        <f t="shared" si="195"/>
        <v>13.573142063133627</v>
      </c>
      <c r="R506" s="31">
        <v>31450.2</v>
      </c>
      <c r="S506" s="31">
        <f t="shared" si="197"/>
        <v>8.2853791431409558</v>
      </c>
      <c r="T506" s="31">
        <v>25187.759999999998</v>
      </c>
      <c r="U506" s="31">
        <f t="shared" si="204"/>
        <v>6262.4400000000023</v>
      </c>
      <c r="V506" s="50">
        <f t="shared" si="198"/>
        <v>0.89492321044497714</v>
      </c>
      <c r="W506" s="31">
        <v>1158.288</v>
      </c>
      <c r="X506" s="44">
        <f t="shared" si="209"/>
        <v>4.5986145651697496</v>
      </c>
      <c r="Y506" s="44">
        <f t="shared" si="210"/>
        <v>0.90801456516974977</v>
      </c>
      <c r="Z506" s="31">
        <v>2939.451</v>
      </c>
      <c r="AA506" s="30">
        <v>10.699299999999999</v>
      </c>
      <c r="AB506" s="30">
        <v>76.831400000000002</v>
      </c>
      <c r="AC506" s="30">
        <v>10.750400000000001</v>
      </c>
      <c r="AD506" s="30">
        <v>6.6612</v>
      </c>
      <c r="AE506" s="30">
        <f t="shared" si="212"/>
        <v>8.4791442711176028</v>
      </c>
      <c r="AF506" s="30">
        <f t="shared" si="211"/>
        <v>80.300335934540712</v>
      </c>
      <c r="AG506" s="31">
        <v>2857.69</v>
      </c>
      <c r="AH506" s="59">
        <f>VLOOKUP(C506,macroInfo!$B$5:$D$57,3,0)</f>
        <v>0.95433872870837899</v>
      </c>
      <c r="AI506" s="59">
        <f>VLOOKUP(C506,macroInfo!$B$5:$G$57,6,0)</f>
        <v>-20.568826745413055</v>
      </c>
      <c r="AJ506" s="59">
        <f>VLOOKUP(C506,macroInfo!$B$5:$F$57,5,0)</f>
        <v>-18.009005298066089</v>
      </c>
      <c r="AK506" s="59">
        <f>VLOOKUP(C506,macroInfo!$B$5:$H$57,7,0)</f>
        <v>4.9700000000000006</v>
      </c>
    </row>
    <row r="507" spans="1:37" x14ac:dyDescent="0.3">
      <c r="A507" s="32" t="s">
        <v>161</v>
      </c>
      <c r="B507" s="32">
        <v>17</v>
      </c>
      <c r="C507" s="32">
        <v>2002</v>
      </c>
      <c r="D507" s="29" t="s">
        <v>200</v>
      </c>
      <c r="E507" s="29" t="s">
        <v>45</v>
      </c>
      <c r="F507" s="33">
        <f t="shared" si="203"/>
        <v>0</v>
      </c>
      <c r="G507" s="33">
        <f t="shared" si="192"/>
        <v>0</v>
      </c>
      <c r="H507" s="33">
        <f t="shared" si="193"/>
        <v>0</v>
      </c>
      <c r="I507" s="33">
        <f t="shared" si="194"/>
        <v>0</v>
      </c>
      <c r="J507" s="30">
        <v>1.413</v>
      </c>
      <c r="K507" s="30">
        <v>14.858700000000001</v>
      </c>
      <c r="L507" s="30">
        <v>4.3236999999999997</v>
      </c>
      <c r="M507" s="30">
        <v>3.9302999999999999</v>
      </c>
      <c r="N507" s="31">
        <v>2249.7950000000001</v>
      </c>
      <c r="O507" s="50">
        <f t="shared" si="196"/>
        <v>13.585945518321182</v>
      </c>
      <c r="P507" s="31">
        <v>28045.2232</v>
      </c>
      <c r="Q507" s="31">
        <f t="shared" si="195"/>
        <v>12.465679406345911</v>
      </c>
      <c r="R507" s="31">
        <v>33201.180999999997</v>
      </c>
      <c r="S507" s="31">
        <f t="shared" si="197"/>
        <v>5.4180105152214368</v>
      </c>
      <c r="T507" s="31">
        <v>25727.784</v>
      </c>
      <c r="U507" s="31">
        <f t="shared" si="204"/>
        <v>7473.3969999999972</v>
      </c>
      <c r="V507" s="50">
        <f t="shared" si="198"/>
        <v>17.677976259215626</v>
      </c>
      <c r="W507" s="31">
        <v>1247.585</v>
      </c>
      <c r="X507" s="44">
        <f t="shared" si="209"/>
        <v>4.8491739513982237</v>
      </c>
      <c r="Y507" s="44">
        <f t="shared" si="210"/>
        <v>0.91887395139822381</v>
      </c>
      <c r="Z507" s="31">
        <v>3208.4789999999998</v>
      </c>
      <c r="AA507" s="30">
        <v>10.348000000000001</v>
      </c>
      <c r="AB507" s="30">
        <v>73.212800000000001</v>
      </c>
      <c r="AC507" s="30">
        <v>2.1440000000000001</v>
      </c>
      <c r="AD507" s="30">
        <v>0.39169999999999999</v>
      </c>
      <c r="AE507" s="30">
        <f t="shared" si="212"/>
        <v>8.7574163852855147</v>
      </c>
      <c r="AF507" s="30">
        <f t="shared" si="211"/>
        <v>79.673627438631911</v>
      </c>
      <c r="AG507" s="31">
        <v>3141.0650000000001</v>
      </c>
      <c r="AH507" s="59">
        <f>VLOOKUP(C507,macroInfo!$B$5:$D$57,3,0)</f>
        <v>1.6959429227495699</v>
      </c>
      <c r="AI507" s="59">
        <f>VLOOKUP(C507,macroInfo!$B$5:$G$57,6,0)</f>
        <v>-21.837626089029953</v>
      </c>
      <c r="AJ507" s="59">
        <f>VLOOKUP(C507,macroInfo!$B$5:$F$57,5,0)</f>
        <v>-18.18527651548176</v>
      </c>
      <c r="AK507" s="59">
        <f>VLOOKUP(C507,macroInfo!$B$5:$H$57,7,0)</f>
        <v>3.9949999999999997</v>
      </c>
    </row>
    <row r="508" spans="1:37" x14ac:dyDescent="0.3">
      <c r="A508" s="32" t="s">
        <v>162</v>
      </c>
      <c r="B508" s="32">
        <v>17</v>
      </c>
      <c r="C508" s="32">
        <v>2003</v>
      </c>
      <c r="D508" s="29" t="s">
        <v>200</v>
      </c>
      <c r="E508" s="29" t="s">
        <v>45</v>
      </c>
      <c r="F508" s="33">
        <f t="shared" si="203"/>
        <v>0</v>
      </c>
      <c r="G508" s="33">
        <f t="shared" si="192"/>
        <v>0</v>
      </c>
      <c r="H508" s="33">
        <f t="shared" si="193"/>
        <v>0</v>
      </c>
      <c r="I508" s="33">
        <f t="shared" si="194"/>
        <v>0</v>
      </c>
      <c r="J508" s="30">
        <v>1.3825000000000001</v>
      </c>
      <c r="K508" s="30">
        <v>12.8605</v>
      </c>
      <c r="L508" s="30">
        <v>4.4039999999999999</v>
      </c>
      <c r="M508" s="30">
        <v>4.0453000000000001</v>
      </c>
      <c r="N508" s="31">
        <v>3205.6489999999999</v>
      </c>
      <c r="O508" s="50">
        <f t="shared" si="196"/>
        <v>35.40754650185611</v>
      </c>
      <c r="P508" s="31">
        <v>43900.2232</v>
      </c>
      <c r="Q508" s="31">
        <f t="shared" si="195"/>
        <v>13.694644423016994</v>
      </c>
      <c r="R508" s="31">
        <v>49826.080999999998</v>
      </c>
      <c r="S508" s="31">
        <f t="shared" si="197"/>
        <v>40.595311422035962</v>
      </c>
      <c r="T508" s="31">
        <v>35772.434999999998</v>
      </c>
      <c r="U508" s="31">
        <f t="shared" si="204"/>
        <v>14053.646000000001</v>
      </c>
      <c r="V508" s="50">
        <f t="shared" si="198"/>
        <v>63.153221577543142</v>
      </c>
      <c r="W508" s="31">
        <v>1598.7550000000001</v>
      </c>
      <c r="X508" s="44">
        <f t="shared" si="209"/>
        <v>4.4692372772499285</v>
      </c>
      <c r="Y508" s="44">
        <f t="shared" si="210"/>
        <v>0.42393727724992836</v>
      </c>
      <c r="Z508" s="31">
        <v>5717.21</v>
      </c>
      <c r="AA508" s="30">
        <v>8.7150999999999996</v>
      </c>
      <c r="AB508" s="30">
        <v>76.846000000000004</v>
      </c>
      <c r="AC508" s="30">
        <v>39.042000000000002</v>
      </c>
      <c r="AD508" s="30">
        <v>52.850499999999997</v>
      </c>
      <c r="AE508" s="30">
        <f t="shared" si="212"/>
        <v>57.768393108677429</v>
      </c>
      <c r="AF508" s="30">
        <f t="shared" si="211"/>
        <v>78.548006973717435</v>
      </c>
      <c r="AG508" s="31">
        <v>4916.8249999999998</v>
      </c>
      <c r="AH508" s="59">
        <f>VLOOKUP(C508,macroInfo!$B$5:$D$57,3,0)</f>
        <v>2.7962091006717</v>
      </c>
      <c r="AI508" s="59">
        <f>VLOOKUP(C508,macroInfo!$B$5:$G$57,6,0)</f>
        <v>-8.6215243879623085</v>
      </c>
      <c r="AJ508" s="59">
        <f>VLOOKUP(C508,macroInfo!$B$5:$F$57,5,0)</f>
        <v>-2.1118228990670262</v>
      </c>
      <c r="AK508" s="59">
        <f>VLOOKUP(C508,macroInfo!$B$5:$H$57,7,0)</f>
        <v>3.665</v>
      </c>
    </row>
    <row r="509" spans="1:37" x14ac:dyDescent="0.3">
      <c r="A509" s="32" t="s">
        <v>163</v>
      </c>
      <c r="B509" s="32">
        <v>17</v>
      </c>
      <c r="C509" s="32">
        <v>2004</v>
      </c>
      <c r="D509" s="29" t="s">
        <v>200</v>
      </c>
      <c r="E509" s="29" t="s">
        <v>45</v>
      </c>
      <c r="F509" s="33">
        <f t="shared" si="203"/>
        <v>0</v>
      </c>
      <c r="G509" s="33">
        <f t="shared" si="192"/>
        <v>0</v>
      </c>
      <c r="H509" s="33">
        <f t="shared" si="193"/>
        <v>0</v>
      </c>
      <c r="I509" s="33">
        <f t="shared" si="194"/>
        <v>0</v>
      </c>
      <c r="J509" s="30">
        <v>1.4061999999999999</v>
      </c>
      <c r="K509" s="30">
        <v>12.624000000000001</v>
      </c>
      <c r="L509" s="30">
        <v>3.8395000000000001</v>
      </c>
      <c r="M509" s="30">
        <v>3.5371999999999999</v>
      </c>
      <c r="N509" s="31">
        <f>AVERAGE(N510:N514)</f>
        <v>4651.222960000001</v>
      </c>
      <c r="O509" s="50">
        <f t="shared" si="196"/>
        <v>37.221562119789056</v>
      </c>
      <c r="P509" s="31">
        <f>AVERAGE(P510:P513)</f>
        <v>47065.698024999998</v>
      </c>
      <c r="Q509" s="31">
        <f t="shared" si="195"/>
        <v>10.118994172018791</v>
      </c>
      <c r="R509" s="31">
        <v>52938.720999999998</v>
      </c>
      <c r="S509" s="31">
        <f t="shared" si="197"/>
        <v>6.0596475282066296</v>
      </c>
      <c r="T509" s="31">
        <v>38398.476999999999</v>
      </c>
      <c r="U509" s="31">
        <f t="shared" si="204"/>
        <v>14540.243999999999</v>
      </c>
      <c r="V509" s="50">
        <f t="shared" si="198"/>
        <v>3.4038389363202306</v>
      </c>
      <c r="W509" s="31">
        <v>1734.5719999999999</v>
      </c>
      <c r="X509" s="44">
        <f t="shared" si="209"/>
        <v>4.5172937457910116</v>
      </c>
      <c r="Y509" s="44">
        <f t="shared" si="210"/>
        <v>0.98009374579101172</v>
      </c>
      <c r="Z509" s="31">
        <v>5729.6139999999996</v>
      </c>
      <c r="AA509" s="30">
        <v>9.2394999999999996</v>
      </c>
      <c r="AB509" s="30">
        <v>76.222399999999993</v>
      </c>
      <c r="AC509" s="30">
        <v>7.3410000000000002</v>
      </c>
      <c r="AD509" s="30">
        <v>6.9893999999999998</v>
      </c>
      <c r="AE509" s="30">
        <f t="shared" si="212"/>
        <v>0.21672395513473366</v>
      </c>
      <c r="AF509" s="30">
        <f t="shared" si="211"/>
        <v>76.576519037860095</v>
      </c>
      <c r="AG509" s="31">
        <f>AVERAGE(AG503:AG508)</f>
        <v>2867.7746666666667</v>
      </c>
      <c r="AH509" s="59">
        <f>VLOOKUP(C509,macroInfo!$B$5:$D$57,3,0)</f>
        <v>3.8525526006435098</v>
      </c>
      <c r="AI509" s="59">
        <f>VLOOKUP(C509,macroInfo!$B$5:$G$57,6,0)</f>
        <v>22.068486956749851</v>
      </c>
      <c r="AJ509" s="59">
        <f>VLOOKUP(C509,macroInfo!$B$5:$F$57,5,0)</f>
        <v>15.83158490016541</v>
      </c>
      <c r="AK509" s="59">
        <f>VLOOKUP(C509,macroInfo!$B$5:$H$57,7,0)</f>
        <v>4.57</v>
      </c>
    </row>
    <row r="510" spans="1:37" x14ac:dyDescent="0.3">
      <c r="A510" s="32" t="s">
        <v>164</v>
      </c>
      <c r="B510" s="32">
        <v>17</v>
      </c>
      <c r="C510" s="32">
        <v>2005</v>
      </c>
      <c r="D510" s="29" t="s">
        <v>200</v>
      </c>
      <c r="E510" s="29" t="s">
        <v>45</v>
      </c>
      <c r="F510" s="33">
        <f t="shared" si="203"/>
        <v>0</v>
      </c>
      <c r="G510" s="33">
        <f t="shared" si="192"/>
        <v>0</v>
      </c>
      <c r="H510" s="33">
        <f t="shared" si="193"/>
        <v>0</v>
      </c>
      <c r="I510" s="33">
        <f t="shared" si="194"/>
        <v>0</v>
      </c>
      <c r="J510" s="30">
        <v>1.4473</v>
      </c>
      <c r="K510" s="30">
        <v>13.478899999999999</v>
      </c>
      <c r="L510" s="30">
        <v>3.7376</v>
      </c>
      <c r="M510" s="30">
        <v>3.2713999999999999</v>
      </c>
      <c r="N510" s="31">
        <f>AVERAGE(N511:N515)</f>
        <v>4884.6397999999999</v>
      </c>
      <c r="O510" s="50">
        <f t="shared" si="196"/>
        <v>4.8965359679014115</v>
      </c>
      <c r="P510" s="31">
        <f>AVERAGE(P511:P514)</f>
        <v>46001.576300000001</v>
      </c>
      <c r="Q510" s="31">
        <f t="shared" si="195"/>
        <v>9.4175984685708052</v>
      </c>
      <c r="R510" s="31">
        <v>55146.406000000003</v>
      </c>
      <c r="S510" s="31">
        <f t="shared" si="197"/>
        <v>4.0856538770268527</v>
      </c>
      <c r="T510" s="31">
        <v>40330.644999999997</v>
      </c>
      <c r="U510" s="31">
        <f t="shared" si="204"/>
        <v>14815.761000000006</v>
      </c>
      <c r="V510" s="50">
        <f t="shared" si="198"/>
        <v>1.8771293306657697</v>
      </c>
      <c r="W510" s="31">
        <v>1794.3430000000001</v>
      </c>
      <c r="X510" s="44">
        <f t="shared" si="209"/>
        <v>4.4490808416279979</v>
      </c>
      <c r="Y510" s="44">
        <f t="shared" si="210"/>
        <v>1.177680841627998</v>
      </c>
      <c r="Z510" s="31">
        <v>5876.3860000000004</v>
      </c>
      <c r="AA510" s="30">
        <v>9.3843999999999994</v>
      </c>
      <c r="AB510" s="30">
        <v>76.574100000000001</v>
      </c>
      <c r="AC510" s="30">
        <v>5.0319000000000003</v>
      </c>
      <c r="AD510" s="30">
        <v>4.7156000000000002</v>
      </c>
      <c r="AE510" s="30">
        <f t="shared" si="212"/>
        <v>2.5293783389701492</v>
      </c>
      <c r="AF510" s="30">
        <f t="shared" si="211"/>
        <v>76.615129827160501</v>
      </c>
      <c r="AG510" s="31">
        <f>AVERAGE(AG504:AG509)</f>
        <v>3058.233777777778</v>
      </c>
      <c r="AH510" s="59">
        <f>VLOOKUP(C510,macroInfo!$B$5:$D$57,3,0)</f>
        <v>3.4832203202525802</v>
      </c>
      <c r="AI510" s="59">
        <f>VLOOKUP(C510,macroInfo!$B$5:$G$57,6,0)</f>
        <v>2.7517247399369804</v>
      </c>
      <c r="AJ510" s="59">
        <f>VLOOKUP(C510,macroInfo!$B$5:$F$57,5,0)</f>
        <v>6.3055343402032529</v>
      </c>
      <c r="AK510" s="59">
        <f>VLOOKUP(C510,macroInfo!$B$5:$H$57,7,0)</f>
        <v>4.6974999999999998</v>
      </c>
    </row>
    <row r="511" spans="1:37" x14ac:dyDescent="0.3">
      <c r="A511" s="32" t="s">
        <v>165</v>
      </c>
      <c r="B511" s="32">
        <v>17</v>
      </c>
      <c r="C511" s="32">
        <v>2006</v>
      </c>
      <c r="D511" s="29" t="s">
        <v>200</v>
      </c>
      <c r="E511" s="29" t="s">
        <v>45</v>
      </c>
      <c r="F511" s="33">
        <f t="shared" si="203"/>
        <v>0</v>
      </c>
      <c r="G511" s="33">
        <f t="shared" si="192"/>
        <v>0</v>
      </c>
      <c r="H511" s="33">
        <f t="shared" si="193"/>
        <v>0</v>
      </c>
      <c r="I511" s="33">
        <f t="shared" si="194"/>
        <v>0</v>
      </c>
      <c r="J511" s="30">
        <v>1.4957</v>
      </c>
      <c r="K511" s="30">
        <v>13.805300000000001</v>
      </c>
      <c r="L511" s="30">
        <v>3.6964999999999999</v>
      </c>
      <c r="M511" s="30">
        <v>3.0322</v>
      </c>
      <c r="N511" s="31">
        <v>3844.3220000000001</v>
      </c>
      <c r="O511" s="50">
        <f t="shared" si="196"/>
        <v>-23.949829234055027</v>
      </c>
      <c r="P511" s="31">
        <v>49660.1783</v>
      </c>
      <c r="Q511" s="31">
        <f t="shared" si="195"/>
        <v>12.917798847234961</v>
      </c>
      <c r="R511" s="31">
        <v>57064.904999999999</v>
      </c>
      <c r="S511" s="31">
        <f t="shared" si="197"/>
        <v>3.4197728384315775</v>
      </c>
      <c r="T511" s="31">
        <v>42947.296999999999</v>
      </c>
      <c r="U511" s="31">
        <f t="shared" si="204"/>
        <v>14117.608</v>
      </c>
      <c r="V511" s="50">
        <f t="shared" si="198"/>
        <v>-4.8268733948930045</v>
      </c>
      <c r="W511" s="31">
        <v>1817.5409999999999</v>
      </c>
      <c r="X511" s="44">
        <f t="shared" si="209"/>
        <v>4.2320265231127348</v>
      </c>
      <c r="Y511" s="44">
        <f t="shared" si="210"/>
        <v>1.1998265231127347</v>
      </c>
      <c r="Z511" s="31">
        <v>6281.0950000000003</v>
      </c>
      <c r="AA511" s="30">
        <v>9.0852000000000004</v>
      </c>
      <c r="AB511" s="30">
        <v>79.988200000000006</v>
      </c>
      <c r="AC511" s="30">
        <v>6.4880000000000004</v>
      </c>
      <c r="AD511" s="30">
        <v>7.5750000000000002</v>
      </c>
      <c r="AE511" s="30">
        <f t="shared" si="212"/>
        <v>6.6602381237663959</v>
      </c>
      <c r="AF511" s="30">
        <f t="shared" si="211"/>
        <v>73.720502962962954</v>
      </c>
      <c r="AG511" s="31">
        <v>5849.9690000000001</v>
      </c>
      <c r="AH511" s="59">
        <f>VLOOKUP(C511,macroInfo!$B$5:$D$57,3,0)</f>
        <v>2.7828106258432701</v>
      </c>
      <c r="AI511" s="59">
        <f>VLOOKUP(C511,macroInfo!$B$5:$G$57,6,0)</f>
        <v>2.1064496594234416</v>
      </c>
      <c r="AJ511" s="59">
        <f>VLOOKUP(C511,macroInfo!$B$5:$F$57,5,0)</f>
        <v>8.7574297123439706</v>
      </c>
      <c r="AK511" s="59">
        <f>VLOOKUP(C511,macroInfo!$B$5:$H$57,7,0)</f>
        <v>4.7974999999999994</v>
      </c>
    </row>
    <row r="512" spans="1:37" x14ac:dyDescent="0.3">
      <c r="A512" s="32" t="s">
        <v>166</v>
      </c>
      <c r="B512" s="32">
        <v>17</v>
      </c>
      <c r="C512" s="32">
        <v>2007</v>
      </c>
      <c r="D512" s="29" t="s">
        <v>200</v>
      </c>
      <c r="E512" s="29" t="s">
        <v>45</v>
      </c>
      <c r="F512" s="33">
        <f t="shared" si="203"/>
        <v>1</v>
      </c>
      <c r="G512" s="33">
        <f t="shared" si="192"/>
        <v>1</v>
      </c>
      <c r="H512" s="33">
        <f t="shared" si="193"/>
        <v>1</v>
      </c>
      <c r="I512" s="33">
        <f t="shared" si="194"/>
        <v>0</v>
      </c>
      <c r="J512" s="30">
        <v>1.0730999999999999</v>
      </c>
      <c r="K512" s="30">
        <v>10.249700000000001</v>
      </c>
      <c r="L512" s="30">
        <v>3.4716</v>
      </c>
      <c r="M512" s="30">
        <v>2.8645999999999998</v>
      </c>
      <c r="N512" s="31">
        <v>3831.402</v>
      </c>
      <c r="O512" s="50">
        <f t="shared" si="196"/>
        <v>-0.33664608581351907</v>
      </c>
      <c r="P512" s="31">
        <v>56022.370300000002</v>
      </c>
      <c r="Q512" s="31">
        <f t="shared" si="195"/>
        <v>14.621898276401172</v>
      </c>
      <c r="R512" s="31">
        <v>64875.639000000003</v>
      </c>
      <c r="S512" s="31">
        <f t="shared" si="197"/>
        <v>12.828288691259647</v>
      </c>
      <c r="T512" s="31">
        <v>48021.561999999998</v>
      </c>
      <c r="U512" s="31">
        <f t="shared" si="204"/>
        <v>16854.077000000005</v>
      </c>
      <c r="V512" s="50">
        <f t="shared" si="198"/>
        <v>17.716977337283641</v>
      </c>
      <c r="W512" s="31">
        <v>1850.2370000000001</v>
      </c>
      <c r="X512" s="44">
        <f t="shared" si="209"/>
        <v>3.8529296485607865</v>
      </c>
      <c r="Y512" s="44">
        <f t="shared" si="210"/>
        <v>0.98832964856078664</v>
      </c>
      <c r="Z512" s="31">
        <v>6485.2560000000003</v>
      </c>
      <c r="AA512" s="30">
        <v>10.0036</v>
      </c>
      <c r="AB512" s="30">
        <v>71.884799999999998</v>
      </c>
      <c r="AC512" s="30">
        <v>11.815099999999999</v>
      </c>
      <c r="AD512" s="30">
        <v>3.3967999999999998</v>
      </c>
      <c r="AE512" s="30">
        <f t="shared" si="212"/>
        <v>3.198696436448492</v>
      </c>
      <c r="AF512" s="30">
        <f>AVERAGE(AF513:AF527)</f>
        <v>71.980652777777777</v>
      </c>
      <c r="AG512" s="31">
        <v>6263.3010000000004</v>
      </c>
      <c r="AH512" s="59">
        <f>VLOOKUP(C512,macroInfo!$B$5:$D$57,3,0)</f>
        <v>2.01050755163328</v>
      </c>
      <c r="AI512" s="59">
        <f>VLOOKUP(C512,macroInfo!$B$5:$G$57,6,0)</f>
        <v>21.613625390754567</v>
      </c>
      <c r="AJ512" s="59">
        <f>VLOOKUP(C512,macroInfo!$B$5:$F$57,5,0)</f>
        <v>11.440467914050702</v>
      </c>
      <c r="AK512" s="59">
        <f>VLOOKUP(C512,macroInfo!$B$5:$H$57,7,0)</f>
        <v>5.9550000000000001</v>
      </c>
    </row>
    <row r="513" spans="1:37" x14ac:dyDescent="0.3">
      <c r="A513" s="32" t="s">
        <v>167</v>
      </c>
      <c r="B513" s="32">
        <v>17</v>
      </c>
      <c r="C513" s="32">
        <v>2008</v>
      </c>
      <c r="D513" s="29" t="s">
        <v>200</v>
      </c>
      <c r="E513" s="29" t="s">
        <v>45</v>
      </c>
      <c r="F513" s="33">
        <f t="shared" si="203"/>
        <v>1</v>
      </c>
      <c r="G513" s="33">
        <f t="shared" si="192"/>
        <v>1</v>
      </c>
      <c r="H513" s="33">
        <f t="shared" si="193"/>
        <v>1</v>
      </c>
      <c r="I513" s="33">
        <f t="shared" si="194"/>
        <v>0</v>
      </c>
      <c r="J513" s="30">
        <v>0.85070000000000001</v>
      </c>
      <c r="K513" s="30">
        <v>8.7523999999999997</v>
      </c>
      <c r="L513" s="30">
        <v>3.4333</v>
      </c>
      <c r="M513" s="30">
        <v>3.0085000000000002</v>
      </c>
      <c r="N513" s="31">
        <v>5181.6580000000004</v>
      </c>
      <c r="O513" s="50">
        <f t="shared" si="196"/>
        <v>30.189428862655493</v>
      </c>
      <c r="P513" s="31">
        <v>36578.667200000004</v>
      </c>
      <c r="Q513" s="31">
        <f t="shared" si="195"/>
        <v>7.0592592564001722</v>
      </c>
      <c r="R513" s="31">
        <v>65815.756999999998</v>
      </c>
      <c r="S513" s="31">
        <f t="shared" si="197"/>
        <v>1.438708659994528</v>
      </c>
      <c r="T513" s="31">
        <v>49000.463000000003</v>
      </c>
      <c r="U513" s="31">
        <f t="shared" si="204"/>
        <v>16815.293999999994</v>
      </c>
      <c r="V513" s="50">
        <f t="shared" si="198"/>
        <v>-0.23037565597968851</v>
      </c>
      <c r="W513" s="31">
        <v>1939.796</v>
      </c>
      <c r="X513" s="44">
        <f t="shared" si="209"/>
        <v>3.9587299409803531</v>
      </c>
      <c r="Y513" s="44">
        <f t="shared" si="210"/>
        <v>0.95022994098035296</v>
      </c>
      <c r="Z513" s="31">
        <v>6217.268</v>
      </c>
      <c r="AA513" s="30">
        <v>9.7005999999999997</v>
      </c>
      <c r="AB513" s="30">
        <v>73.840999999999994</v>
      </c>
      <c r="AC513" s="30">
        <v>2.0385</v>
      </c>
      <c r="AD513" s="30">
        <v>3.1867999999999999</v>
      </c>
      <c r="AE513" s="30">
        <f t="shared" si="212"/>
        <v>-4.2200710736180653</v>
      </c>
      <c r="AF513" s="30">
        <v>119.98139999999999</v>
      </c>
      <c r="AG513" s="31">
        <v>4693.0429999999997</v>
      </c>
      <c r="AH513" s="59">
        <f>VLOOKUP(C513,macroInfo!$B$5:$D$57,3,0)</f>
        <v>0.122188442974647</v>
      </c>
      <c r="AI513" s="59">
        <f>VLOOKUP(C513,macroInfo!$B$5:$G$57,6,0)</f>
        <v>-8.1302947285824168</v>
      </c>
      <c r="AJ513" s="59">
        <f>VLOOKUP(C513,macroInfo!$B$5:$F$57,5,0)</f>
        <v>-19.582815844469096</v>
      </c>
      <c r="AK513" s="59">
        <f>VLOOKUP(C513,macroInfo!$B$5:$H$57,7,0)</f>
        <v>5.49</v>
      </c>
    </row>
    <row r="514" spans="1:37" x14ac:dyDescent="0.3">
      <c r="A514" s="32" t="s">
        <v>168</v>
      </c>
      <c r="B514" s="32">
        <v>17</v>
      </c>
      <c r="C514" s="32">
        <v>2009</v>
      </c>
      <c r="D514" s="29" t="s">
        <v>200</v>
      </c>
      <c r="E514" s="29" t="s">
        <v>45</v>
      </c>
      <c r="F514" s="33">
        <f t="shared" si="203"/>
        <v>1</v>
      </c>
      <c r="G514" s="33">
        <f t="shared" si="192"/>
        <v>1</v>
      </c>
      <c r="H514" s="33">
        <f t="shared" si="193"/>
        <v>1</v>
      </c>
      <c r="I514" s="33">
        <f t="shared" si="194"/>
        <v>0</v>
      </c>
      <c r="J514" s="30">
        <v>0.56410000000000005</v>
      </c>
      <c r="K514" s="30">
        <v>5.0152000000000001</v>
      </c>
      <c r="L514" s="30">
        <v>3.5453000000000001</v>
      </c>
      <c r="M514" s="30">
        <v>3.2433000000000001</v>
      </c>
      <c r="N514" s="31">
        <v>5514.0929999999998</v>
      </c>
      <c r="O514" s="50">
        <f t="shared" si="196"/>
        <v>6.218209634055766</v>
      </c>
      <c r="P514" s="31">
        <v>41745.089399999997</v>
      </c>
      <c r="Q514" s="31">
        <f t="shared" si="195"/>
        <v>7.5706175793552992</v>
      </c>
      <c r="R514" s="31">
        <v>68880.399000000005</v>
      </c>
      <c r="S514" s="31">
        <f t="shared" si="197"/>
        <v>4.5512375037152086</v>
      </c>
      <c r="T514" s="31">
        <v>51936.686000000002</v>
      </c>
      <c r="U514" s="31">
        <f t="shared" si="204"/>
        <v>16943.713000000003</v>
      </c>
      <c r="V514" s="50">
        <f t="shared" si="198"/>
        <v>0.76080211380804375</v>
      </c>
      <c r="W514" s="31">
        <v>2055.748</v>
      </c>
      <c r="X514" s="44">
        <f t="shared" si="209"/>
        <v>3.9581809282170992</v>
      </c>
      <c r="Y514" s="44">
        <f t="shared" si="210"/>
        <v>0.71488092821709914</v>
      </c>
      <c r="Z514" s="31">
        <v>7022.6719999999996</v>
      </c>
      <c r="AA514" s="30">
        <v>8.8844999999999992</v>
      </c>
      <c r="AB514" s="30">
        <v>78.908900000000003</v>
      </c>
      <c r="AC514" s="30">
        <v>5.9922000000000004</v>
      </c>
      <c r="AD514" s="30">
        <v>11.4336</v>
      </c>
      <c r="AE514" s="30">
        <f t="shared" si="212"/>
        <v>12.181319043208408</v>
      </c>
      <c r="AF514" s="30">
        <v>100.8956</v>
      </c>
      <c r="AG514" s="31">
        <v>5134.6459999999997</v>
      </c>
      <c r="AH514" s="59">
        <f>VLOOKUP(C514,macroInfo!$B$5:$D$57,3,0)</f>
        <v>-2.5998883510855801</v>
      </c>
      <c r="AI514" s="59">
        <f>VLOOKUP(C514,macroInfo!$B$5:$G$57,6,0)</f>
        <v>-152.2692205218506</v>
      </c>
      <c r="AJ514" s="59">
        <f>VLOOKUP(C514,macroInfo!$B$5:$F$57,5,0)</f>
        <v>-24.778154144577758</v>
      </c>
      <c r="AK514" s="59">
        <f>VLOOKUP(C514,macroInfo!$B$5:$H$57,7,0)</f>
        <v>1.1975</v>
      </c>
    </row>
    <row r="515" spans="1:37" x14ac:dyDescent="0.3">
      <c r="A515" s="32" t="s">
        <v>169</v>
      </c>
      <c r="B515" s="32">
        <v>17</v>
      </c>
      <c r="C515" s="32">
        <v>2010</v>
      </c>
      <c r="D515" s="29" t="s">
        <v>200</v>
      </c>
      <c r="E515" s="29" t="s">
        <v>45</v>
      </c>
      <c r="F515" s="33">
        <f t="shared" si="203"/>
        <v>1</v>
      </c>
      <c r="G515" s="33">
        <f t="shared" ref="G515:G578" si="213">IF(OR(AND(C515&gt;2006,C515&lt;=2012), C515&gt;=2020),1,0)</f>
        <v>1</v>
      </c>
      <c r="H515" s="33">
        <f t="shared" ref="H515:H578" si="214">IF(OR(AND(C515&gt;2006,C515&lt;=2012)),1,0)</f>
        <v>1</v>
      </c>
      <c r="I515" s="33">
        <f t="shared" ref="I515:I578" si="215">IF(OR(E515="DEU",E515="UK"),1,0)</f>
        <v>0</v>
      </c>
      <c r="J515" s="30">
        <v>1.0754999999999999</v>
      </c>
      <c r="K515" s="30">
        <v>9.2327999999999992</v>
      </c>
      <c r="L515" s="30">
        <v>3.8176999999999999</v>
      </c>
      <c r="M515" s="30">
        <v>3.5247999999999999</v>
      </c>
      <c r="N515" s="31">
        <v>6051.7240000000002</v>
      </c>
      <c r="O515" s="50">
        <f t="shared" si="196"/>
        <v>9.3036011509182099</v>
      </c>
      <c r="P515" s="31">
        <v>39070.573400000001</v>
      </c>
      <c r="Q515" s="31">
        <f t="shared" ref="Q515:Q578" si="216">+P515/N515</f>
        <v>6.4561062930166679</v>
      </c>
      <c r="R515" s="31">
        <v>68021.263000000006</v>
      </c>
      <c r="S515" s="31">
        <f t="shared" si="197"/>
        <v>-1.2551305310744512</v>
      </c>
      <c r="T515" s="31">
        <v>51990.381999999998</v>
      </c>
      <c r="U515" s="31">
        <f t="shared" si="204"/>
        <v>16030.881000000008</v>
      </c>
      <c r="V515" s="50">
        <f t="shared" si="198"/>
        <v>-5.5379926004125242</v>
      </c>
      <c r="W515" s="31">
        <v>2267.5259999999998</v>
      </c>
      <c r="X515" s="44">
        <f t="shared" si="209"/>
        <v>4.3614336205492776</v>
      </c>
      <c r="Y515" s="44">
        <f t="shared" si="210"/>
        <v>0.8366336205492777</v>
      </c>
      <c r="Z515" s="31">
        <v>7617.0379999999996</v>
      </c>
      <c r="AA515" s="30">
        <v>8.1387999999999998</v>
      </c>
      <c r="AB515" s="30">
        <v>85.002300000000005</v>
      </c>
      <c r="AC515" s="30">
        <v>0.10340000000000001</v>
      </c>
      <c r="AD515" s="30">
        <v>4.9641000000000002</v>
      </c>
      <c r="AE515" s="30">
        <f t="shared" si="212"/>
        <v>8.1243807820608165</v>
      </c>
      <c r="AF515" s="30">
        <v>78.927999999999997</v>
      </c>
      <c r="AG515" s="31">
        <v>5110.4309999999996</v>
      </c>
      <c r="AH515" s="59">
        <f>VLOOKUP(C515,macroInfo!$B$5:$D$57,3,0)</f>
        <v>2.7088566941968102</v>
      </c>
      <c r="AI515" s="59">
        <f>VLOOKUP(C515,macroInfo!$B$5:$G$57,6,0)</f>
        <v>-55.129973169376534</v>
      </c>
      <c r="AJ515" s="59">
        <f>VLOOKUP(C515,macroInfo!$B$5:$F$57,5,0)</f>
        <v>17.567573527575036</v>
      </c>
      <c r="AK515" s="59">
        <f>VLOOKUP(C515,macroInfo!$B$5:$H$57,7,0)</f>
        <v>0.69</v>
      </c>
    </row>
    <row r="516" spans="1:37" x14ac:dyDescent="0.3">
      <c r="A516" s="32" t="s">
        <v>170</v>
      </c>
      <c r="B516" s="32">
        <v>17</v>
      </c>
      <c r="C516" s="32">
        <v>2011</v>
      </c>
      <c r="D516" s="29" t="s">
        <v>200</v>
      </c>
      <c r="E516" s="29" t="s">
        <v>45</v>
      </c>
      <c r="F516" s="33">
        <f t="shared" si="203"/>
        <v>1</v>
      </c>
      <c r="G516" s="33">
        <f t="shared" si="213"/>
        <v>1</v>
      </c>
      <c r="H516" s="33">
        <f t="shared" si="214"/>
        <v>1</v>
      </c>
      <c r="I516" s="33">
        <f t="shared" si="215"/>
        <v>0</v>
      </c>
      <c r="J516" s="30">
        <v>1.1778</v>
      </c>
      <c r="K516" s="30">
        <v>9.7574000000000005</v>
      </c>
      <c r="L516" s="30">
        <v>3.7662</v>
      </c>
      <c r="M516" s="30">
        <v>3.4676999999999998</v>
      </c>
      <c r="N516" s="31">
        <v>6926.2179999999998</v>
      </c>
      <c r="O516" s="50">
        <f t="shared" ref="O516:O579" si="217">LN(N516/N515)*100</f>
        <v>13.497073095665202</v>
      </c>
      <c r="P516" s="31">
        <v>71592.187000000005</v>
      </c>
      <c r="Q516" s="31">
        <f t="shared" si="216"/>
        <v>10.336403936462872</v>
      </c>
      <c r="R516" s="31">
        <v>77924.286999999997</v>
      </c>
      <c r="S516" s="31">
        <f t="shared" ref="S516:S579" si="218">+LN(R516/R515)*100</f>
        <v>13.591732831311226</v>
      </c>
      <c r="T516" s="31">
        <v>60096.004999999997</v>
      </c>
      <c r="U516" s="31">
        <f t="shared" si="204"/>
        <v>17828.281999999999</v>
      </c>
      <c r="V516" s="50">
        <f t="shared" ref="V516:V579" si="219">LN(U516/U515)*100</f>
        <v>10.626914821160643</v>
      </c>
      <c r="W516" s="31">
        <v>2389.7559999999999</v>
      </c>
      <c r="X516" s="44">
        <f t="shared" si="209"/>
        <v>3.9765638331533024</v>
      </c>
      <c r="Y516" s="44">
        <f t="shared" si="210"/>
        <v>0.50886383315330264</v>
      </c>
      <c r="Z516" s="31">
        <v>8406.6239999999998</v>
      </c>
      <c r="AA516" s="30">
        <v>8.4049999999999994</v>
      </c>
      <c r="AB516" s="30">
        <v>88.830399999999997</v>
      </c>
      <c r="AC516" s="30">
        <v>15.5906</v>
      </c>
      <c r="AD516" s="30">
        <v>19.253699999999998</v>
      </c>
      <c r="AE516" s="30">
        <f t="shared" si="212"/>
        <v>9.8632386299792394</v>
      </c>
      <c r="AF516" s="30">
        <v>78.939899999999994</v>
      </c>
      <c r="AG516" s="31">
        <v>9493.1239999999998</v>
      </c>
      <c r="AH516" s="59">
        <f>VLOOKUP(C516,macroInfo!$B$5:$D$57,3,0)</f>
        <v>1.54989495017045</v>
      </c>
      <c r="AI516" s="59">
        <f>VLOOKUP(C516,macroInfo!$B$5:$G$57,6,0)</f>
        <v>25.171692375826577</v>
      </c>
      <c r="AJ516" s="59">
        <f>VLOOKUP(C516,macroInfo!$B$5:$F$57,5,0)</f>
        <v>12.462970276676295</v>
      </c>
      <c r="AK516" s="59">
        <f>VLOOKUP(C516,macroInfo!$B$5:$H$57,7,0)</f>
        <v>0.88749999999999996</v>
      </c>
    </row>
    <row r="517" spans="1:37" x14ac:dyDescent="0.3">
      <c r="A517" s="32" t="s">
        <v>171</v>
      </c>
      <c r="B517" s="32">
        <v>17</v>
      </c>
      <c r="C517" s="32">
        <v>2012</v>
      </c>
      <c r="D517" s="29" t="s">
        <v>200</v>
      </c>
      <c r="E517" s="29" t="s">
        <v>45</v>
      </c>
      <c r="F517" s="33">
        <f t="shared" si="203"/>
        <v>1</v>
      </c>
      <c r="G517" s="33">
        <f t="shared" si="213"/>
        <v>1</v>
      </c>
      <c r="H517" s="33">
        <f t="shared" si="214"/>
        <v>1</v>
      </c>
      <c r="I517" s="33">
        <f t="shared" si="215"/>
        <v>0</v>
      </c>
      <c r="J517" s="30">
        <v>1.2794000000000001</v>
      </c>
      <c r="K517" s="30">
        <v>10.750500000000001</v>
      </c>
      <c r="L517" s="30">
        <v>3.7033999999999998</v>
      </c>
      <c r="M517" s="30">
        <v>3.4194</v>
      </c>
      <c r="N517" s="31">
        <v>7810.1959999999999</v>
      </c>
      <c r="O517" s="50">
        <f t="shared" si="217"/>
        <v>12.011613848334887</v>
      </c>
      <c r="P517" s="31">
        <v>76402.554099999994</v>
      </c>
      <c r="Q517" s="31">
        <f t="shared" si="216"/>
        <v>9.7824118754510128</v>
      </c>
      <c r="R517" s="31">
        <v>83008.803</v>
      </c>
      <c r="S517" s="31">
        <f t="shared" si="218"/>
        <v>6.3208986625579584</v>
      </c>
      <c r="T517" s="31">
        <v>66570.956999999995</v>
      </c>
      <c r="U517" s="31">
        <f t="shared" si="204"/>
        <v>16437.846000000005</v>
      </c>
      <c r="V517" s="50">
        <f t="shared" si="219"/>
        <v>-8.1199713627777292</v>
      </c>
      <c r="W517" s="31">
        <v>2598.5160000000001</v>
      </c>
      <c r="X517" s="44">
        <f t="shared" si="209"/>
        <v>3.903377864914876</v>
      </c>
      <c r="Y517" s="44">
        <f t="shared" si="210"/>
        <v>0.48397786491487604</v>
      </c>
      <c r="Z517" s="31">
        <v>9330.0930000000008</v>
      </c>
      <c r="AA517" s="30">
        <v>8.1359999999999992</v>
      </c>
      <c r="AB517" s="30">
        <v>92.029799999999994</v>
      </c>
      <c r="AC517" s="30">
        <v>10.7743</v>
      </c>
      <c r="AD517" s="30">
        <v>10.4666</v>
      </c>
      <c r="AE517" s="30">
        <f t="shared" si="212"/>
        <v>10.422501613648285</v>
      </c>
      <c r="AF517" s="30">
        <v>66.749899999999997</v>
      </c>
      <c r="AG517" s="31">
        <v>10230.302</v>
      </c>
      <c r="AH517" s="59">
        <f>VLOOKUP(C517,macroInfo!$B$5:$D$57,3,0)</f>
        <v>2.2806876031918502</v>
      </c>
      <c r="AI517" s="59">
        <f>VLOOKUP(C517,macroInfo!$B$5:$G$57,6,0)</f>
        <v>-5.7987257650349395</v>
      </c>
      <c r="AJ517" s="59">
        <f>VLOOKUP(C517,macroInfo!$B$5:$F$57,5,0)</f>
        <v>7.9335793820117502</v>
      </c>
      <c r="AK517" s="59">
        <f>VLOOKUP(C517,macroInfo!$B$5:$H$57,7,0)</f>
        <v>0.83749999999999991</v>
      </c>
    </row>
    <row r="518" spans="1:37" x14ac:dyDescent="0.3">
      <c r="A518" s="32" t="s">
        <v>172</v>
      </c>
      <c r="B518" s="32">
        <v>17</v>
      </c>
      <c r="C518" s="32">
        <v>2013</v>
      </c>
      <c r="D518" s="29" t="s">
        <v>200</v>
      </c>
      <c r="E518" s="29" t="s">
        <v>45</v>
      </c>
      <c r="F518" s="33">
        <f t="shared" si="203"/>
        <v>0</v>
      </c>
      <c r="G518" s="33">
        <f t="shared" si="213"/>
        <v>0</v>
      </c>
      <c r="H518" s="33">
        <f t="shared" si="214"/>
        <v>0</v>
      </c>
      <c r="I518" s="33">
        <f t="shared" si="215"/>
        <v>0</v>
      </c>
      <c r="J518" s="30">
        <v>1.3540000000000001</v>
      </c>
      <c r="K518" s="30">
        <v>10.9505</v>
      </c>
      <c r="L518" s="30">
        <v>3.6398000000000001</v>
      </c>
      <c r="M518" s="30">
        <v>3.3904000000000001</v>
      </c>
      <c r="N518" s="31">
        <v>8792.0349999999999</v>
      </c>
      <c r="O518" s="50">
        <f t="shared" si="217"/>
        <v>11.841613841769188</v>
      </c>
      <c r="P518" s="31">
        <v>73295.215700000001</v>
      </c>
      <c r="Q518" s="31">
        <f t="shared" si="216"/>
        <v>8.3365473067384279</v>
      </c>
      <c r="R518" s="31">
        <v>85162.391000000003</v>
      </c>
      <c r="S518" s="31">
        <f t="shared" si="218"/>
        <v>2.5613253779333411</v>
      </c>
      <c r="T518" s="31">
        <v>64073.159</v>
      </c>
      <c r="U518" s="31">
        <f t="shared" si="204"/>
        <v>21089.232000000004</v>
      </c>
      <c r="V518" s="50">
        <f t="shared" si="219"/>
        <v>24.917621931879154</v>
      </c>
      <c r="W518" s="31">
        <v>2673.2289999999998</v>
      </c>
      <c r="X518" s="44">
        <f t="shared" si="209"/>
        <v>4.172151087477987</v>
      </c>
      <c r="Y518" s="44">
        <f t="shared" si="210"/>
        <v>0.78175108747798694</v>
      </c>
      <c r="Z518" s="31">
        <v>10074.031999999999</v>
      </c>
      <c r="AA518" s="30">
        <v>7.5327999999999999</v>
      </c>
      <c r="AB518" s="30">
        <v>92.592799999999997</v>
      </c>
      <c r="AC518" s="30">
        <v>-3.7521</v>
      </c>
      <c r="AD518" s="30">
        <v>2.2974000000000001</v>
      </c>
      <c r="AE518" s="30">
        <f t="shared" si="212"/>
        <v>7.6716041157125474</v>
      </c>
      <c r="AF518" s="30">
        <v>48.649900000000002</v>
      </c>
      <c r="AG518" s="31">
        <v>11045.589</v>
      </c>
      <c r="AH518" s="59">
        <f>VLOOKUP(C518,macroInfo!$B$5:$D$57,3,0)</f>
        <v>1.84187539518688</v>
      </c>
      <c r="AI518" s="59">
        <f>VLOOKUP(C518,macroInfo!$B$5:$G$57,6,0)</f>
        <v>-52.586350113053101</v>
      </c>
      <c r="AJ518" s="59">
        <f>VLOOKUP(C518,macroInfo!$B$5:$F$57,5,0)</f>
        <v>17.537853396638734</v>
      </c>
      <c r="AK518" s="59">
        <f>VLOOKUP(C518,macroInfo!$B$5:$H$57,7,0)</f>
        <v>0.495</v>
      </c>
    </row>
    <row r="519" spans="1:37" x14ac:dyDescent="0.3">
      <c r="A519" s="32" t="s">
        <v>173</v>
      </c>
      <c r="B519" s="32">
        <v>17</v>
      </c>
      <c r="C519" s="32">
        <v>2014</v>
      </c>
      <c r="D519" s="29" t="s">
        <v>200</v>
      </c>
      <c r="E519" s="29" t="s">
        <v>45</v>
      </c>
      <c r="F519" s="33">
        <f t="shared" si="203"/>
        <v>0</v>
      </c>
      <c r="G519" s="33">
        <f t="shared" si="213"/>
        <v>0</v>
      </c>
      <c r="H519" s="33">
        <f t="shared" si="214"/>
        <v>0</v>
      </c>
      <c r="I519" s="33">
        <f t="shared" si="215"/>
        <v>0</v>
      </c>
      <c r="J519" s="30">
        <v>1.1727000000000001</v>
      </c>
      <c r="K519" s="30">
        <v>9.2408000000000001</v>
      </c>
      <c r="L519" s="30">
        <v>3.3433999999999999</v>
      </c>
      <c r="M519" s="30">
        <v>3.1202000000000001</v>
      </c>
      <c r="N519" s="31">
        <v>9644.7649999999994</v>
      </c>
      <c r="O519" s="50">
        <f t="shared" si="217"/>
        <v>9.2569083119809967</v>
      </c>
      <c r="P519" s="31">
        <v>77365.601599999995</v>
      </c>
      <c r="Q519" s="31">
        <f t="shared" si="216"/>
        <v>8.0215123541112714</v>
      </c>
      <c r="R519" s="31">
        <v>96685.535000000003</v>
      </c>
      <c r="S519" s="31">
        <f t="shared" si="218"/>
        <v>12.690388872765462</v>
      </c>
      <c r="T519" s="31">
        <v>66668.956000000006</v>
      </c>
      <c r="U519" s="31">
        <f t="shared" si="204"/>
        <v>30016.578999999998</v>
      </c>
      <c r="V519" s="50">
        <f t="shared" si="219"/>
        <v>35.298728388502674</v>
      </c>
      <c r="W519" s="31">
        <v>2676.4459999999999</v>
      </c>
      <c r="X519" s="44">
        <f t="shared" si="209"/>
        <v>4.0145311410006181</v>
      </c>
      <c r="Y519" s="44">
        <f t="shared" si="210"/>
        <v>0.89433114100061806</v>
      </c>
      <c r="Z519" s="31">
        <v>11104.396000000001</v>
      </c>
      <c r="AA519" s="30">
        <v>7.8376999999999999</v>
      </c>
      <c r="AB519" s="30">
        <v>88.886899999999997</v>
      </c>
      <c r="AC519" s="30">
        <v>4.0513000000000003</v>
      </c>
      <c r="AD519" s="30">
        <v>9.6298999999999992</v>
      </c>
      <c r="AE519" s="30">
        <f t="shared" si="212"/>
        <v>9.7380042140394316</v>
      </c>
      <c r="AF519" s="30">
        <v>83.492000000000004</v>
      </c>
      <c r="AG519" s="31">
        <v>11767.308000000001</v>
      </c>
      <c r="AH519" s="59">
        <f>VLOOKUP(C519,macroInfo!$B$5:$D$57,3,0)</f>
        <v>2.2877759325535898</v>
      </c>
      <c r="AI519" s="59">
        <f>VLOOKUP(C519,macroInfo!$B$5:$G$57,6,0)</f>
        <v>8.2370997433127773</v>
      </c>
      <c r="AJ519" s="59">
        <f>VLOOKUP(C519,macroInfo!$B$5:$F$57,5,0)</f>
        <v>16.279600580719226</v>
      </c>
      <c r="AK519" s="59">
        <f>VLOOKUP(C519,macroInfo!$B$5:$H$57,7,0)</f>
        <v>0.53750000000000009</v>
      </c>
    </row>
    <row r="520" spans="1:37" x14ac:dyDescent="0.3">
      <c r="A520" s="32" t="s">
        <v>174</v>
      </c>
      <c r="B520" s="32">
        <v>17</v>
      </c>
      <c r="C520" s="32">
        <v>2015</v>
      </c>
      <c r="D520" s="29" t="s">
        <v>200</v>
      </c>
      <c r="E520" s="29" t="s">
        <v>45</v>
      </c>
      <c r="F520" s="33">
        <f t="shared" si="203"/>
        <v>0</v>
      </c>
      <c r="G520" s="33">
        <f t="shared" si="213"/>
        <v>0</v>
      </c>
      <c r="H520" s="33">
        <f t="shared" si="214"/>
        <v>0</v>
      </c>
      <c r="I520" s="33">
        <f t="shared" si="215"/>
        <v>0</v>
      </c>
      <c r="J520" s="30">
        <v>0.9839</v>
      </c>
      <c r="K520" s="30">
        <v>7.5841000000000003</v>
      </c>
      <c r="L520" s="30">
        <v>2.9028</v>
      </c>
      <c r="M520" s="30">
        <v>2.7109999999999999</v>
      </c>
      <c r="N520" s="31">
        <v>12008.232</v>
      </c>
      <c r="O520" s="50">
        <f t="shared" si="217"/>
        <v>21.917713349262836</v>
      </c>
      <c r="P520" s="31">
        <v>94694.731899999999</v>
      </c>
      <c r="Q520" s="31">
        <f t="shared" si="216"/>
        <v>7.8858179871941179</v>
      </c>
      <c r="R520" s="31">
        <v>122787.88400000001</v>
      </c>
      <c r="S520" s="31">
        <f t="shared" si="218"/>
        <v>23.899454142970651</v>
      </c>
      <c r="T520" s="31">
        <v>87489.498999999996</v>
      </c>
      <c r="U520" s="31">
        <f t="shared" si="204"/>
        <v>35298.385000000009</v>
      </c>
      <c r="V520" s="50">
        <f t="shared" si="219"/>
        <v>16.208734983451698</v>
      </c>
      <c r="W520" s="31">
        <v>2842.587</v>
      </c>
      <c r="X520" s="44">
        <f t="shared" si="209"/>
        <v>3.2490607815687689</v>
      </c>
      <c r="Y520" s="44">
        <f t="shared" si="210"/>
        <v>0.53806078156876902</v>
      </c>
      <c r="Z520" s="31">
        <v>14941.789000000001</v>
      </c>
      <c r="AA520" s="30">
        <v>7.5919999999999996</v>
      </c>
      <c r="AB520" s="30">
        <v>87.793000000000006</v>
      </c>
      <c r="AC520" s="30">
        <v>31.229700000000001</v>
      </c>
      <c r="AD520" s="30">
        <v>24.973199999999999</v>
      </c>
      <c r="AE520" s="30">
        <f t="shared" si="212"/>
        <v>29.682085223224426</v>
      </c>
      <c r="AF520" s="30">
        <v>80.163300000000007</v>
      </c>
      <c r="AG520" s="31">
        <v>14128.454</v>
      </c>
      <c r="AH520" s="59">
        <f>VLOOKUP(C520,macroInfo!$B$5:$D$57,3,0)</f>
        <v>2.7063695817639899</v>
      </c>
      <c r="AI520" s="59">
        <f>VLOOKUP(C520,macroInfo!$B$5:$G$57,6,0)</f>
        <v>2.7524673390089935</v>
      </c>
      <c r="AJ520" s="59">
        <f>VLOOKUP(C520,macroInfo!$B$5:$F$57,5,0)</f>
        <v>5.3819675500990032</v>
      </c>
      <c r="AK520" s="59">
        <f>VLOOKUP(C520,macroInfo!$B$5:$H$57,7,0)</f>
        <v>0.55249999999999999</v>
      </c>
    </row>
    <row r="521" spans="1:37" x14ac:dyDescent="0.3">
      <c r="A521" s="32" t="s">
        <v>175</v>
      </c>
      <c r="B521" s="32">
        <v>17</v>
      </c>
      <c r="C521" s="32">
        <v>2016</v>
      </c>
      <c r="D521" s="29" t="s">
        <v>200</v>
      </c>
      <c r="E521" s="29" t="s">
        <v>45</v>
      </c>
      <c r="F521" s="33">
        <f t="shared" si="203"/>
        <v>0</v>
      </c>
      <c r="G521" s="33">
        <f t="shared" si="213"/>
        <v>0</v>
      </c>
      <c r="H521" s="33">
        <f t="shared" si="214"/>
        <v>0</v>
      </c>
      <c r="I521" s="33">
        <f t="shared" si="215"/>
        <v>0</v>
      </c>
      <c r="J521" s="30">
        <v>1.0682</v>
      </c>
      <c r="K521" s="30">
        <v>8.1031999999999993</v>
      </c>
      <c r="L521" s="30">
        <v>3.13</v>
      </c>
      <c r="M521" s="30">
        <v>2.9114</v>
      </c>
      <c r="N521" s="31">
        <v>12083.948</v>
      </c>
      <c r="O521" s="50">
        <f t="shared" si="217"/>
        <v>0.62855457067548381</v>
      </c>
      <c r="P521" s="31">
        <v>101366.16039999999</v>
      </c>
      <c r="Q521" s="31">
        <f t="shared" si="216"/>
        <v>8.388496905150534</v>
      </c>
      <c r="R521" s="31">
        <v>123449.20600000001</v>
      </c>
      <c r="S521" s="31">
        <f t="shared" si="218"/>
        <v>0.53714376664916508</v>
      </c>
      <c r="T521" s="31">
        <v>90853.415999999997</v>
      </c>
      <c r="U521" s="31">
        <f t="shared" si="204"/>
        <v>32595.790000000008</v>
      </c>
      <c r="V521" s="50">
        <f t="shared" si="219"/>
        <v>-7.9654073255503128</v>
      </c>
      <c r="W521" s="31">
        <v>3469.8870000000002</v>
      </c>
      <c r="X521" s="44">
        <f t="shared" si="209"/>
        <v>3.8192146787304071</v>
      </c>
      <c r="Y521" s="44">
        <f t="shared" si="210"/>
        <v>0.90781467873040711</v>
      </c>
      <c r="Z521" s="31">
        <v>15255.121999999999</v>
      </c>
      <c r="AA521" s="30">
        <v>7.4878</v>
      </c>
      <c r="AB521" s="30">
        <v>90.815799999999996</v>
      </c>
      <c r="AC521" s="30">
        <v>3.8449</v>
      </c>
      <c r="AD521" s="30">
        <v>3.8452999999999999</v>
      </c>
      <c r="AE521" s="30">
        <f t="shared" si="212"/>
        <v>2.0753397329565946</v>
      </c>
      <c r="AF521" s="30">
        <v>89.590599999999995</v>
      </c>
      <c r="AG521" s="31">
        <v>14282.492</v>
      </c>
      <c r="AH521" s="59">
        <f>VLOOKUP(C521,macroInfo!$B$5:$D$57,3,0)</f>
        <v>1.66747207596187</v>
      </c>
      <c r="AI521" s="59">
        <f>VLOOKUP(C521,macroInfo!$B$5:$G$57,6,0)</f>
        <v>-11.495897277976438</v>
      </c>
      <c r="AJ521" s="59">
        <f>VLOOKUP(C521,macroInfo!$B$5:$F$57,5,0)</f>
        <v>2.592809398073177</v>
      </c>
      <c r="AK521" s="59">
        <f>VLOOKUP(C521,macroInfo!$B$5:$H$57,7,0)</f>
        <v>0.49249999999999994</v>
      </c>
    </row>
    <row r="522" spans="1:37" x14ac:dyDescent="0.3">
      <c r="A522" s="32" t="s">
        <v>176</v>
      </c>
      <c r="B522" s="32">
        <v>17</v>
      </c>
      <c r="C522" s="32">
        <v>2017</v>
      </c>
      <c r="D522" s="29" t="s">
        <v>200</v>
      </c>
      <c r="E522" s="29" t="s">
        <v>45</v>
      </c>
      <c r="F522" s="33">
        <f t="shared" si="203"/>
        <v>0</v>
      </c>
      <c r="G522" s="33">
        <f t="shared" si="213"/>
        <v>0</v>
      </c>
      <c r="H522" s="33">
        <f t="shared" si="214"/>
        <v>0</v>
      </c>
      <c r="I522" s="33">
        <f t="shared" si="215"/>
        <v>0</v>
      </c>
      <c r="J522" s="30">
        <v>1.1637</v>
      </c>
      <c r="K522" s="30">
        <v>8.7698</v>
      </c>
      <c r="L522" s="30">
        <v>3.4641000000000002</v>
      </c>
      <c r="M522" s="30">
        <v>3.2277999999999998</v>
      </c>
      <c r="N522" s="31">
        <v>11908.165999999999</v>
      </c>
      <c r="O522" s="50">
        <f t="shared" si="217"/>
        <v>-1.465357703967995</v>
      </c>
      <c r="P522" s="31">
        <v>97142.1492</v>
      </c>
      <c r="Q522" s="31">
        <f t="shared" si="216"/>
        <v>8.1576079137627069</v>
      </c>
      <c r="R522" s="31">
        <v>118593.48699999999</v>
      </c>
      <c r="S522" s="31">
        <f t="shared" si="218"/>
        <v>-4.0128214644022497</v>
      </c>
      <c r="T522" s="31">
        <v>87988.982999999993</v>
      </c>
      <c r="U522" s="31">
        <f t="shared" si="204"/>
        <v>30604.504000000001</v>
      </c>
      <c r="V522" s="50">
        <f t="shared" si="219"/>
        <v>-6.3035951259436453</v>
      </c>
      <c r="W522" s="31">
        <v>3781.0439999999999</v>
      </c>
      <c r="X522" s="44">
        <f t="shared" si="209"/>
        <v>4.2971788865885632</v>
      </c>
      <c r="Y522" s="44">
        <f t="shared" si="210"/>
        <v>1.0693788865885634</v>
      </c>
      <c r="Z522" s="31">
        <v>15019.319</v>
      </c>
      <c r="AA522" s="30">
        <v>7.2976999999999999</v>
      </c>
      <c r="AB522" s="30">
        <v>91.7453</v>
      </c>
      <c r="AC522" s="30">
        <v>-3.1528</v>
      </c>
      <c r="AD522" s="30">
        <v>-3.2061999999999999</v>
      </c>
      <c r="AE522" s="30">
        <f t="shared" si="212"/>
        <v>-1.5578009753712971</v>
      </c>
      <c r="AF522" s="30">
        <v>70.272999999999996</v>
      </c>
      <c r="AG522" s="31">
        <v>14328.467000000001</v>
      </c>
      <c r="AH522" s="59">
        <f>VLOOKUP(C522,macroInfo!$B$5:$D$57,3,0)</f>
        <v>2.24192121597748</v>
      </c>
      <c r="AI522" s="59">
        <f>VLOOKUP(C522,macroInfo!$B$5:$G$57,6,0)</f>
        <v>96.096317192574773</v>
      </c>
      <c r="AJ522" s="59">
        <f>VLOOKUP(C522,macroInfo!$B$5:$F$57,5,0)</f>
        <v>15.75644385807878</v>
      </c>
      <c r="AK522" s="59">
        <f>VLOOKUP(C522,macroInfo!$B$5:$H$57,7,0)</f>
        <v>1.2874999999999999</v>
      </c>
    </row>
    <row r="523" spans="1:37" x14ac:dyDescent="0.3">
      <c r="A523" s="32" t="s">
        <v>177</v>
      </c>
      <c r="B523" s="32">
        <v>17</v>
      </c>
      <c r="C523" s="32">
        <v>2018</v>
      </c>
      <c r="D523" s="29" t="s">
        <v>200</v>
      </c>
      <c r="E523" s="29" t="s">
        <v>45</v>
      </c>
      <c r="F523" s="33">
        <f t="shared" si="203"/>
        <v>0</v>
      </c>
      <c r="G523" s="33">
        <f t="shared" si="213"/>
        <v>0</v>
      </c>
      <c r="H523" s="33">
        <f t="shared" si="214"/>
        <v>0</v>
      </c>
      <c r="I523" s="33">
        <f t="shared" si="215"/>
        <v>0</v>
      </c>
      <c r="J523" s="30">
        <v>1.6072</v>
      </c>
      <c r="K523" s="30">
        <v>12.5549</v>
      </c>
      <c r="L523" s="30">
        <v>3.7679999999999998</v>
      </c>
      <c r="M523" s="30">
        <v>3.4666999999999999</v>
      </c>
      <c r="N523" s="31">
        <v>11193.77</v>
      </c>
      <c r="O523" s="50">
        <f t="shared" si="217"/>
        <v>-6.1867009728006277</v>
      </c>
      <c r="P523" s="31">
        <v>98348.954700000002</v>
      </c>
      <c r="Q523" s="31">
        <f t="shared" si="216"/>
        <v>8.7860439065658849</v>
      </c>
      <c r="R523" s="31">
        <v>120097.40300000001</v>
      </c>
      <c r="S523" s="31">
        <f t="shared" si="218"/>
        <v>1.260153583244692</v>
      </c>
      <c r="T523" s="31">
        <v>88466.476999999999</v>
      </c>
      <c r="U523" s="31">
        <f t="shared" si="204"/>
        <v>31630.926000000007</v>
      </c>
      <c r="V523" s="50">
        <f t="shared" si="219"/>
        <v>3.2988125223316831</v>
      </c>
      <c r="W523" s="31">
        <v>4072.3020000000001</v>
      </c>
      <c r="X523" s="44">
        <f t="shared" si="209"/>
        <v>4.6032148426120783</v>
      </c>
      <c r="Y523" s="44">
        <f t="shared" si="210"/>
        <v>1.1365148426120784</v>
      </c>
      <c r="Z523" s="31">
        <v>14228.691000000001</v>
      </c>
      <c r="AA523" s="30">
        <v>7.7682000000000002</v>
      </c>
      <c r="AB523" s="30">
        <v>87.530799999999999</v>
      </c>
      <c r="AC523" s="30">
        <v>0.54269999999999996</v>
      </c>
      <c r="AD523" s="30">
        <v>-2.4619</v>
      </c>
      <c r="AE523" s="30">
        <f t="shared" si="212"/>
        <v>-5.4076886646463098</v>
      </c>
      <c r="AF523" s="30">
        <v>61.663699999999999</v>
      </c>
      <c r="AG523" s="31">
        <v>13454.137000000001</v>
      </c>
      <c r="AH523" s="59">
        <f>VLOOKUP(C523,macroInfo!$B$5:$D$57,3,0)</f>
        <v>2.9453848312678002</v>
      </c>
      <c r="AI523" s="59">
        <f>VLOOKUP(C523,macroInfo!$B$5:$G$57,6,0)</f>
        <v>60.525280130543749</v>
      </c>
      <c r="AJ523" s="59">
        <f>VLOOKUP(C523,macroInfo!$B$5:$F$57,5,0)</f>
        <v>10.50993465569568</v>
      </c>
      <c r="AK523" s="59">
        <f>VLOOKUP(C523,macroInfo!$B$5:$H$57,7,0)</f>
        <v>2.3583333333333329</v>
      </c>
    </row>
    <row r="524" spans="1:37" x14ac:dyDescent="0.3">
      <c r="A524" s="32" t="s">
        <v>178</v>
      </c>
      <c r="B524" s="32">
        <v>17</v>
      </c>
      <c r="C524" s="32">
        <v>2019</v>
      </c>
      <c r="D524" s="29" t="s">
        <v>200</v>
      </c>
      <c r="E524" s="29" t="s">
        <v>45</v>
      </c>
      <c r="F524" s="33">
        <f t="shared" si="203"/>
        <v>0</v>
      </c>
      <c r="G524" s="33">
        <f t="shared" si="213"/>
        <v>0</v>
      </c>
      <c r="H524" s="33">
        <f t="shared" si="214"/>
        <v>0</v>
      </c>
      <c r="I524" s="33">
        <f t="shared" si="215"/>
        <v>0</v>
      </c>
      <c r="J524" s="30">
        <v>1.6077999999999999</v>
      </c>
      <c r="K524" s="30">
        <v>12.890700000000001</v>
      </c>
      <c r="L524" s="30">
        <v>3.8184</v>
      </c>
      <c r="M524" s="30">
        <v>3.4207999999999998</v>
      </c>
      <c r="N524" s="31">
        <v>11303.835999999999</v>
      </c>
      <c r="O524" s="50">
        <f t="shared" si="217"/>
        <v>0.97847636016471506</v>
      </c>
      <c r="P524" s="31">
        <v>103299.70879999999</v>
      </c>
      <c r="Q524" s="31">
        <f t="shared" si="216"/>
        <v>9.1384649246503571</v>
      </c>
      <c r="R524" s="31">
        <v>119872.757</v>
      </c>
      <c r="S524" s="31">
        <f t="shared" si="218"/>
        <v>-0.18722833340918771</v>
      </c>
      <c r="T524" s="31">
        <v>90922.869000000006</v>
      </c>
      <c r="U524" s="31">
        <f t="shared" si="204"/>
        <v>28949.887999999992</v>
      </c>
      <c r="V524" s="50">
        <f t="shared" si="219"/>
        <v>-8.8568977620502896</v>
      </c>
      <c r="W524" s="31">
        <v>4130.2640000000001</v>
      </c>
      <c r="X524" s="44">
        <f t="shared" si="209"/>
        <v>4.5426019277944247</v>
      </c>
      <c r="Y524" s="44">
        <f t="shared" si="210"/>
        <v>1.1218019277944249</v>
      </c>
      <c r="Z524" s="31">
        <v>14466.648999999999</v>
      </c>
      <c r="AA524" s="30">
        <v>7.6271000000000004</v>
      </c>
      <c r="AB524" s="30">
        <v>92.633799999999994</v>
      </c>
      <c r="AC524" s="30">
        <v>2.7766000000000002</v>
      </c>
      <c r="AD524" s="30">
        <v>5.1172000000000004</v>
      </c>
      <c r="AE524" s="30">
        <f t="shared" si="212"/>
        <v>1.658551212496006</v>
      </c>
      <c r="AF524" s="30">
        <v>47.004199999999997</v>
      </c>
      <c r="AG524" s="31">
        <v>13480.611999999999</v>
      </c>
      <c r="AH524" s="59">
        <f>VLOOKUP(C524,macroInfo!$B$5:$D$57,3,0)</f>
        <v>2.2944390776931098</v>
      </c>
      <c r="AI524" s="59">
        <f>VLOOKUP(C524,macroInfo!$B$5:$G$57,6,0)</f>
        <v>-2.5770932284035988</v>
      </c>
      <c r="AJ524" s="59">
        <f>VLOOKUP(C524,macroInfo!$B$5:$F$57,5,0)</f>
        <v>7.0343743579107363</v>
      </c>
      <c r="AK524" s="59">
        <f>VLOOKUP(C524,macroInfo!$B$5:$H$57,7,0)</f>
        <v>2.2983333333333333</v>
      </c>
    </row>
    <row r="525" spans="1:37" x14ac:dyDescent="0.3">
      <c r="A525" s="32" t="s">
        <v>179</v>
      </c>
      <c r="B525" s="32">
        <v>17</v>
      </c>
      <c r="C525" s="32">
        <v>2020</v>
      </c>
      <c r="D525" s="29" t="s">
        <v>200</v>
      </c>
      <c r="E525" s="29" t="s">
        <v>45</v>
      </c>
      <c r="F525" s="33">
        <f t="shared" si="203"/>
        <v>1</v>
      </c>
      <c r="G525" s="33">
        <f t="shared" si="213"/>
        <v>1</v>
      </c>
      <c r="H525" s="33">
        <f t="shared" si="214"/>
        <v>0</v>
      </c>
      <c r="I525" s="33">
        <f t="shared" si="215"/>
        <v>0</v>
      </c>
      <c r="J525" s="30">
        <v>1.0310999999999999</v>
      </c>
      <c r="K525" s="30">
        <v>8.6999999999999993</v>
      </c>
      <c r="L525" s="30">
        <v>3.2581000000000002</v>
      </c>
      <c r="M525" s="30">
        <v>3.0720999999999998</v>
      </c>
      <c r="N525" s="31">
        <f>AVERAGE(N511:N524)</f>
        <v>8292.454642857143</v>
      </c>
      <c r="O525" s="50">
        <f t="shared" si="217"/>
        <v>-30.979611497262777</v>
      </c>
      <c r="P525" s="31">
        <f>AVERAGE(P511:P524)</f>
        <v>72613.152999999991</v>
      </c>
      <c r="Q525" s="31">
        <f t="shared" si="216"/>
        <v>8.7565330324172059</v>
      </c>
      <c r="R525" s="31">
        <v>142601.10500000001</v>
      </c>
      <c r="S525" s="31">
        <f t="shared" si="218"/>
        <v>17.362043502718862</v>
      </c>
      <c r="T525" s="31">
        <v>98535.866999999998</v>
      </c>
      <c r="U525" s="31">
        <f t="shared" si="204"/>
        <v>44065.238000000012</v>
      </c>
      <c r="V525" s="50">
        <f t="shared" si="219"/>
        <v>42.010488237671687</v>
      </c>
      <c r="W525" s="31">
        <v>3866.317</v>
      </c>
      <c r="X525" s="44">
        <f t="shared" si="209"/>
        <v>3.9237661551199428</v>
      </c>
      <c r="Y525" s="44">
        <f t="shared" si="210"/>
        <v>0.85166615511994292</v>
      </c>
      <c r="Z525" s="31">
        <v>14937.282999999999</v>
      </c>
      <c r="AA525" s="30">
        <v>8.8094999999999999</v>
      </c>
      <c r="AB525" s="30">
        <v>96.4251</v>
      </c>
      <c r="AC525" s="30">
        <v>8.3729999999999993</v>
      </c>
      <c r="AD525" s="30">
        <v>26.417300000000001</v>
      </c>
      <c r="AE525" s="30">
        <f t="shared" si="212"/>
        <v>3.2014371150208776</v>
      </c>
      <c r="AF525" s="30">
        <f>AVERAGE(AF513:AF524)</f>
        <v>77.194291666666672</v>
      </c>
      <c r="AG525" s="30">
        <f>AVERAGE(AG513:AG524)</f>
        <v>10595.717083333333</v>
      </c>
      <c r="AH525" s="59">
        <f>VLOOKUP(C525,macroInfo!$B$5:$D$57,3,0)</f>
        <v>-2.76780251140578</v>
      </c>
      <c r="AI525" s="59">
        <f>VLOOKUP(C525,macroInfo!$B$5:$G$57,6,0)</f>
        <v>-114.23391508809951</v>
      </c>
      <c r="AJ525" s="59">
        <f>VLOOKUP(C525,macroInfo!$B$5:$F$57,5,0)</f>
        <v>9.0718970685114702</v>
      </c>
      <c r="AK525" s="59">
        <f>VLOOKUP(C525,macroInfo!$B$5:$H$57,7,0)</f>
        <v>0.73333333333333339</v>
      </c>
    </row>
    <row r="526" spans="1:37" x14ac:dyDescent="0.3">
      <c r="A526" s="32" t="s">
        <v>180</v>
      </c>
      <c r="B526" s="32">
        <v>17</v>
      </c>
      <c r="C526" s="32">
        <v>2021</v>
      </c>
      <c r="D526" s="29" t="s">
        <v>200</v>
      </c>
      <c r="E526" s="29" t="s">
        <v>45</v>
      </c>
      <c r="F526" s="33">
        <f t="shared" si="203"/>
        <v>1</v>
      </c>
      <c r="G526" s="33">
        <f t="shared" si="213"/>
        <v>1</v>
      </c>
      <c r="H526" s="33">
        <f t="shared" si="214"/>
        <v>0</v>
      </c>
      <c r="I526" s="33">
        <f t="shared" si="215"/>
        <v>0</v>
      </c>
      <c r="J526" s="30">
        <v>1.2486999999999999</v>
      </c>
      <c r="K526" s="30">
        <v>11.430899999999999</v>
      </c>
      <c r="L526" s="30">
        <v>2.8157000000000001</v>
      </c>
      <c r="M526" s="30">
        <v>2.7385000000000002</v>
      </c>
      <c r="N526" s="31">
        <v>13594.781999999999</v>
      </c>
      <c r="O526" s="50">
        <f t="shared" si="217"/>
        <v>49.434002048312649</v>
      </c>
      <c r="P526" s="31">
        <v>103736.67969999999</v>
      </c>
      <c r="Q526" s="31">
        <f t="shared" si="216"/>
        <v>7.6306247279287005</v>
      </c>
      <c r="R526" s="31">
        <v>155107.16</v>
      </c>
      <c r="S526" s="31">
        <f t="shared" si="218"/>
        <v>8.4064975984012662</v>
      </c>
      <c r="T526" s="31">
        <v>92912.452000000005</v>
      </c>
      <c r="U526" s="31">
        <f t="shared" si="204"/>
        <v>62194.707999999999</v>
      </c>
      <c r="V526" s="50">
        <f t="shared" si="219"/>
        <v>34.459869809070852</v>
      </c>
      <c r="W526" s="31">
        <v>3824.7779999999998</v>
      </c>
      <c r="X526" s="44">
        <f t="shared" si="209"/>
        <v>4.1165397292496371</v>
      </c>
      <c r="Y526" s="44">
        <f t="shared" si="210"/>
        <v>1.3780397292496369</v>
      </c>
      <c r="Z526" s="31">
        <v>16153.405000000001</v>
      </c>
      <c r="AA526" s="30">
        <v>8.6636000000000006</v>
      </c>
      <c r="AB526" s="30">
        <v>97.075000000000003</v>
      </c>
      <c r="AC526" s="30">
        <v>-5.7069999999999999</v>
      </c>
      <c r="AD526" s="30">
        <v>9.7972999999999999</v>
      </c>
      <c r="AE526" s="30">
        <f t="shared" si="212"/>
        <v>7.8270560969654621</v>
      </c>
      <c r="AF526" s="30">
        <v>30.301100000000002</v>
      </c>
      <c r="AG526" s="31">
        <v>15902.833000000001</v>
      </c>
      <c r="AH526" s="59">
        <f>VLOOKUP(C526,macroInfo!$B$5:$D$57,3,0)</f>
        <v>5.9454847612217199</v>
      </c>
      <c r="AI526" s="59">
        <f>VLOOKUP(C526,macroInfo!$B$5:$G$57,6,0)</f>
        <v>-151.61959856938344</v>
      </c>
      <c r="AJ526" s="59">
        <f>VLOOKUP(C526,macroInfo!$B$5:$F$57,5,0)</f>
        <v>28.522785754254098</v>
      </c>
      <c r="AK526" s="59">
        <f>VLOOKUP(C526,macroInfo!$B$5:$H$57,7,0)</f>
        <v>0.161</v>
      </c>
    </row>
    <row r="527" spans="1:37" x14ac:dyDescent="0.3">
      <c r="A527" s="32" t="s">
        <v>181</v>
      </c>
      <c r="B527" s="32">
        <v>17</v>
      </c>
      <c r="C527" s="32">
        <v>2022</v>
      </c>
      <c r="D527" s="29" t="s">
        <v>200</v>
      </c>
      <c r="E527" s="29" t="s">
        <v>45</v>
      </c>
      <c r="F527" s="33">
        <f t="shared" si="203"/>
        <v>1</v>
      </c>
      <c r="G527" s="33">
        <f t="shared" si="213"/>
        <v>1</v>
      </c>
      <c r="H527" s="33">
        <f t="shared" si="214"/>
        <v>0</v>
      </c>
      <c r="I527" s="33">
        <f t="shared" si="215"/>
        <v>0</v>
      </c>
      <c r="J527" s="30">
        <v>1.1194</v>
      </c>
      <c r="K527" s="30">
        <v>9.5866000000000007</v>
      </c>
      <c r="L527" s="30">
        <v>3.6150000000000002</v>
      </c>
      <c r="M527" s="30">
        <v>3.3849</v>
      </c>
      <c r="N527" s="31">
        <v>17572.585999999999</v>
      </c>
      <c r="O527" s="50">
        <f t="shared" si="217"/>
        <v>25.665403141770664</v>
      </c>
      <c r="P527" s="31">
        <v>148968.6397</v>
      </c>
      <c r="Q527" s="31">
        <f t="shared" si="216"/>
        <v>8.4773316630802089</v>
      </c>
      <c r="R527" s="31">
        <v>200729.84099999999</v>
      </c>
      <c r="S527" s="31">
        <f t="shared" si="218"/>
        <v>25.784369647142658</v>
      </c>
      <c r="T527" s="31">
        <v>131564.163</v>
      </c>
      <c r="U527" s="31">
        <f t="shared" si="204"/>
        <v>69165.677999999985</v>
      </c>
      <c r="V527" s="50">
        <f t="shared" si="219"/>
        <v>10.62348411848393</v>
      </c>
      <c r="W527" s="31">
        <v>5821.9560000000001</v>
      </c>
      <c r="X527" s="44">
        <f t="shared" si="209"/>
        <v>4.4251837789596244</v>
      </c>
      <c r="Y527" s="44">
        <f t="shared" si="210"/>
        <v>1.0402837789596244</v>
      </c>
      <c r="Z527" s="31">
        <v>23307.39</v>
      </c>
      <c r="AA527" s="30">
        <v>7.9283000000000001</v>
      </c>
      <c r="AB527" s="30">
        <v>95.208699999999993</v>
      </c>
      <c r="AC527" s="30">
        <v>41.600099999999998</v>
      </c>
      <c r="AD527" s="30">
        <v>24.3049</v>
      </c>
      <c r="AE527" s="30">
        <f t="shared" si="212"/>
        <v>36.663961430747698</v>
      </c>
      <c r="AF527" s="30">
        <v>45.882899999999999</v>
      </c>
      <c r="AG527" s="31">
        <v>20259.735000000001</v>
      </c>
      <c r="AH527" s="59">
        <f>VLOOKUP(C527,macroInfo!$B$5:$D$57,3,0)</f>
        <v>2.1</v>
      </c>
      <c r="AI527" s="59">
        <f>VLOOKUP(C527,macroInfo!$B$5:$G$57,6,0)</f>
        <v>270.39008175553982</v>
      </c>
      <c r="AJ527" s="59">
        <f>VLOOKUP(C527,macroInfo!$B$5:$F$57,5,0)</f>
        <v>-4.8140790190475906</v>
      </c>
      <c r="AK527" s="59">
        <f>VLOOKUP(C527,macroInfo!$B$5:$H$57,7,0)</f>
        <v>2.4049999999999998</v>
      </c>
    </row>
    <row r="528" spans="1:37" x14ac:dyDescent="0.3">
      <c r="A528" s="32"/>
      <c r="B528" s="32"/>
      <c r="C528" s="32"/>
      <c r="D528" s="29"/>
      <c r="E528" s="29"/>
      <c r="F528" s="33"/>
      <c r="G528" s="33">
        <f t="shared" si="213"/>
        <v>0</v>
      </c>
      <c r="H528" s="33">
        <f t="shared" si="214"/>
        <v>0</v>
      </c>
      <c r="I528" s="33">
        <f t="shared" si="215"/>
        <v>0</v>
      </c>
      <c r="J528" s="30"/>
      <c r="K528" s="30"/>
      <c r="L528" s="30"/>
      <c r="M528" s="30"/>
      <c r="N528" s="31"/>
      <c r="O528" s="50"/>
      <c r="P528" s="31"/>
      <c r="Q528" s="31"/>
      <c r="R528" s="31"/>
      <c r="S528" s="31"/>
      <c r="T528" s="31"/>
      <c r="U528" s="31"/>
      <c r="V528" s="50"/>
      <c r="W528" s="31"/>
      <c r="X528" s="44"/>
      <c r="Y528" s="44"/>
      <c r="Z528" s="31"/>
      <c r="AA528" s="30"/>
      <c r="AB528" s="30"/>
      <c r="AC528" s="30"/>
      <c r="AD528" s="30"/>
      <c r="AE528" s="30"/>
      <c r="AF528" s="30"/>
      <c r="AG528" s="31"/>
      <c r="AH528" s="59"/>
      <c r="AI528" s="59"/>
      <c r="AJ528" s="59"/>
      <c r="AK528" s="59"/>
    </row>
    <row r="529" spans="1:37" x14ac:dyDescent="0.3">
      <c r="A529" s="32" t="s">
        <v>157</v>
      </c>
      <c r="B529" s="32">
        <v>18</v>
      </c>
      <c r="C529" s="32">
        <v>1998</v>
      </c>
      <c r="D529" s="29" t="s">
        <v>201</v>
      </c>
      <c r="E529" s="29" t="s">
        <v>45</v>
      </c>
      <c r="F529" s="33">
        <f t="shared" si="203"/>
        <v>0</v>
      </c>
      <c r="G529" s="33">
        <f t="shared" si="213"/>
        <v>0</v>
      </c>
      <c r="H529" s="33">
        <f t="shared" si="214"/>
        <v>0</v>
      </c>
      <c r="I529" s="33">
        <f t="shared" si="215"/>
        <v>0</v>
      </c>
      <c r="J529" s="30">
        <v>1.464</v>
      </c>
      <c r="K529" s="30">
        <v>19.740600000000001</v>
      </c>
      <c r="L529" s="30">
        <v>3.7084999999999999</v>
      </c>
      <c r="M529" s="30">
        <v>3.0558999999999998</v>
      </c>
      <c r="N529" s="31">
        <v>5546</v>
      </c>
      <c r="O529" s="50"/>
      <c r="P529" s="31">
        <v>71146</v>
      </c>
      <c r="Q529" s="31">
        <f t="shared" si="216"/>
        <v>12.828344752975116</v>
      </c>
      <c r="R529" s="31">
        <v>77207</v>
      </c>
      <c r="S529" s="31"/>
      <c r="T529" s="31">
        <v>60876</v>
      </c>
      <c r="U529" s="31">
        <f t="shared" si="204"/>
        <v>16331</v>
      </c>
      <c r="V529" s="50"/>
      <c r="W529" s="31">
        <v>2488</v>
      </c>
      <c r="X529" s="44">
        <f t="shared" ref="X529:X553" si="220">+W529/T529*100</f>
        <v>4.0869965175110057</v>
      </c>
      <c r="Y529" s="44">
        <f t="shared" ref="Y529:Y553" si="221">X529-M529</f>
        <v>1.0310965175110058</v>
      </c>
      <c r="Z529" s="31">
        <v>6036</v>
      </c>
      <c r="AA529" s="30">
        <v>12.776300000000001</v>
      </c>
      <c r="AB529" s="30">
        <v>68.546700000000001</v>
      </c>
      <c r="AC529" s="30">
        <v>12.2242</v>
      </c>
      <c r="AD529" s="30">
        <v>-0.3211</v>
      </c>
      <c r="AE529" s="30"/>
      <c r="AF529" s="30">
        <f t="shared" ref="AF529:AF537" si="222">AVERAGE(AF530:AF542)</f>
        <v>169.03997709913261</v>
      </c>
      <c r="AG529" s="31">
        <v>7940</v>
      </c>
      <c r="AH529" s="59">
        <f>VLOOKUP(C529,macroInfo!$B$5:$D$57,3,0)</f>
        <v>4.4813944315531602</v>
      </c>
      <c r="AI529" s="59">
        <f>VLOOKUP(C529,macroInfo!$B$5:$G$57,6,0)</f>
        <v>7.1698837229222008</v>
      </c>
      <c r="AJ529" s="59">
        <f>VLOOKUP(C529,macroInfo!$B$5:$F$57,5,0)</f>
        <v>21.675289447831517</v>
      </c>
      <c r="AK529" s="59">
        <f>VLOOKUP(C529,macroInfo!$B$5:$H$57,7,0)</f>
        <v>7.335</v>
      </c>
    </row>
    <row r="530" spans="1:37" x14ac:dyDescent="0.3">
      <c r="A530" s="32" t="s">
        <v>158</v>
      </c>
      <c r="B530" s="32">
        <v>18</v>
      </c>
      <c r="C530" s="32">
        <v>1999</v>
      </c>
      <c r="D530" s="29" t="s">
        <v>201</v>
      </c>
      <c r="E530" s="29" t="s">
        <v>45</v>
      </c>
      <c r="F530" s="33">
        <f t="shared" si="203"/>
        <v>0</v>
      </c>
      <c r="G530" s="33">
        <f t="shared" si="213"/>
        <v>0</v>
      </c>
      <c r="H530" s="33">
        <f t="shared" si="214"/>
        <v>0</v>
      </c>
      <c r="I530" s="33">
        <f t="shared" si="215"/>
        <v>0</v>
      </c>
      <c r="J530" s="30">
        <v>1.7257</v>
      </c>
      <c r="K530" s="30">
        <v>21.3386</v>
      </c>
      <c r="L530" s="30">
        <v>3.6633</v>
      </c>
      <c r="M530" s="30">
        <v>3.0695000000000001</v>
      </c>
      <c r="N530" s="31">
        <v>4731</v>
      </c>
      <c r="O530" s="50">
        <f t="shared" si="217"/>
        <v>-15.894035054457522</v>
      </c>
      <c r="P530" s="31">
        <v>67118</v>
      </c>
      <c r="Q530" s="31">
        <f t="shared" si="216"/>
        <v>14.186852673853307</v>
      </c>
      <c r="R530" s="31">
        <v>69286</v>
      </c>
      <c r="S530" s="31">
        <f t="shared" si="218"/>
        <v>-10.824726091025221</v>
      </c>
      <c r="T530" s="31">
        <v>49673</v>
      </c>
      <c r="U530" s="31">
        <f t="shared" si="204"/>
        <v>19613</v>
      </c>
      <c r="V530" s="50">
        <f t="shared" si="219"/>
        <v>18.312746958476772</v>
      </c>
      <c r="W530" s="31">
        <v>2344</v>
      </c>
      <c r="X530" s="44">
        <f t="shared" si="220"/>
        <v>4.718861353250257</v>
      </c>
      <c r="Y530" s="44">
        <f t="shared" si="221"/>
        <v>1.6493613532502569</v>
      </c>
      <c r="Z530" s="31">
        <v>5633</v>
      </c>
      <c r="AA530" s="30">
        <v>10.1981</v>
      </c>
      <c r="AB530" s="30">
        <v>76.297200000000004</v>
      </c>
      <c r="AC530" s="30">
        <v>-18.402999999999999</v>
      </c>
      <c r="AD530" s="30">
        <v>-3.5666000000000002</v>
      </c>
      <c r="AE530" s="30">
        <f t="shared" ref="AE530:AE553" si="223">+LN(Z530/Z529)*100</f>
        <v>-6.9099380993025594</v>
      </c>
      <c r="AF530" s="30">
        <f t="shared" si="222"/>
        <v>168.65559302062317</v>
      </c>
      <c r="AG530" s="31">
        <v>7438</v>
      </c>
      <c r="AH530" s="59">
        <f>VLOOKUP(C530,macroInfo!$B$5:$D$57,3,0)</f>
        <v>4.7944990446750797</v>
      </c>
      <c r="AI530" s="59">
        <f>VLOOKUP(C530,macroInfo!$B$5:$G$57,6,0)</f>
        <v>-29.70418029197921</v>
      </c>
      <c r="AJ530" s="59">
        <f>VLOOKUP(C530,macroInfo!$B$5:$F$57,5,0)</f>
        <v>20.14088090429766</v>
      </c>
      <c r="AK530" s="59">
        <f>VLOOKUP(C530,macroInfo!$B$5:$H$57,7,0)</f>
        <v>5.4500000000000011</v>
      </c>
    </row>
    <row r="531" spans="1:37" x14ac:dyDescent="0.3">
      <c r="A531" s="32" t="s">
        <v>159</v>
      </c>
      <c r="B531" s="32">
        <v>18</v>
      </c>
      <c r="C531" s="32">
        <v>2000</v>
      </c>
      <c r="D531" s="29" t="s">
        <v>201</v>
      </c>
      <c r="E531" s="29" t="s">
        <v>45</v>
      </c>
      <c r="F531" s="33">
        <f t="shared" si="203"/>
        <v>0</v>
      </c>
      <c r="G531" s="33">
        <f t="shared" si="213"/>
        <v>0</v>
      </c>
      <c r="H531" s="33">
        <f t="shared" si="214"/>
        <v>0</v>
      </c>
      <c r="I531" s="33">
        <f t="shared" si="215"/>
        <v>0</v>
      </c>
      <c r="J531" s="30">
        <v>1.8386</v>
      </c>
      <c r="K531" s="30">
        <v>21.040299999999998</v>
      </c>
      <c r="L531" s="30">
        <v>3.6513</v>
      </c>
      <c r="M531" s="30">
        <v>2.9203999999999999</v>
      </c>
      <c r="N531" s="31">
        <v>5367</v>
      </c>
      <c r="O531" s="50">
        <f t="shared" si="217"/>
        <v>12.613249654568071</v>
      </c>
      <c r="P531" s="31">
        <v>62430</v>
      </c>
      <c r="Q531" s="31">
        <f t="shared" si="216"/>
        <v>11.632196757965344</v>
      </c>
      <c r="R531" s="31">
        <v>69844</v>
      </c>
      <c r="S531" s="31">
        <f t="shared" si="218"/>
        <v>0.80213180748735202</v>
      </c>
      <c r="T531" s="31">
        <v>50601</v>
      </c>
      <c r="U531" s="31">
        <f t="shared" si="204"/>
        <v>19243</v>
      </c>
      <c r="V531" s="50">
        <f t="shared" si="219"/>
        <v>-1.904525344095195</v>
      </c>
      <c r="W531" s="31">
        <v>2164</v>
      </c>
      <c r="X531" s="44">
        <f t="shared" si="220"/>
        <v>4.276595324203079</v>
      </c>
      <c r="Y531" s="44">
        <f t="shared" si="221"/>
        <v>1.3561953242030791</v>
      </c>
      <c r="Z531" s="31">
        <v>6344</v>
      </c>
      <c r="AA531" s="30">
        <v>9.1743000000000006</v>
      </c>
      <c r="AB531" s="30">
        <v>80.2667</v>
      </c>
      <c r="AC531" s="30">
        <v>1.8682000000000001</v>
      </c>
      <c r="AD531" s="30">
        <v>4.0652999999999997</v>
      </c>
      <c r="AE531" s="30">
        <f t="shared" si="223"/>
        <v>11.886732441997001</v>
      </c>
      <c r="AF531" s="30">
        <f t="shared" si="222"/>
        <v>166.86329351915006</v>
      </c>
      <c r="AG531" s="31">
        <v>7845</v>
      </c>
      <c r="AH531" s="59">
        <f>VLOOKUP(C531,macroInfo!$B$5:$D$57,3,0)</f>
        <v>4.0771594794161796</v>
      </c>
      <c r="AI531" s="59">
        <f>VLOOKUP(C531,macroInfo!$B$5:$G$57,6,0)</f>
        <v>11.349249888751523</v>
      </c>
      <c r="AJ531" s="59">
        <f>VLOOKUP(C531,macroInfo!$B$5:$F$57,5,0)</f>
        <v>6.4848096186651185</v>
      </c>
      <c r="AK531" s="59">
        <f>VLOOKUP(C531,macroInfo!$B$5:$H$57,7,0)</f>
        <v>6.1050000000000004</v>
      </c>
    </row>
    <row r="532" spans="1:37" x14ac:dyDescent="0.3">
      <c r="A532" s="32" t="s">
        <v>160</v>
      </c>
      <c r="B532" s="32">
        <v>18</v>
      </c>
      <c r="C532" s="32">
        <v>2001</v>
      </c>
      <c r="D532" s="29" t="s">
        <v>201</v>
      </c>
      <c r="E532" s="29" t="s">
        <v>45</v>
      </c>
      <c r="F532" s="33">
        <f t="shared" ref="F532:F597" si="224">IF(OR(AND(C532&gt;2006,C532&lt;=2012), C532=2001,C532&gt;=2020),1,0)</f>
        <v>1</v>
      </c>
      <c r="G532" s="33">
        <f t="shared" si="213"/>
        <v>0</v>
      </c>
      <c r="H532" s="33">
        <f t="shared" si="214"/>
        <v>0</v>
      </c>
      <c r="I532" s="33">
        <f t="shared" si="215"/>
        <v>0</v>
      </c>
      <c r="J532" s="30">
        <v>0.54059999999999997</v>
      </c>
      <c r="K532" s="30">
        <v>6.0003000000000002</v>
      </c>
      <c r="L532" s="30">
        <v>3.9298000000000002</v>
      </c>
      <c r="M532" s="30">
        <v>3.4969000000000001</v>
      </c>
      <c r="N532" s="31">
        <v>4599</v>
      </c>
      <c r="O532" s="50">
        <f t="shared" si="217"/>
        <v>-15.443020463690496</v>
      </c>
      <c r="P532" s="31">
        <v>58958</v>
      </c>
      <c r="Q532" s="31">
        <f t="shared" si="216"/>
        <v>12.819743422483148</v>
      </c>
      <c r="R532" s="31">
        <v>69638</v>
      </c>
      <c r="S532" s="31">
        <f t="shared" si="218"/>
        <v>-0.2953788299233337</v>
      </c>
      <c r="T532" s="31">
        <v>42163</v>
      </c>
      <c r="U532" s="31">
        <f t="shared" ref="U532:U597" si="225">+R532-T532</f>
        <v>27475</v>
      </c>
      <c r="V532" s="50">
        <f t="shared" si="219"/>
        <v>35.612914205126302</v>
      </c>
      <c r="W532" s="31">
        <v>2262</v>
      </c>
      <c r="X532" s="44">
        <f t="shared" si="220"/>
        <v>5.3648933899390459</v>
      </c>
      <c r="Y532" s="44">
        <f t="shared" si="221"/>
        <v>1.8679933899390457</v>
      </c>
      <c r="Z532" s="31">
        <v>5822</v>
      </c>
      <c r="AA532" s="30">
        <v>11.619899999999999</v>
      </c>
      <c r="AB532" s="30">
        <v>75.979399999999998</v>
      </c>
      <c r="AC532" s="30">
        <v>-16.675599999999999</v>
      </c>
      <c r="AD532" s="30">
        <v>-0.75529999999999997</v>
      </c>
      <c r="AE532" s="30">
        <f t="shared" si="223"/>
        <v>-8.5865639009115426</v>
      </c>
      <c r="AF532" s="30">
        <f t="shared" si="222"/>
        <v>164.08707969635364</v>
      </c>
      <c r="AG532" s="31">
        <v>6958</v>
      </c>
      <c r="AH532" s="59">
        <f>VLOOKUP(C532,macroInfo!$B$5:$D$57,3,0)</f>
        <v>0.95433872870837899</v>
      </c>
      <c r="AI532" s="59">
        <f>VLOOKUP(C532,macroInfo!$B$5:$G$57,6,0)</f>
        <v>-20.568826745413055</v>
      </c>
      <c r="AJ532" s="59">
        <f>VLOOKUP(C532,macroInfo!$B$5:$F$57,5,0)</f>
        <v>-18.009005298066089</v>
      </c>
      <c r="AK532" s="59">
        <f>VLOOKUP(C532,macroInfo!$B$5:$H$57,7,0)</f>
        <v>4.9700000000000006</v>
      </c>
    </row>
    <row r="533" spans="1:37" x14ac:dyDescent="0.3">
      <c r="A533" s="32" t="s">
        <v>161</v>
      </c>
      <c r="B533" s="32">
        <v>18</v>
      </c>
      <c r="C533" s="32">
        <v>2002</v>
      </c>
      <c r="D533" s="29" t="s">
        <v>201</v>
      </c>
      <c r="E533" s="29" t="s">
        <v>45</v>
      </c>
      <c r="F533" s="33">
        <f t="shared" si="224"/>
        <v>0</v>
      </c>
      <c r="G533" s="33">
        <f t="shared" si="213"/>
        <v>0</v>
      </c>
      <c r="H533" s="33">
        <f t="shared" si="214"/>
        <v>0</v>
      </c>
      <c r="I533" s="33">
        <f t="shared" si="215"/>
        <v>0</v>
      </c>
      <c r="J533" s="30">
        <v>1.7410000000000001</v>
      </c>
      <c r="K533" s="30">
        <v>18.672599999999999</v>
      </c>
      <c r="L533" s="30">
        <v>4.0247000000000002</v>
      </c>
      <c r="M533" s="30">
        <v>3.8189000000000002</v>
      </c>
      <c r="N533" s="31">
        <v>5121</v>
      </c>
      <c r="O533" s="50">
        <f t="shared" si="217"/>
        <v>10.751084392262658</v>
      </c>
      <c r="P533" s="31">
        <v>58030</v>
      </c>
      <c r="Q533" s="31">
        <f t="shared" si="216"/>
        <v>11.331771138449522</v>
      </c>
      <c r="R533" s="31">
        <v>66377</v>
      </c>
      <c r="S533" s="31">
        <f t="shared" si="218"/>
        <v>-4.7959784425757217</v>
      </c>
      <c r="T533" s="31">
        <v>37057</v>
      </c>
      <c r="U533" s="31">
        <f t="shared" si="225"/>
        <v>29320</v>
      </c>
      <c r="V533" s="50">
        <f t="shared" si="219"/>
        <v>6.4993376728765737</v>
      </c>
      <c r="W533" s="31">
        <v>2197</v>
      </c>
      <c r="X533" s="44">
        <f t="shared" si="220"/>
        <v>5.9287044283131394</v>
      </c>
      <c r="Y533" s="44">
        <f t="shared" si="221"/>
        <v>2.1098044283131392</v>
      </c>
      <c r="Z533" s="31">
        <v>6849</v>
      </c>
      <c r="AA533" s="30">
        <v>9.3108000000000004</v>
      </c>
      <c r="AB533" s="30">
        <v>78.903300000000002</v>
      </c>
      <c r="AC533" s="30">
        <v>-12.110099999999999</v>
      </c>
      <c r="AD533" s="30">
        <v>-4.9086999999999996</v>
      </c>
      <c r="AE533" s="30">
        <f t="shared" si="223"/>
        <v>16.245881089233674</v>
      </c>
      <c r="AF533" s="30">
        <f t="shared" si="222"/>
        <v>163.05507400375697</v>
      </c>
      <c r="AG533" s="31">
        <v>7233</v>
      </c>
      <c r="AH533" s="59">
        <f>VLOOKUP(C533,macroInfo!$B$5:$D$57,3,0)</f>
        <v>1.6959429227495699</v>
      </c>
      <c r="AI533" s="59">
        <f>VLOOKUP(C533,macroInfo!$B$5:$G$57,6,0)</f>
        <v>-21.837626089029953</v>
      </c>
      <c r="AJ533" s="59">
        <f>VLOOKUP(C533,macroInfo!$B$5:$F$57,5,0)</f>
        <v>-18.18527651548176</v>
      </c>
      <c r="AK533" s="59">
        <f>VLOOKUP(C533,macroInfo!$B$5:$H$57,7,0)</f>
        <v>3.9949999999999997</v>
      </c>
    </row>
    <row r="534" spans="1:37" x14ac:dyDescent="0.3">
      <c r="A534" s="32" t="s">
        <v>162</v>
      </c>
      <c r="B534" s="32">
        <v>18</v>
      </c>
      <c r="C534" s="32">
        <v>2003</v>
      </c>
      <c r="D534" s="29" t="s">
        <v>201</v>
      </c>
      <c r="E534" s="29" t="s">
        <v>45</v>
      </c>
      <c r="F534" s="33">
        <f t="shared" si="224"/>
        <v>0</v>
      </c>
      <c r="G534" s="33">
        <f t="shared" si="213"/>
        <v>0</v>
      </c>
      <c r="H534" s="33">
        <f t="shared" si="214"/>
        <v>0</v>
      </c>
      <c r="I534" s="33">
        <f t="shared" si="215"/>
        <v>0</v>
      </c>
      <c r="J534" s="30">
        <v>1.488</v>
      </c>
      <c r="K534" s="30">
        <v>14.831300000000001</v>
      </c>
      <c r="L534" s="30">
        <v>3.7862</v>
      </c>
      <c r="M534" s="30">
        <v>3.1334</v>
      </c>
      <c r="N534" s="31">
        <v>5437</v>
      </c>
      <c r="O534" s="50">
        <f t="shared" si="217"/>
        <v>5.9877705683370284</v>
      </c>
      <c r="P534" s="31">
        <v>57271</v>
      </c>
      <c r="Q534" s="31">
        <f t="shared" si="216"/>
        <v>10.533566304947581</v>
      </c>
      <c r="R534" s="31">
        <v>68168</v>
      </c>
      <c r="S534" s="31">
        <f t="shared" si="218"/>
        <v>2.6624635590764303</v>
      </c>
      <c r="T534" s="31">
        <v>35480</v>
      </c>
      <c r="U534" s="31">
        <f t="shared" si="225"/>
        <v>32688</v>
      </c>
      <c r="V534" s="50">
        <f t="shared" si="219"/>
        <v>10.873816105681552</v>
      </c>
      <c r="W534" s="31">
        <v>1996</v>
      </c>
      <c r="X534" s="44">
        <f t="shared" si="220"/>
        <v>5.6257046223224352</v>
      </c>
      <c r="Y534" s="44">
        <f t="shared" si="221"/>
        <v>2.4923046223224352</v>
      </c>
      <c r="Z534" s="31">
        <v>6636</v>
      </c>
      <c r="AA534" s="30">
        <v>9.5916999999999994</v>
      </c>
      <c r="AB534" s="30">
        <v>62.180599999999998</v>
      </c>
      <c r="AC534" s="30">
        <v>-4.2556000000000003</v>
      </c>
      <c r="AD534" s="30">
        <v>-50.008899999999997</v>
      </c>
      <c r="AE534" s="30">
        <f t="shared" si="223"/>
        <v>-3.1593283887570087</v>
      </c>
      <c r="AF534" s="30">
        <f t="shared" si="222"/>
        <v>162.77459728920289</v>
      </c>
      <c r="AG534" s="31">
        <v>7897</v>
      </c>
      <c r="AH534" s="59">
        <f>VLOOKUP(C534,macroInfo!$B$5:$D$57,3,0)</f>
        <v>2.7962091006717</v>
      </c>
      <c r="AI534" s="59">
        <f>VLOOKUP(C534,macroInfo!$B$5:$G$57,6,0)</f>
        <v>-8.6215243879623085</v>
      </c>
      <c r="AJ534" s="59">
        <f>VLOOKUP(C534,macroInfo!$B$5:$F$57,5,0)</f>
        <v>-2.1118228990670262</v>
      </c>
      <c r="AK534" s="59">
        <f>VLOOKUP(C534,macroInfo!$B$5:$H$57,7,0)</f>
        <v>3.665</v>
      </c>
    </row>
    <row r="535" spans="1:37" x14ac:dyDescent="0.3">
      <c r="A535" s="32" t="s">
        <v>163</v>
      </c>
      <c r="B535" s="32">
        <v>18</v>
      </c>
      <c r="C535" s="32">
        <v>2004</v>
      </c>
      <c r="D535" s="29" t="s">
        <v>201</v>
      </c>
      <c r="E535" s="29" t="s">
        <v>45</v>
      </c>
      <c r="F535" s="33">
        <f t="shared" si="224"/>
        <v>0</v>
      </c>
      <c r="G535" s="33">
        <f t="shared" si="213"/>
        <v>0</v>
      </c>
      <c r="H535" s="33">
        <f t="shared" si="214"/>
        <v>0</v>
      </c>
      <c r="I535" s="33">
        <f t="shared" si="215"/>
        <v>0</v>
      </c>
      <c r="J535" s="30">
        <v>1.6188</v>
      </c>
      <c r="K535" s="30">
        <v>16.9633</v>
      </c>
      <c r="L535" s="30">
        <v>3.3851</v>
      </c>
      <c r="M535" s="30">
        <v>2.6493000000000002</v>
      </c>
      <c r="N535" s="31">
        <v>5794</v>
      </c>
      <c r="O535" s="50">
        <f t="shared" si="217"/>
        <v>6.3595461183375068</v>
      </c>
      <c r="P535" s="31">
        <v>64539</v>
      </c>
      <c r="Q535" s="31">
        <f t="shared" si="216"/>
        <v>11.138936831204694</v>
      </c>
      <c r="R535" s="31">
        <v>79723</v>
      </c>
      <c r="S535" s="31">
        <f t="shared" si="218"/>
        <v>15.658287982187256</v>
      </c>
      <c r="T535" s="31">
        <v>45165</v>
      </c>
      <c r="U535" s="31">
        <f t="shared" si="225"/>
        <v>34558</v>
      </c>
      <c r="V535" s="50">
        <f t="shared" si="219"/>
        <v>5.5631033815663731</v>
      </c>
      <c r="W535" s="31">
        <v>1969</v>
      </c>
      <c r="X535" s="44">
        <f t="shared" si="220"/>
        <v>4.3595704638547543</v>
      </c>
      <c r="Y535" s="44">
        <f t="shared" si="221"/>
        <v>1.7102704638547541</v>
      </c>
      <c r="Z535" s="31">
        <v>7465</v>
      </c>
      <c r="AA535" s="30">
        <v>9.9940999999999995</v>
      </c>
      <c r="AB535" s="30">
        <v>81.659599999999998</v>
      </c>
      <c r="AC535" s="30">
        <v>27.2971</v>
      </c>
      <c r="AD535" s="30">
        <v>136.88800000000001</v>
      </c>
      <c r="AE535" s="30">
        <f t="shared" si="223"/>
        <v>11.771605866295564</v>
      </c>
      <c r="AF535" s="30">
        <f t="shared" si="222"/>
        <v>161.57189033997412</v>
      </c>
      <c r="AG535" s="31">
        <v>8401</v>
      </c>
      <c r="AH535" s="59">
        <f>VLOOKUP(C535,macroInfo!$B$5:$D$57,3,0)</f>
        <v>3.8525526006435098</v>
      </c>
      <c r="AI535" s="59">
        <f>VLOOKUP(C535,macroInfo!$B$5:$G$57,6,0)</f>
        <v>22.068486956749851</v>
      </c>
      <c r="AJ535" s="59">
        <f>VLOOKUP(C535,macroInfo!$B$5:$F$57,5,0)</f>
        <v>15.83158490016541</v>
      </c>
      <c r="AK535" s="59">
        <f>VLOOKUP(C535,macroInfo!$B$5:$H$57,7,0)</f>
        <v>4.57</v>
      </c>
    </row>
    <row r="536" spans="1:37" x14ac:dyDescent="0.3">
      <c r="A536" s="32" t="s">
        <v>164</v>
      </c>
      <c r="B536" s="32">
        <v>18</v>
      </c>
      <c r="C536" s="32">
        <v>2005</v>
      </c>
      <c r="D536" s="29" t="s">
        <v>201</v>
      </c>
      <c r="E536" s="29" t="s">
        <v>45</v>
      </c>
      <c r="F536" s="33">
        <f t="shared" si="224"/>
        <v>0</v>
      </c>
      <c r="G536" s="33">
        <f t="shared" si="213"/>
        <v>0</v>
      </c>
      <c r="H536" s="33">
        <f t="shared" si="214"/>
        <v>0</v>
      </c>
      <c r="I536" s="33">
        <f t="shared" si="215"/>
        <v>0</v>
      </c>
      <c r="J536" s="30">
        <v>1.5436000000000001</v>
      </c>
      <c r="K536" s="30">
        <v>16.529299999999999</v>
      </c>
      <c r="L536" s="30">
        <v>3.1438000000000001</v>
      </c>
      <c r="M536" s="30">
        <v>2.6078999999999999</v>
      </c>
      <c r="N536" s="31">
        <v>6364</v>
      </c>
      <c r="O536" s="50">
        <f t="shared" si="217"/>
        <v>9.3834211128381799</v>
      </c>
      <c r="P536" s="31">
        <v>76673</v>
      </c>
      <c r="Q536" s="31">
        <f t="shared" si="216"/>
        <v>12.047925832809554</v>
      </c>
      <c r="R536" s="31">
        <v>91954</v>
      </c>
      <c r="S536" s="31">
        <f t="shared" si="218"/>
        <v>14.273032565983065</v>
      </c>
      <c r="T536" s="31">
        <v>51550</v>
      </c>
      <c r="U536" s="31">
        <f t="shared" si="225"/>
        <v>40404</v>
      </c>
      <c r="V536" s="50">
        <f t="shared" si="219"/>
        <v>15.62897180760077</v>
      </c>
      <c r="W536" s="31">
        <v>2154</v>
      </c>
      <c r="X536" s="44">
        <f t="shared" si="220"/>
        <v>4.1784675072744903</v>
      </c>
      <c r="Y536" s="44">
        <f t="shared" si="221"/>
        <v>1.5705675072744905</v>
      </c>
      <c r="Z536" s="31">
        <v>8555</v>
      </c>
      <c r="AA536" s="30">
        <v>10.0463</v>
      </c>
      <c r="AB536" s="30">
        <v>78.104799999999997</v>
      </c>
      <c r="AC536" s="30">
        <v>14.1371</v>
      </c>
      <c r="AD536" s="30">
        <v>13.152100000000001</v>
      </c>
      <c r="AE536" s="30">
        <f t="shared" si="223"/>
        <v>13.629047635300306</v>
      </c>
      <c r="AF536" s="30">
        <f t="shared" si="222"/>
        <v>161.32638388711882</v>
      </c>
      <c r="AG536" s="31">
        <v>9277</v>
      </c>
      <c r="AH536" s="59">
        <f>VLOOKUP(C536,macroInfo!$B$5:$D$57,3,0)</f>
        <v>3.4832203202525802</v>
      </c>
      <c r="AI536" s="59">
        <f>VLOOKUP(C536,macroInfo!$B$5:$G$57,6,0)</f>
        <v>2.7517247399369804</v>
      </c>
      <c r="AJ536" s="59">
        <f>VLOOKUP(C536,macroInfo!$B$5:$F$57,5,0)</f>
        <v>6.3055343402032529</v>
      </c>
      <c r="AK536" s="59">
        <f>VLOOKUP(C536,macroInfo!$B$5:$H$57,7,0)</f>
        <v>4.6974999999999998</v>
      </c>
    </row>
    <row r="537" spans="1:37" x14ac:dyDescent="0.3">
      <c r="A537" s="32" t="s">
        <v>165</v>
      </c>
      <c r="B537" s="32">
        <v>18</v>
      </c>
      <c r="C537" s="32">
        <v>2006</v>
      </c>
      <c r="D537" s="29" t="s">
        <v>201</v>
      </c>
      <c r="E537" s="29" t="s">
        <v>45</v>
      </c>
      <c r="F537" s="33">
        <f t="shared" si="224"/>
        <v>0</v>
      </c>
      <c r="G537" s="33">
        <f t="shared" si="213"/>
        <v>0</v>
      </c>
      <c r="H537" s="33">
        <f t="shared" si="214"/>
        <v>0</v>
      </c>
      <c r="I537" s="33">
        <f t="shared" si="215"/>
        <v>0</v>
      </c>
      <c r="J537" s="30">
        <v>2.6783999999999999</v>
      </c>
      <c r="K537" s="30">
        <v>26.831</v>
      </c>
      <c r="L537" s="30">
        <v>2.9521000000000002</v>
      </c>
      <c r="M537" s="30">
        <v>2.2833000000000001</v>
      </c>
      <c r="N537" s="31">
        <v>8924</v>
      </c>
      <c r="O537" s="50">
        <f t="shared" si="217"/>
        <v>33.808716609474558</v>
      </c>
      <c r="P537" s="31">
        <v>85539</v>
      </c>
      <c r="Q537" s="31">
        <f t="shared" si="216"/>
        <v>9.5852756611385033</v>
      </c>
      <c r="R537" s="31">
        <v>101820</v>
      </c>
      <c r="S537" s="31">
        <f t="shared" si="218"/>
        <v>10.19180964668319</v>
      </c>
      <c r="T537" s="31">
        <v>52471</v>
      </c>
      <c r="U537" s="31">
        <f t="shared" si="225"/>
        <v>49349</v>
      </c>
      <c r="V537" s="50">
        <f t="shared" si="219"/>
        <v>19.998871228272815</v>
      </c>
      <c r="W537" s="31">
        <v>2245</v>
      </c>
      <c r="X537" s="44">
        <f t="shared" si="220"/>
        <v>4.278553867850813</v>
      </c>
      <c r="Y537" s="44">
        <f t="shared" si="221"/>
        <v>1.9952538678508129</v>
      </c>
      <c r="Z537" s="31">
        <v>10780.84</v>
      </c>
      <c r="AA537" s="30">
        <v>8.7226999999999997</v>
      </c>
      <c r="AB537" s="30">
        <v>81.522000000000006</v>
      </c>
      <c r="AC537" s="30">
        <v>1.7866</v>
      </c>
      <c r="AD537" s="30">
        <v>9.9975000000000005</v>
      </c>
      <c r="AE537" s="30">
        <f t="shared" si="223"/>
        <v>23.125457717884892</v>
      </c>
      <c r="AF537" s="30">
        <f t="shared" si="222"/>
        <v>161.66421360946745</v>
      </c>
      <c r="AG537" s="31">
        <v>11559</v>
      </c>
      <c r="AH537" s="59">
        <f>VLOOKUP(C537,macroInfo!$B$5:$D$57,3,0)</f>
        <v>2.7828106258432701</v>
      </c>
      <c r="AI537" s="59">
        <f>VLOOKUP(C537,macroInfo!$B$5:$G$57,6,0)</f>
        <v>2.1064496594234416</v>
      </c>
      <c r="AJ537" s="59">
        <f>VLOOKUP(C537,macroInfo!$B$5:$F$57,5,0)</f>
        <v>8.7574297123439706</v>
      </c>
      <c r="AK537" s="59">
        <f>VLOOKUP(C537,macroInfo!$B$5:$H$57,7,0)</f>
        <v>4.7974999999999994</v>
      </c>
    </row>
    <row r="538" spans="1:37" x14ac:dyDescent="0.3">
      <c r="A538" s="32" t="s">
        <v>166</v>
      </c>
      <c r="B538" s="32">
        <v>18</v>
      </c>
      <c r="C538" s="32">
        <v>2007</v>
      </c>
      <c r="D538" s="29" t="s">
        <v>201</v>
      </c>
      <c r="E538" s="29" t="s">
        <v>45</v>
      </c>
      <c r="F538" s="33">
        <f t="shared" si="224"/>
        <v>1</v>
      </c>
      <c r="G538" s="33">
        <f t="shared" si="213"/>
        <v>1</v>
      </c>
      <c r="H538" s="33">
        <f t="shared" si="214"/>
        <v>1</v>
      </c>
      <c r="I538" s="33">
        <f t="shared" si="215"/>
        <v>0</v>
      </c>
      <c r="J538" s="30">
        <v>1.2186999999999999</v>
      </c>
      <c r="K538" s="30">
        <v>11.4497</v>
      </c>
      <c r="L538" s="30">
        <v>3.1404999999999998</v>
      </c>
      <c r="M538" s="30">
        <v>2.5042</v>
      </c>
      <c r="N538" s="31">
        <v>7815</v>
      </c>
      <c r="O538" s="50">
        <f t="shared" si="217"/>
        <v>-13.269931269684612</v>
      </c>
      <c r="P538" s="31">
        <v>115132</v>
      </c>
      <c r="Q538" s="31">
        <f t="shared" si="216"/>
        <v>14.732181701855406</v>
      </c>
      <c r="R538" s="31">
        <v>138920</v>
      </c>
      <c r="S538" s="31">
        <f t="shared" si="218"/>
        <v>31.069167940168334</v>
      </c>
      <c r="T538" s="31">
        <v>72246</v>
      </c>
      <c r="U538" s="31">
        <f t="shared" si="225"/>
        <v>66674</v>
      </c>
      <c r="V538" s="50">
        <f t="shared" si="219"/>
        <v>30.089756958070481</v>
      </c>
      <c r="W538" s="31">
        <v>2915</v>
      </c>
      <c r="X538" s="44">
        <f t="shared" si="220"/>
        <v>4.0348254574647733</v>
      </c>
      <c r="Y538" s="44">
        <f t="shared" si="221"/>
        <v>1.5306254574647733</v>
      </c>
      <c r="Z538" s="31">
        <v>14844.36</v>
      </c>
      <c r="AA538" s="30">
        <v>8.4153000000000002</v>
      </c>
      <c r="AB538" s="30">
        <v>72.778499999999994</v>
      </c>
      <c r="AC538" s="30">
        <v>37.6875</v>
      </c>
      <c r="AD538" s="30">
        <v>24.728100000000001</v>
      </c>
      <c r="AE538" s="30">
        <f t="shared" si="223"/>
        <v>31.984951060438554</v>
      </c>
      <c r="AF538" s="30">
        <f>AVERAGE(AF539:AF551)</f>
        <v>163.69627692307694</v>
      </c>
      <c r="AG538" s="31">
        <v>11803</v>
      </c>
      <c r="AH538" s="59">
        <f>VLOOKUP(C538,macroInfo!$B$5:$D$57,3,0)</f>
        <v>2.01050755163328</v>
      </c>
      <c r="AI538" s="59">
        <f>VLOOKUP(C538,macroInfo!$B$5:$G$57,6,0)</f>
        <v>21.613625390754567</v>
      </c>
      <c r="AJ538" s="59">
        <f>VLOOKUP(C538,macroInfo!$B$5:$F$57,5,0)</f>
        <v>11.440467914050702</v>
      </c>
      <c r="AK538" s="59">
        <f>VLOOKUP(C538,macroInfo!$B$5:$H$57,7,0)</f>
        <v>5.9550000000000001</v>
      </c>
    </row>
    <row r="539" spans="1:37" x14ac:dyDescent="0.3">
      <c r="A539" s="32" t="s">
        <v>167</v>
      </c>
      <c r="B539" s="32">
        <v>18</v>
      </c>
      <c r="C539" s="32">
        <v>2008</v>
      </c>
      <c r="D539" s="29" t="s">
        <v>201</v>
      </c>
      <c r="E539" s="29" t="s">
        <v>45</v>
      </c>
      <c r="F539" s="33">
        <f t="shared" si="224"/>
        <v>1</v>
      </c>
      <c r="G539" s="33">
        <f t="shared" si="213"/>
        <v>1</v>
      </c>
      <c r="H539" s="33">
        <f t="shared" si="214"/>
        <v>1</v>
      </c>
      <c r="I539" s="33">
        <f t="shared" si="215"/>
        <v>0</v>
      </c>
      <c r="J539" s="30">
        <v>0.41020000000000001</v>
      </c>
      <c r="K539" s="30">
        <v>5.3232999999999997</v>
      </c>
      <c r="L539" s="30">
        <v>2.2616999999999998</v>
      </c>
      <c r="M539" s="30">
        <v>2.0105</v>
      </c>
      <c r="N539" s="31">
        <v>24287</v>
      </c>
      <c r="O539" s="50">
        <f t="shared" si="217"/>
        <v>113.38962638966446</v>
      </c>
      <c r="P539" s="31">
        <v>251106</v>
      </c>
      <c r="Q539" s="31">
        <f t="shared" si="216"/>
        <v>10.339111458805123</v>
      </c>
      <c r="R539" s="31">
        <v>291081</v>
      </c>
      <c r="S539" s="31">
        <f t="shared" si="218"/>
        <v>73.970335107876579</v>
      </c>
      <c r="T539" s="31">
        <v>179855</v>
      </c>
      <c r="U539" s="31">
        <f t="shared" si="225"/>
        <v>111226</v>
      </c>
      <c r="V539" s="50">
        <f t="shared" si="219"/>
        <v>51.174909560576388</v>
      </c>
      <c r="W539" s="31">
        <v>3854</v>
      </c>
      <c r="X539" s="44">
        <f t="shared" si="220"/>
        <v>2.1428372855911708</v>
      </c>
      <c r="Y539" s="44">
        <f t="shared" si="221"/>
        <v>0.13233728559117086</v>
      </c>
      <c r="Z539" s="31">
        <v>17504</v>
      </c>
      <c r="AA539" s="30">
        <v>10.5281</v>
      </c>
      <c r="AB539" s="30">
        <v>78.686700000000002</v>
      </c>
      <c r="AC539" s="30">
        <v>148.94800000000001</v>
      </c>
      <c r="AD539" s="30">
        <v>133.2217</v>
      </c>
      <c r="AE539" s="30">
        <f t="shared" si="223"/>
        <v>16.48094311121794</v>
      </c>
      <c r="AF539" s="30">
        <v>131.74189999999999</v>
      </c>
      <c r="AG539" s="31">
        <v>33116</v>
      </c>
      <c r="AH539" s="59">
        <f>VLOOKUP(C539,macroInfo!$B$5:$D$57,3,0)</f>
        <v>0.122188442974647</v>
      </c>
      <c r="AI539" s="59">
        <f>VLOOKUP(C539,macroInfo!$B$5:$G$57,6,0)</f>
        <v>-8.1302947285824168</v>
      </c>
      <c r="AJ539" s="59">
        <f>VLOOKUP(C539,macroInfo!$B$5:$F$57,5,0)</f>
        <v>-19.582815844469096</v>
      </c>
      <c r="AK539" s="59">
        <f>VLOOKUP(C539,macroInfo!$B$5:$H$57,7,0)</f>
        <v>5.49</v>
      </c>
    </row>
    <row r="540" spans="1:37" x14ac:dyDescent="0.3">
      <c r="A540" s="32" t="s">
        <v>168</v>
      </c>
      <c r="B540" s="32">
        <v>18</v>
      </c>
      <c r="C540" s="32">
        <v>2009</v>
      </c>
      <c r="D540" s="29" t="s">
        <v>201</v>
      </c>
      <c r="E540" s="29" t="s">
        <v>45</v>
      </c>
      <c r="F540" s="33">
        <f t="shared" si="224"/>
        <v>1</v>
      </c>
      <c r="G540" s="33">
        <f t="shared" si="213"/>
        <v>1</v>
      </c>
      <c r="H540" s="33">
        <f t="shared" si="214"/>
        <v>1</v>
      </c>
      <c r="I540" s="33">
        <f t="shared" si="215"/>
        <v>0</v>
      </c>
      <c r="J540" s="30">
        <v>0.87250000000000005</v>
      </c>
      <c r="K540" s="30">
        <v>10.148999999999999</v>
      </c>
      <c r="L540" s="30">
        <v>3.9674</v>
      </c>
      <c r="M540" s="30">
        <v>3.6924000000000001</v>
      </c>
      <c r="N540" s="31">
        <v>26523</v>
      </c>
      <c r="O540" s="50">
        <f t="shared" si="217"/>
        <v>8.8071053321692592</v>
      </c>
      <c r="P540" s="31">
        <v>232257</v>
      </c>
      <c r="Q540" s="31">
        <f t="shared" si="216"/>
        <v>8.7568148399502324</v>
      </c>
      <c r="R540" s="31">
        <v>269863</v>
      </c>
      <c r="S540" s="31">
        <f t="shared" si="218"/>
        <v>-7.5687156138372789</v>
      </c>
      <c r="T540" s="31">
        <v>160082</v>
      </c>
      <c r="U540" s="31">
        <f t="shared" si="225"/>
        <v>109781</v>
      </c>
      <c r="V540" s="50">
        <f t="shared" si="219"/>
        <v>-1.3076695228533717</v>
      </c>
      <c r="W540" s="31">
        <v>9083</v>
      </c>
      <c r="X540" s="44">
        <f t="shared" si="220"/>
        <v>5.6739670918654186</v>
      </c>
      <c r="Y540" s="44">
        <f t="shared" si="221"/>
        <v>1.9815670918654185</v>
      </c>
      <c r="Z540" s="31">
        <v>21968</v>
      </c>
      <c r="AA540" s="30">
        <v>8.2864000000000004</v>
      </c>
      <c r="AB540" s="30">
        <v>82.641900000000007</v>
      </c>
      <c r="AC540" s="30">
        <v>-10.9939</v>
      </c>
      <c r="AD540" s="30">
        <v>-3.0813999999999999</v>
      </c>
      <c r="AE540" s="30">
        <f t="shared" si="223"/>
        <v>22.715742278604449</v>
      </c>
      <c r="AF540" s="30">
        <v>194.1628</v>
      </c>
      <c r="AG540" s="31">
        <v>34813</v>
      </c>
      <c r="AH540" s="59">
        <f>VLOOKUP(C540,macroInfo!$B$5:$D$57,3,0)</f>
        <v>-2.5998883510855801</v>
      </c>
      <c r="AI540" s="59">
        <f>VLOOKUP(C540,macroInfo!$B$5:$G$57,6,0)</f>
        <v>-152.2692205218506</v>
      </c>
      <c r="AJ540" s="59">
        <f>VLOOKUP(C540,macroInfo!$B$5:$F$57,5,0)</f>
        <v>-24.778154144577758</v>
      </c>
      <c r="AK540" s="59">
        <f>VLOOKUP(C540,macroInfo!$B$5:$H$57,7,0)</f>
        <v>1.1975</v>
      </c>
    </row>
    <row r="541" spans="1:37" x14ac:dyDescent="0.3">
      <c r="A541" s="32" t="s">
        <v>169</v>
      </c>
      <c r="B541" s="32">
        <v>18</v>
      </c>
      <c r="C541" s="32">
        <v>2010</v>
      </c>
      <c r="D541" s="29" t="s">
        <v>201</v>
      </c>
      <c r="E541" s="29" t="s">
        <v>45</v>
      </c>
      <c r="F541" s="33">
        <f t="shared" si="224"/>
        <v>1</v>
      </c>
      <c r="G541" s="33">
        <f t="shared" si="213"/>
        <v>1</v>
      </c>
      <c r="H541" s="33">
        <f t="shared" si="214"/>
        <v>1</v>
      </c>
      <c r="I541" s="33">
        <f t="shared" si="215"/>
        <v>0</v>
      </c>
      <c r="J541" s="30">
        <v>1.2776000000000001</v>
      </c>
      <c r="K541" s="30">
        <v>11.678900000000001</v>
      </c>
      <c r="L541" s="30">
        <v>4.1326999999999998</v>
      </c>
      <c r="M541" s="30">
        <v>3.8780999999999999</v>
      </c>
      <c r="N541" s="31">
        <v>26092</v>
      </c>
      <c r="O541" s="50">
        <f t="shared" si="217"/>
        <v>-1.6383527157927489</v>
      </c>
      <c r="P541" s="31">
        <v>216283</v>
      </c>
      <c r="Q541" s="31">
        <f t="shared" si="216"/>
        <v>8.2892457458224751</v>
      </c>
      <c r="R541" s="31">
        <v>264284</v>
      </c>
      <c r="S541" s="31">
        <f t="shared" si="218"/>
        <v>-2.0890140306732761</v>
      </c>
      <c r="T541" s="31">
        <v>154087</v>
      </c>
      <c r="U541" s="31">
        <f t="shared" si="225"/>
        <v>110197</v>
      </c>
      <c r="V541" s="50">
        <f t="shared" si="219"/>
        <v>0.37822009101643522</v>
      </c>
      <c r="W541" s="31">
        <v>9230</v>
      </c>
      <c r="X541" s="44">
        <f t="shared" si="220"/>
        <v>5.9901224632837291</v>
      </c>
      <c r="Y541" s="44">
        <f t="shared" si="221"/>
        <v>2.1120224632837292</v>
      </c>
      <c r="Z541" s="31">
        <v>29595</v>
      </c>
      <c r="AA541" s="30">
        <v>8.0480999999999998</v>
      </c>
      <c r="AB541" s="30">
        <v>82.282700000000006</v>
      </c>
      <c r="AC541" s="30">
        <v>-3.7450000000000001</v>
      </c>
      <c r="AD541" s="30">
        <v>-1.8895999999999999</v>
      </c>
      <c r="AE541" s="30">
        <f t="shared" si="223"/>
        <v>29.801857911707319</v>
      </c>
      <c r="AF541" s="30">
        <v>218.9537</v>
      </c>
      <c r="AG541" s="31">
        <v>33724</v>
      </c>
      <c r="AH541" s="59">
        <f>VLOOKUP(C541,macroInfo!$B$5:$D$57,3,0)</f>
        <v>2.7088566941968102</v>
      </c>
      <c r="AI541" s="59">
        <f>VLOOKUP(C541,macroInfo!$B$5:$G$57,6,0)</f>
        <v>-55.129973169376534</v>
      </c>
      <c r="AJ541" s="59">
        <f>VLOOKUP(C541,macroInfo!$B$5:$F$57,5,0)</f>
        <v>17.567573527575036</v>
      </c>
      <c r="AK541" s="59">
        <f>VLOOKUP(C541,macroInfo!$B$5:$H$57,7,0)</f>
        <v>0.69</v>
      </c>
    </row>
    <row r="542" spans="1:37" x14ac:dyDescent="0.3">
      <c r="A542" s="32" t="s">
        <v>170</v>
      </c>
      <c r="B542" s="32">
        <v>18</v>
      </c>
      <c r="C542" s="32">
        <v>2011</v>
      </c>
      <c r="D542" s="29" t="s">
        <v>201</v>
      </c>
      <c r="E542" s="29" t="s">
        <v>45</v>
      </c>
      <c r="F542" s="33">
        <f t="shared" si="224"/>
        <v>1</v>
      </c>
      <c r="G542" s="33">
        <f t="shared" si="213"/>
        <v>1</v>
      </c>
      <c r="H542" s="33">
        <f t="shared" si="214"/>
        <v>1</v>
      </c>
      <c r="I542" s="33">
        <f t="shared" si="215"/>
        <v>0</v>
      </c>
      <c r="J542" s="30">
        <v>1.1414</v>
      </c>
      <c r="K542" s="30">
        <v>9.6304999999999996</v>
      </c>
      <c r="L542" s="30">
        <v>3.8788</v>
      </c>
      <c r="M542" s="30">
        <v>3.6116999999999999</v>
      </c>
      <c r="N542" s="31">
        <v>29073</v>
      </c>
      <c r="O542" s="50">
        <f t="shared" si="217"/>
        <v>10.818115448667317</v>
      </c>
      <c r="P542" s="31">
        <v>230705</v>
      </c>
      <c r="Q542" s="31">
        <f t="shared" si="216"/>
        <v>7.9353695869019365</v>
      </c>
      <c r="R542" s="31">
        <v>271205</v>
      </c>
      <c r="S542" s="31">
        <f t="shared" si="218"/>
        <v>2.5850709964926577</v>
      </c>
      <c r="T542" s="31">
        <v>161950</v>
      </c>
      <c r="U542" s="31">
        <f t="shared" si="225"/>
        <v>109255</v>
      </c>
      <c r="V542" s="50">
        <f t="shared" si="219"/>
        <v>-0.85850735989351434</v>
      </c>
      <c r="W542" s="31">
        <v>8700</v>
      </c>
      <c r="X542" s="44">
        <f t="shared" si="220"/>
        <v>5.3720284038283417</v>
      </c>
      <c r="Y542" s="44">
        <f t="shared" si="221"/>
        <v>1.7603284038283418</v>
      </c>
      <c r="Z542" s="31">
        <v>32416</v>
      </c>
      <c r="AA542" s="30">
        <v>7.2815000000000003</v>
      </c>
      <c r="AB542" s="30">
        <v>83.663200000000003</v>
      </c>
      <c r="AC542" s="30">
        <v>5.1029999999999998</v>
      </c>
      <c r="AD542" s="30">
        <v>2.4952000000000001</v>
      </c>
      <c r="AE542" s="30">
        <f t="shared" si="223"/>
        <v>9.1046699923584491</v>
      </c>
      <c r="AF542" s="30">
        <v>178.96690000000001</v>
      </c>
      <c r="AG542" s="31">
        <v>36548</v>
      </c>
      <c r="AH542" s="59">
        <f>VLOOKUP(C542,macroInfo!$B$5:$D$57,3,0)</f>
        <v>1.54989495017045</v>
      </c>
      <c r="AI542" s="59">
        <f>VLOOKUP(C542,macroInfo!$B$5:$G$57,6,0)</f>
        <v>25.171692375826577</v>
      </c>
      <c r="AJ542" s="59">
        <f>VLOOKUP(C542,macroInfo!$B$5:$F$57,5,0)</f>
        <v>12.462970276676295</v>
      </c>
      <c r="AK542" s="59">
        <f>VLOOKUP(C542,macroInfo!$B$5:$H$57,7,0)</f>
        <v>0.88749999999999996</v>
      </c>
    </row>
    <row r="543" spans="1:37" x14ac:dyDescent="0.3">
      <c r="A543" s="32" t="s">
        <v>171</v>
      </c>
      <c r="B543" s="32">
        <v>18</v>
      </c>
      <c r="C543" s="32">
        <v>2012</v>
      </c>
      <c r="D543" s="29" t="s">
        <v>201</v>
      </c>
      <c r="E543" s="29" t="s">
        <v>45</v>
      </c>
      <c r="F543" s="33">
        <f t="shared" si="224"/>
        <v>1</v>
      </c>
      <c r="G543" s="33">
        <f t="shared" si="213"/>
        <v>1</v>
      </c>
      <c r="H543" s="33">
        <f t="shared" si="214"/>
        <v>1</v>
      </c>
      <c r="I543" s="33">
        <f t="shared" si="215"/>
        <v>0</v>
      </c>
      <c r="J543" s="30">
        <v>1.0414000000000001</v>
      </c>
      <c r="K543" s="30">
        <v>8.2736999999999998</v>
      </c>
      <c r="L543" s="30">
        <v>4.0183</v>
      </c>
      <c r="M543" s="30">
        <v>3.778</v>
      </c>
      <c r="N543" s="31">
        <v>30226</v>
      </c>
      <c r="O543" s="50">
        <f t="shared" si="217"/>
        <v>3.889257272740628</v>
      </c>
      <c r="P543" s="31">
        <v>260847</v>
      </c>
      <c r="Q543" s="31">
        <f t="shared" si="216"/>
        <v>8.6298881757427388</v>
      </c>
      <c r="R543" s="31">
        <v>305107</v>
      </c>
      <c r="S543" s="31">
        <f t="shared" si="218"/>
        <v>11.778754228225019</v>
      </c>
      <c r="T543" s="31">
        <v>189549</v>
      </c>
      <c r="U543" s="31">
        <f t="shared" si="225"/>
        <v>115558</v>
      </c>
      <c r="V543" s="50">
        <f t="shared" si="219"/>
        <v>5.6087968902783167</v>
      </c>
      <c r="W543" s="31">
        <v>9640</v>
      </c>
      <c r="X543" s="44">
        <f t="shared" si="220"/>
        <v>5.0857561896923755</v>
      </c>
      <c r="Y543" s="44">
        <f t="shared" si="221"/>
        <v>1.3077561896923755</v>
      </c>
      <c r="Z543" s="31">
        <v>35413</v>
      </c>
      <c r="AA543" s="30">
        <v>7.3052999999999999</v>
      </c>
      <c r="AB543" s="30">
        <v>83.897999999999996</v>
      </c>
      <c r="AC543" s="30">
        <v>17.041699999999999</v>
      </c>
      <c r="AD543" s="30">
        <v>13.3939</v>
      </c>
      <c r="AE543" s="30">
        <f t="shared" si="223"/>
        <v>8.8426856298839454</v>
      </c>
      <c r="AF543" s="30">
        <v>163.65860000000001</v>
      </c>
      <c r="AG543" s="31">
        <v>38234</v>
      </c>
      <c r="AH543" s="59">
        <f>VLOOKUP(C543,macroInfo!$B$5:$D$57,3,0)</f>
        <v>2.2806876031918502</v>
      </c>
      <c r="AI543" s="59">
        <f>VLOOKUP(C543,macroInfo!$B$5:$G$57,6,0)</f>
        <v>-5.7987257650349395</v>
      </c>
      <c r="AJ543" s="59">
        <f>VLOOKUP(C543,macroInfo!$B$5:$F$57,5,0)</f>
        <v>7.9335793820117502</v>
      </c>
      <c r="AK543" s="59">
        <f>VLOOKUP(C543,macroInfo!$B$5:$H$57,7,0)</f>
        <v>0.83749999999999991</v>
      </c>
    </row>
    <row r="544" spans="1:37" x14ac:dyDescent="0.3">
      <c r="A544" s="32" t="s">
        <v>172</v>
      </c>
      <c r="B544" s="32">
        <v>18</v>
      </c>
      <c r="C544" s="32">
        <v>2013</v>
      </c>
      <c r="D544" s="29" t="s">
        <v>201</v>
      </c>
      <c r="E544" s="29" t="s">
        <v>45</v>
      </c>
      <c r="F544" s="33">
        <f t="shared" si="224"/>
        <v>0</v>
      </c>
      <c r="G544" s="33">
        <f t="shared" si="213"/>
        <v>0</v>
      </c>
      <c r="H544" s="33">
        <f t="shared" si="214"/>
        <v>0</v>
      </c>
      <c r="I544" s="33">
        <f t="shared" si="215"/>
        <v>0</v>
      </c>
      <c r="J544" s="30">
        <v>1.3436999999999999</v>
      </c>
      <c r="K544" s="30">
        <v>10.709199999999999</v>
      </c>
      <c r="L544" s="30">
        <v>3.4897</v>
      </c>
      <c r="M544" s="30">
        <v>3.2833000000000001</v>
      </c>
      <c r="N544" s="31">
        <v>33612</v>
      </c>
      <c r="O544" s="50">
        <f t="shared" si="217"/>
        <v>10.618066491804285</v>
      </c>
      <c r="P544" s="31">
        <v>272169</v>
      </c>
      <c r="Q544" s="31">
        <f t="shared" si="216"/>
        <v>8.0973759371652978</v>
      </c>
      <c r="R544" s="31">
        <v>320192</v>
      </c>
      <c r="S544" s="31">
        <f t="shared" si="218"/>
        <v>4.825828110902969</v>
      </c>
      <c r="T544" s="31">
        <v>197868</v>
      </c>
      <c r="U544" s="31">
        <f t="shared" si="225"/>
        <v>122324</v>
      </c>
      <c r="V544" s="50">
        <f t="shared" si="219"/>
        <v>5.6900693776361502</v>
      </c>
      <c r="W544" s="31">
        <v>9147</v>
      </c>
      <c r="X544" s="44">
        <f t="shared" si="220"/>
        <v>4.6227788222451336</v>
      </c>
      <c r="Y544" s="44">
        <f t="shared" si="221"/>
        <v>1.3394788222451335</v>
      </c>
      <c r="Z544" s="31">
        <v>38393</v>
      </c>
      <c r="AA544" s="30">
        <v>7.2709999999999999</v>
      </c>
      <c r="AB544" s="30">
        <v>82.734499999999997</v>
      </c>
      <c r="AC544" s="30">
        <v>4.3887999999999998</v>
      </c>
      <c r="AD544" s="30">
        <v>3.6543999999999999</v>
      </c>
      <c r="AE544" s="30">
        <f t="shared" si="223"/>
        <v>8.0796166944756713</v>
      </c>
      <c r="AF544" s="30">
        <v>143.5634</v>
      </c>
      <c r="AG544" s="31">
        <v>42950</v>
      </c>
      <c r="AH544" s="59">
        <f>VLOOKUP(C544,macroInfo!$B$5:$D$57,3,0)</f>
        <v>1.84187539518688</v>
      </c>
      <c r="AI544" s="59">
        <f>VLOOKUP(C544,macroInfo!$B$5:$G$57,6,0)</f>
        <v>-52.586350113053101</v>
      </c>
      <c r="AJ544" s="59">
        <f>VLOOKUP(C544,macroInfo!$B$5:$F$57,5,0)</f>
        <v>17.537853396638734</v>
      </c>
      <c r="AK544" s="59">
        <f>VLOOKUP(C544,macroInfo!$B$5:$H$57,7,0)</f>
        <v>0.495</v>
      </c>
    </row>
    <row r="545" spans="1:37" x14ac:dyDescent="0.3">
      <c r="A545" s="32" t="s">
        <v>173</v>
      </c>
      <c r="B545" s="32">
        <v>18</v>
      </c>
      <c r="C545" s="32">
        <v>2014</v>
      </c>
      <c r="D545" s="29" t="s">
        <v>201</v>
      </c>
      <c r="E545" s="29" t="s">
        <v>45</v>
      </c>
      <c r="F545" s="33">
        <f t="shared" si="224"/>
        <v>0</v>
      </c>
      <c r="G545" s="33">
        <f t="shared" si="213"/>
        <v>0</v>
      </c>
      <c r="H545" s="33">
        <f t="shared" si="214"/>
        <v>0</v>
      </c>
      <c r="I545" s="33">
        <f t="shared" si="215"/>
        <v>0</v>
      </c>
      <c r="J545" s="30">
        <v>1.2578</v>
      </c>
      <c r="K545" s="30">
        <v>9.9648000000000003</v>
      </c>
      <c r="L545" s="30">
        <v>3.0350000000000001</v>
      </c>
      <c r="M545" s="30">
        <v>2.8264999999999998</v>
      </c>
      <c r="N545" s="31">
        <v>35687</v>
      </c>
      <c r="O545" s="50">
        <f t="shared" si="217"/>
        <v>5.9903330744228178</v>
      </c>
      <c r="P545" s="31">
        <v>281379</v>
      </c>
      <c r="Q545" s="31">
        <f t="shared" si="216"/>
        <v>7.8846358617984142</v>
      </c>
      <c r="R545" s="31">
        <v>345072</v>
      </c>
      <c r="S545" s="31">
        <f t="shared" si="218"/>
        <v>7.4832275043885623</v>
      </c>
      <c r="T545" s="31">
        <v>207079</v>
      </c>
      <c r="U545" s="31">
        <f t="shared" si="225"/>
        <v>137993</v>
      </c>
      <c r="V545" s="50">
        <f t="shared" si="219"/>
        <v>12.052969703501057</v>
      </c>
      <c r="W545" s="31">
        <v>8525</v>
      </c>
      <c r="X545" s="44">
        <f t="shared" si="220"/>
        <v>4.1167863472394597</v>
      </c>
      <c r="Y545" s="44">
        <f t="shared" si="221"/>
        <v>1.2902863472394599</v>
      </c>
      <c r="Z545" s="31">
        <v>40605</v>
      </c>
      <c r="AA545" s="30">
        <v>7.4894999999999996</v>
      </c>
      <c r="AB545" s="30">
        <v>80.357200000000006</v>
      </c>
      <c r="AC545" s="30">
        <v>4.6551</v>
      </c>
      <c r="AD545" s="30">
        <v>5.1161000000000003</v>
      </c>
      <c r="AE545" s="30">
        <f t="shared" si="223"/>
        <v>5.6016060424505101</v>
      </c>
      <c r="AF545" s="30">
        <v>127.99630000000001</v>
      </c>
      <c r="AG545" s="31">
        <v>44782</v>
      </c>
      <c r="AH545" s="59">
        <f>VLOOKUP(C545,macroInfo!$B$5:$D$57,3,0)</f>
        <v>2.2877759325535898</v>
      </c>
      <c r="AI545" s="59">
        <f>VLOOKUP(C545,macroInfo!$B$5:$G$57,6,0)</f>
        <v>8.2370997433127773</v>
      </c>
      <c r="AJ545" s="59">
        <f>VLOOKUP(C545,macroInfo!$B$5:$F$57,5,0)</f>
        <v>16.279600580719226</v>
      </c>
      <c r="AK545" s="59">
        <f>VLOOKUP(C545,macroInfo!$B$5:$H$57,7,0)</f>
        <v>0.53750000000000009</v>
      </c>
    </row>
    <row r="546" spans="1:37" x14ac:dyDescent="0.3">
      <c r="A546" s="32" t="s">
        <v>174</v>
      </c>
      <c r="B546" s="32">
        <v>18</v>
      </c>
      <c r="C546" s="32">
        <v>2015</v>
      </c>
      <c r="D546" s="29" t="s">
        <v>201</v>
      </c>
      <c r="E546" s="29" t="s">
        <v>45</v>
      </c>
      <c r="F546" s="33">
        <f t="shared" si="224"/>
        <v>0</v>
      </c>
      <c r="G546" s="33">
        <f t="shared" si="213"/>
        <v>0</v>
      </c>
      <c r="H546" s="33">
        <f t="shared" si="214"/>
        <v>0</v>
      </c>
      <c r="I546" s="33">
        <f t="shared" si="215"/>
        <v>0</v>
      </c>
      <c r="J546" s="30">
        <v>1.1672</v>
      </c>
      <c r="K546" s="30">
        <v>9.4503000000000004</v>
      </c>
      <c r="L546" s="30">
        <v>2.7866</v>
      </c>
      <c r="M546" s="30">
        <v>2.5678000000000001</v>
      </c>
      <c r="N546" s="31">
        <v>35522</v>
      </c>
      <c r="O546" s="50">
        <f t="shared" si="217"/>
        <v>-0.46342539650649328</v>
      </c>
      <c r="P546" s="31">
        <v>294635</v>
      </c>
      <c r="Q546" s="31">
        <f t="shared" si="216"/>
        <v>8.294437250154834</v>
      </c>
      <c r="R546" s="31">
        <v>358493</v>
      </c>
      <c r="S546" s="31">
        <f t="shared" si="218"/>
        <v>3.8156043137466047</v>
      </c>
      <c r="T546" s="31">
        <v>208236</v>
      </c>
      <c r="U546" s="31">
        <f t="shared" si="225"/>
        <v>150257</v>
      </c>
      <c r="V546" s="50">
        <f t="shared" si="219"/>
        <v>8.5144202115399672</v>
      </c>
      <c r="W546" s="31">
        <v>8278</v>
      </c>
      <c r="X546" s="44">
        <f t="shared" si="220"/>
        <v>3.9752972588793485</v>
      </c>
      <c r="Y546" s="44">
        <f t="shared" si="221"/>
        <v>1.4074972588793484</v>
      </c>
      <c r="Z546" s="31">
        <v>41170</v>
      </c>
      <c r="AA546" s="30">
        <v>7.7967000000000004</v>
      </c>
      <c r="AB546" s="30">
        <v>82.034300000000002</v>
      </c>
      <c r="AC546" s="30">
        <v>0.55869999999999997</v>
      </c>
      <c r="AD546" s="30">
        <v>7.2202999999999999</v>
      </c>
      <c r="AE546" s="30">
        <f t="shared" si="223"/>
        <v>1.3818624047439141</v>
      </c>
      <c r="AF546" s="30">
        <v>149.63900000000001</v>
      </c>
      <c r="AG546" s="31">
        <v>43260</v>
      </c>
      <c r="AH546" s="59">
        <f>VLOOKUP(C546,macroInfo!$B$5:$D$57,3,0)</f>
        <v>2.7063695817639899</v>
      </c>
      <c r="AI546" s="59">
        <f>VLOOKUP(C546,macroInfo!$B$5:$G$57,6,0)</f>
        <v>2.7524673390089935</v>
      </c>
      <c r="AJ546" s="59">
        <f>VLOOKUP(C546,macroInfo!$B$5:$F$57,5,0)</f>
        <v>5.3819675500990032</v>
      </c>
      <c r="AK546" s="59">
        <f>VLOOKUP(C546,macroInfo!$B$5:$H$57,7,0)</f>
        <v>0.55249999999999999</v>
      </c>
    </row>
    <row r="547" spans="1:37" x14ac:dyDescent="0.3">
      <c r="A547" s="32" t="s">
        <v>175</v>
      </c>
      <c r="B547" s="32">
        <v>18</v>
      </c>
      <c r="C547" s="32">
        <v>2016</v>
      </c>
      <c r="D547" s="29" t="s">
        <v>201</v>
      </c>
      <c r="E547" s="29" t="s">
        <v>45</v>
      </c>
      <c r="F547" s="33">
        <f t="shared" si="224"/>
        <v>0</v>
      </c>
      <c r="G547" s="33">
        <f t="shared" si="213"/>
        <v>0</v>
      </c>
      <c r="H547" s="33">
        <f t="shared" si="214"/>
        <v>0</v>
      </c>
      <c r="I547" s="33">
        <f t="shared" si="215"/>
        <v>0</v>
      </c>
      <c r="J547" s="30">
        <v>1.0769</v>
      </c>
      <c r="K547" s="30">
        <v>8.8379999999999992</v>
      </c>
      <c r="L547" s="30">
        <v>2.7505999999999999</v>
      </c>
      <c r="M547" s="30">
        <v>2.5007999999999999</v>
      </c>
      <c r="N547" s="31">
        <v>36101</v>
      </c>
      <c r="O547" s="50">
        <f t="shared" si="217"/>
        <v>1.616834294106428</v>
      </c>
      <c r="P547" s="31">
        <v>300573</v>
      </c>
      <c r="Q547" s="31">
        <f t="shared" si="216"/>
        <v>8.3258912495498745</v>
      </c>
      <c r="R547" s="31">
        <v>366380</v>
      </c>
      <c r="S547" s="31">
        <f t="shared" si="218"/>
        <v>2.1761912110221582</v>
      </c>
      <c r="T547" s="31">
        <v>213337</v>
      </c>
      <c r="U547" s="31">
        <f t="shared" si="225"/>
        <v>153043</v>
      </c>
      <c r="V547" s="50">
        <f t="shared" si="219"/>
        <v>1.8371766309725024</v>
      </c>
      <c r="W547" s="31">
        <v>8391</v>
      </c>
      <c r="X547" s="44">
        <f t="shared" si="220"/>
        <v>3.9332136478904269</v>
      </c>
      <c r="Y547" s="44">
        <f t="shared" si="221"/>
        <v>1.432413647890427</v>
      </c>
      <c r="Z547" s="31">
        <v>41698.959999999999</v>
      </c>
      <c r="AA547" s="30">
        <v>7.8196000000000003</v>
      </c>
      <c r="AB547" s="30">
        <v>82.990899999999996</v>
      </c>
      <c r="AC547" s="30">
        <v>2.4496000000000002</v>
      </c>
      <c r="AD547" s="30">
        <v>3.2778999999999998</v>
      </c>
      <c r="AE547" s="30">
        <f t="shared" si="223"/>
        <v>1.2766352663972633</v>
      </c>
      <c r="AF547" s="30">
        <v>159.1284</v>
      </c>
      <c r="AG547" s="31">
        <v>43016</v>
      </c>
      <c r="AH547" s="59">
        <f>VLOOKUP(C547,macroInfo!$B$5:$D$57,3,0)</f>
        <v>1.66747207596187</v>
      </c>
      <c r="AI547" s="59">
        <f>VLOOKUP(C547,macroInfo!$B$5:$G$57,6,0)</f>
        <v>-11.495897277976438</v>
      </c>
      <c r="AJ547" s="59">
        <f>VLOOKUP(C547,macroInfo!$B$5:$F$57,5,0)</f>
        <v>2.592809398073177</v>
      </c>
      <c r="AK547" s="59">
        <f>VLOOKUP(C547,macroInfo!$B$5:$H$57,7,0)</f>
        <v>0.49249999999999994</v>
      </c>
    </row>
    <row r="548" spans="1:37" x14ac:dyDescent="0.3">
      <c r="A548" s="32" t="s">
        <v>176</v>
      </c>
      <c r="B548" s="32">
        <v>18</v>
      </c>
      <c r="C548" s="32">
        <v>2017</v>
      </c>
      <c r="D548" s="29" t="s">
        <v>201</v>
      </c>
      <c r="E548" s="29" t="s">
        <v>45</v>
      </c>
      <c r="F548" s="33">
        <f t="shared" si="224"/>
        <v>0</v>
      </c>
      <c r="G548" s="33">
        <f t="shared" si="213"/>
        <v>0</v>
      </c>
      <c r="H548" s="33">
        <f t="shared" si="214"/>
        <v>0</v>
      </c>
      <c r="I548" s="33">
        <f t="shared" si="215"/>
        <v>0</v>
      </c>
      <c r="J548" s="30">
        <v>1.4289000000000001</v>
      </c>
      <c r="K548" s="30">
        <v>11.9138</v>
      </c>
      <c r="L548" s="30">
        <v>2.9005999999999998</v>
      </c>
      <c r="M548" s="30">
        <v>2.6183999999999998</v>
      </c>
      <c r="N548" s="31">
        <v>36007</v>
      </c>
      <c r="O548" s="50">
        <f t="shared" si="217"/>
        <v>-0.26072017875155573</v>
      </c>
      <c r="P548" s="31">
        <v>309301</v>
      </c>
      <c r="Q548" s="31">
        <f t="shared" si="216"/>
        <v>8.5900241619685058</v>
      </c>
      <c r="R548" s="31">
        <v>380768</v>
      </c>
      <c r="S548" s="31">
        <f t="shared" si="218"/>
        <v>3.8519219615429852</v>
      </c>
      <c r="T548" s="31">
        <v>223113</v>
      </c>
      <c r="U548" s="31">
        <f t="shared" si="225"/>
        <v>157655</v>
      </c>
      <c r="V548" s="50">
        <f t="shared" si="219"/>
        <v>2.9690173656220682</v>
      </c>
      <c r="W548" s="31">
        <v>9108</v>
      </c>
      <c r="X548" s="44">
        <f t="shared" si="220"/>
        <v>4.0822363555687033</v>
      </c>
      <c r="Y548" s="44">
        <f t="shared" si="221"/>
        <v>1.4638363555687035</v>
      </c>
      <c r="Z548" s="31">
        <v>43512.959999999999</v>
      </c>
      <c r="AA548" s="30">
        <v>8.0017999999999994</v>
      </c>
      <c r="AB548" s="30">
        <v>81.770899999999997</v>
      </c>
      <c r="AC548" s="30">
        <v>4.5823999999999998</v>
      </c>
      <c r="AD548" s="30">
        <v>3.0676999999999999</v>
      </c>
      <c r="AE548" s="30">
        <f t="shared" si="223"/>
        <v>4.2582636310697604</v>
      </c>
      <c r="AF548" s="30">
        <v>145.9367</v>
      </c>
      <c r="AG548" s="31">
        <v>42496</v>
      </c>
      <c r="AH548" s="59">
        <f>VLOOKUP(C548,macroInfo!$B$5:$D$57,3,0)</f>
        <v>2.24192121597748</v>
      </c>
      <c r="AI548" s="59">
        <f>VLOOKUP(C548,macroInfo!$B$5:$G$57,6,0)</f>
        <v>96.096317192574773</v>
      </c>
      <c r="AJ548" s="59">
        <f>VLOOKUP(C548,macroInfo!$B$5:$F$57,5,0)</f>
        <v>15.75644385807878</v>
      </c>
      <c r="AK548" s="59">
        <f>VLOOKUP(C548,macroInfo!$B$5:$H$57,7,0)</f>
        <v>1.2874999999999999</v>
      </c>
    </row>
    <row r="549" spans="1:37" x14ac:dyDescent="0.3">
      <c r="A549" s="32" t="s">
        <v>177</v>
      </c>
      <c r="B549" s="32">
        <v>18</v>
      </c>
      <c r="C549" s="32">
        <v>2018</v>
      </c>
      <c r="D549" s="29" t="s">
        <v>201</v>
      </c>
      <c r="E549" s="29" t="s">
        <v>45</v>
      </c>
      <c r="F549" s="33">
        <f t="shared" si="224"/>
        <v>0</v>
      </c>
      <c r="G549" s="33">
        <f t="shared" si="213"/>
        <v>0</v>
      </c>
      <c r="H549" s="33">
        <f t="shared" si="214"/>
        <v>0</v>
      </c>
      <c r="I549" s="33">
        <f t="shared" si="215"/>
        <v>0</v>
      </c>
      <c r="J549" s="30">
        <v>1.3894</v>
      </c>
      <c r="K549" s="30">
        <v>11.1548</v>
      </c>
      <c r="L549" s="30">
        <v>3.0327000000000002</v>
      </c>
      <c r="M549" s="30">
        <v>2.7246999999999999</v>
      </c>
      <c r="N549" s="31">
        <v>34735</v>
      </c>
      <c r="O549" s="50">
        <f t="shared" si="217"/>
        <v>-3.5965539853839461</v>
      </c>
      <c r="P549" s="31">
        <v>320370</v>
      </c>
      <c r="Q549" s="31">
        <f t="shared" si="216"/>
        <v>9.2232618396430119</v>
      </c>
      <c r="R549" s="31">
        <v>382315</v>
      </c>
      <c r="S549" s="31">
        <f t="shared" si="218"/>
        <v>0.40546103618402307</v>
      </c>
      <c r="T549" s="31">
        <v>227239</v>
      </c>
      <c r="U549" s="31">
        <f t="shared" si="225"/>
        <v>155076</v>
      </c>
      <c r="V549" s="50">
        <f t="shared" si="219"/>
        <v>-1.6493781983276241</v>
      </c>
      <c r="W549" s="31">
        <v>9721</v>
      </c>
      <c r="X549" s="44">
        <f t="shared" si="220"/>
        <v>4.2778748366257551</v>
      </c>
      <c r="Y549" s="44">
        <f t="shared" si="221"/>
        <v>1.5531748366257552</v>
      </c>
      <c r="Z549" s="31">
        <v>47227.96</v>
      </c>
      <c r="AA549" s="30">
        <v>8.0031999999999996</v>
      </c>
      <c r="AB549" s="30">
        <v>82.346599999999995</v>
      </c>
      <c r="AC549" s="30">
        <v>1.8492999999999999</v>
      </c>
      <c r="AD549" s="30">
        <v>1.0510999999999999</v>
      </c>
      <c r="AE549" s="30">
        <f t="shared" si="223"/>
        <v>8.1927265332825048</v>
      </c>
      <c r="AF549" s="30">
        <v>158.13480000000001</v>
      </c>
      <c r="AG549" s="31">
        <v>41606</v>
      </c>
      <c r="AH549" s="59">
        <f>VLOOKUP(C549,macroInfo!$B$5:$D$57,3,0)</f>
        <v>2.9453848312678002</v>
      </c>
      <c r="AI549" s="59">
        <f>VLOOKUP(C549,macroInfo!$B$5:$G$57,6,0)</f>
        <v>60.525280130543749</v>
      </c>
      <c r="AJ549" s="59">
        <f>VLOOKUP(C549,macroInfo!$B$5:$F$57,5,0)</f>
        <v>10.50993465569568</v>
      </c>
      <c r="AK549" s="59">
        <f>VLOOKUP(C549,macroInfo!$B$5:$H$57,7,0)</f>
        <v>2.3583333333333329</v>
      </c>
    </row>
    <row r="550" spans="1:37" x14ac:dyDescent="0.3">
      <c r="A550" s="32" t="s">
        <v>178</v>
      </c>
      <c r="B550" s="32">
        <v>18</v>
      </c>
      <c r="C550" s="32">
        <v>2019</v>
      </c>
      <c r="D550" s="29" t="s">
        <v>201</v>
      </c>
      <c r="E550" s="29" t="s">
        <v>45</v>
      </c>
      <c r="F550" s="33">
        <f t="shared" si="224"/>
        <v>0</v>
      </c>
      <c r="G550" s="33">
        <f t="shared" si="213"/>
        <v>0</v>
      </c>
      <c r="H550" s="33">
        <f t="shared" si="214"/>
        <v>0</v>
      </c>
      <c r="I550" s="33">
        <f t="shared" si="215"/>
        <v>0</v>
      </c>
      <c r="J550" s="30">
        <v>1.3548</v>
      </c>
      <c r="K550" s="30">
        <v>10.6808</v>
      </c>
      <c r="L550" s="30">
        <v>2.9964</v>
      </c>
      <c r="M550" s="30">
        <v>2.6617000000000002</v>
      </c>
      <c r="N550" s="31">
        <v>36306</v>
      </c>
      <c r="O550" s="50">
        <f t="shared" si="217"/>
        <v>4.4235192723395249</v>
      </c>
      <c r="P550" s="31">
        <v>340799</v>
      </c>
      <c r="Q550" s="31">
        <f t="shared" si="216"/>
        <v>9.3868506582933957</v>
      </c>
      <c r="R550" s="31">
        <v>410295</v>
      </c>
      <c r="S550" s="31">
        <f t="shared" si="218"/>
        <v>7.0631537034089105</v>
      </c>
      <c r="T550" s="31">
        <v>240926</v>
      </c>
      <c r="U550" s="31">
        <f t="shared" si="225"/>
        <v>169369</v>
      </c>
      <c r="V550" s="50">
        <f t="shared" si="219"/>
        <v>8.8164447321209938</v>
      </c>
      <c r="W550" s="31">
        <v>9965</v>
      </c>
      <c r="X550" s="44">
        <f t="shared" si="220"/>
        <v>4.1361247852037559</v>
      </c>
      <c r="Y550" s="44">
        <f t="shared" si="221"/>
        <v>1.4744247852037558</v>
      </c>
      <c r="Z550" s="31">
        <v>48813.96</v>
      </c>
      <c r="AA550" s="30">
        <v>8.3152000000000008</v>
      </c>
      <c r="AB550" s="30">
        <v>82.211500000000001</v>
      </c>
      <c r="AC550" s="30">
        <v>6.0232000000000001</v>
      </c>
      <c r="AD550" s="30">
        <v>7.7289000000000003</v>
      </c>
      <c r="AE550" s="30">
        <f t="shared" si="223"/>
        <v>3.3030247434608717</v>
      </c>
      <c r="AF550" s="30">
        <v>166.05600000000001</v>
      </c>
      <c r="AG550" s="31">
        <v>43331</v>
      </c>
      <c r="AH550" s="59">
        <f>VLOOKUP(C550,macroInfo!$B$5:$D$57,3,0)</f>
        <v>2.2944390776931098</v>
      </c>
      <c r="AI550" s="59">
        <f>VLOOKUP(C550,macroInfo!$B$5:$G$57,6,0)</f>
        <v>-2.5770932284035988</v>
      </c>
      <c r="AJ550" s="59">
        <f>VLOOKUP(C550,macroInfo!$B$5:$F$57,5,0)</f>
        <v>7.0343743579107363</v>
      </c>
      <c r="AK550" s="59">
        <f>VLOOKUP(C550,macroInfo!$B$5:$H$57,7,0)</f>
        <v>2.2983333333333333</v>
      </c>
    </row>
    <row r="551" spans="1:37" x14ac:dyDescent="0.3">
      <c r="A551" s="32" t="s">
        <v>179</v>
      </c>
      <c r="B551" s="32">
        <v>18</v>
      </c>
      <c r="C551" s="32">
        <v>2020</v>
      </c>
      <c r="D551" s="29" t="s">
        <v>201</v>
      </c>
      <c r="E551" s="29" t="s">
        <v>45</v>
      </c>
      <c r="F551" s="33">
        <f t="shared" si="224"/>
        <v>1</v>
      </c>
      <c r="G551" s="33">
        <f t="shared" si="213"/>
        <v>1</v>
      </c>
      <c r="H551" s="33">
        <f t="shared" si="214"/>
        <v>0</v>
      </c>
      <c r="I551" s="33">
        <f t="shared" si="215"/>
        <v>0</v>
      </c>
      <c r="J551" s="30">
        <v>1.7142999999999999</v>
      </c>
      <c r="K551" s="30">
        <v>14.2371</v>
      </c>
      <c r="L551" s="30">
        <v>2.6074000000000002</v>
      </c>
      <c r="M551" s="30">
        <v>2.4645999999999999</v>
      </c>
      <c r="N551" s="31">
        <v>43252</v>
      </c>
      <c r="O551" s="50">
        <f t="shared" si="217"/>
        <v>17.506045821505118</v>
      </c>
      <c r="P551" s="31">
        <v>326772</v>
      </c>
      <c r="Q551" s="31">
        <f t="shared" si="216"/>
        <v>7.5550725977989455</v>
      </c>
      <c r="R551" s="31">
        <v>466679</v>
      </c>
      <c r="S551" s="31">
        <f t="shared" si="218"/>
        <v>12.876524198876805</v>
      </c>
      <c r="T551" s="31">
        <v>243525</v>
      </c>
      <c r="U551" s="31">
        <f t="shared" si="225"/>
        <v>223154</v>
      </c>
      <c r="V551" s="50">
        <f t="shared" si="219"/>
        <v>27.578234942480726</v>
      </c>
      <c r="W551" s="31">
        <v>9946</v>
      </c>
      <c r="X551" s="44">
        <f t="shared" si="220"/>
        <v>4.0841802689662252</v>
      </c>
      <c r="Y551" s="44">
        <f t="shared" si="221"/>
        <v>1.6195802689662253</v>
      </c>
      <c r="Z551" s="31">
        <v>53509.96</v>
      </c>
      <c r="AA551" s="30">
        <v>8.6356000000000002</v>
      </c>
      <c r="AB551" s="30">
        <v>90.289599999999993</v>
      </c>
      <c r="AC551" s="30">
        <v>1.0788</v>
      </c>
      <c r="AD551" s="30">
        <v>26.618500000000001</v>
      </c>
      <c r="AE551" s="30">
        <f t="shared" si="223"/>
        <v>9.1851467275189247</v>
      </c>
      <c r="AF551" s="30">
        <v>190.1131</v>
      </c>
      <c r="AG551" s="31">
        <v>51001</v>
      </c>
      <c r="AH551" s="59">
        <f>VLOOKUP(C551,macroInfo!$B$5:$D$57,3,0)</f>
        <v>-2.76780251140578</v>
      </c>
      <c r="AI551" s="59">
        <f>VLOOKUP(C551,macroInfo!$B$5:$G$57,6,0)</f>
        <v>-114.23391508809951</v>
      </c>
      <c r="AJ551" s="59">
        <f>VLOOKUP(C551,macroInfo!$B$5:$F$57,5,0)</f>
        <v>9.0718970685114702</v>
      </c>
      <c r="AK551" s="59">
        <f>VLOOKUP(C551,macroInfo!$B$5:$H$57,7,0)</f>
        <v>0.73333333333333339</v>
      </c>
    </row>
    <row r="552" spans="1:37" x14ac:dyDescent="0.3">
      <c r="A552" s="32" t="s">
        <v>180</v>
      </c>
      <c r="B552" s="32">
        <v>18</v>
      </c>
      <c r="C552" s="32">
        <v>2021</v>
      </c>
      <c r="D552" s="29" t="s">
        <v>201</v>
      </c>
      <c r="E552" s="29" t="s">
        <v>45</v>
      </c>
      <c r="F552" s="33">
        <f t="shared" si="224"/>
        <v>1</v>
      </c>
      <c r="G552" s="33">
        <f t="shared" si="213"/>
        <v>1</v>
      </c>
      <c r="H552" s="33">
        <f t="shared" si="214"/>
        <v>0</v>
      </c>
      <c r="I552" s="33">
        <f t="shared" si="215"/>
        <v>0</v>
      </c>
      <c r="J552" s="30">
        <v>1.1083000000000001</v>
      </c>
      <c r="K552" s="30">
        <v>10.0014</v>
      </c>
      <c r="L552" s="30">
        <v>2.3426</v>
      </c>
      <c r="M552" s="30">
        <v>2.2774999999999999</v>
      </c>
      <c r="N552" s="31">
        <v>45075</v>
      </c>
      <c r="O552" s="50">
        <f t="shared" si="217"/>
        <v>4.1284294006090398</v>
      </c>
      <c r="P552" s="31">
        <v>388769</v>
      </c>
      <c r="Q552" s="31">
        <f t="shared" si="216"/>
        <v>8.6249362174154189</v>
      </c>
      <c r="R552" s="31">
        <v>557191</v>
      </c>
      <c r="S552" s="31">
        <f t="shared" si="218"/>
        <v>17.726643442824326</v>
      </c>
      <c r="T552" s="31">
        <v>290603</v>
      </c>
      <c r="U552" s="31">
        <f t="shared" si="225"/>
        <v>266588</v>
      </c>
      <c r="V552" s="50">
        <f t="shared" si="219"/>
        <v>17.784227940168627</v>
      </c>
      <c r="W552" s="31">
        <v>10647</v>
      </c>
      <c r="X552" s="44">
        <f t="shared" si="220"/>
        <v>3.6637612137520947</v>
      </c>
      <c r="Y552" s="44">
        <f t="shared" si="221"/>
        <v>1.3862612137520949</v>
      </c>
      <c r="Z552" s="31">
        <v>55194.96</v>
      </c>
      <c r="AA552" s="30">
        <v>9.9987999999999992</v>
      </c>
      <c r="AB552" s="30">
        <v>93.2684</v>
      </c>
      <c r="AC552" s="30">
        <v>19.331900000000001</v>
      </c>
      <c r="AD552" s="30">
        <v>25.1633</v>
      </c>
      <c r="AE552" s="30">
        <f t="shared" si="223"/>
        <v>3.1003839967621314</v>
      </c>
      <c r="AF552" s="30">
        <v>264.33980000000003</v>
      </c>
      <c r="AG552" s="31">
        <v>52451</v>
      </c>
      <c r="AH552" s="59">
        <f>VLOOKUP(C552,macroInfo!$B$5:$D$57,3,0)</f>
        <v>5.9454847612217199</v>
      </c>
      <c r="AI552" s="59">
        <f>VLOOKUP(C552,macroInfo!$B$5:$G$57,6,0)</f>
        <v>-151.61959856938344</v>
      </c>
      <c r="AJ552" s="59">
        <f>VLOOKUP(C552,macroInfo!$B$5:$F$57,5,0)</f>
        <v>28.522785754254098</v>
      </c>
      <c r="AK552" s="59">
        <f>VLOOKUP(C552,macroInfo!$B$5:$H$57,7,0)</f>
        <v>0.161</v>
      </c>
    </row>
    <row r="553" spans="1:37" x14ac:dyDescent="0.3">
      <c r="A553" s="32" t="s">
        <v>181</v>
      </c>
      <c r="B553" s="32">
        <v>18</v>
      </c>
      <c r="C553" s="32">
        <v>2022</v>
      </c>
      <c r="D553" s="29" t="s">
        <v>201</v>
      </c>
      <c r="E553" s="29" t="s">
        <v>45</v>
      </c>
      <c r="F553" s="33">
        <f t="shared" si="224"/>
        <v>1</v>
      </c>
      <c r="G553" s="33">
        <f t="shared" si="213"/>
        <v>1</v>
      </c>
      <c r="H553" s="33">
        <f t="shared" si="214"/>
        <v>0</v>
      </c>
      <c r="I553" s="33">
        <f t="shared" si="215"/>
        <v>0</v>
      </c>
      <c r="J553" s="30">
        <v>1.0841000000000001</v>
      </c>
      <c r="K553" s="30">
        <v>11.4392</v>
      </c>
      <c r="L553" s="30">
        <v>2.6476999999999999</v>
      </c>
      <c r="M553" s="30">
        <v>2.4293</v>
      </c>
      <c r="N553" s="31">
        <v>45431</v>
      </c>
      <c r="O553" s="50">
        <f t="shared" si="217"/>
        <v>0.78669223260915278</v>
      </c>
      <c r="P553" s="31">
        <v>435537</v>
      </c>
      <c r="Q553" s="31">
        <f t="shared" si="216"/>
        <v>9.586779952015144</v>
      </c>
      <c r="R553" s="31">
        <v>557263</v>
      </c>
      <c r="S553" s="31">
        <f t="shared" si="218"/>
        <v>1.2921125519799851E-2</v>
      </c>
      <c r="T553" s="31">
        <v>327035</v>
      </c>
      <c r="U553" s="31">
        <f t="shared" si="225"/>
        <v>230228</v>
      </c>
      <c r="V553" s="50">
        <f t="shared" si="219"/>
        <v>-14.663427322541994</v>
      </c>
      <c r="W553" s="31">
        <v>13014</v>
      </c>
      <c r="X553" s="44">
        <f t="shared" si="220"/>
        <v>3.9793905851055698</v>
      </c>
      <c r="Y553" s="44">
        <f t="shared" si="221"/>
        <v>1.5500905851055697</v>
      </c>
      <c r="Z553" s="31">
        <v>45073.96</v>
      </c>
      <c r="AA553" s="30">
        <v>12.164099999999999</v>
      </c>
      <c r="AB553" s="30">
        <v>87.755700000000004</v>
      </c>
      <c r="AC553" s="30">
        <v>12.5367</v>
      </c>
      <c r="AD553" s="30">
        <v>-4.5914999999999999</v>
      </c>
      <c r="AE553" s="30">
        <f t="shared" si="223"/>
        <v>-20.256694860020801</v>
      </c>
      <c r="AF553" s="30">
        <v>128.6541</v>
      </c>
      <c r="AG553" s="31">
        <v>53440</v>
      </c>
      <c r="AH553" s="59">
        <f>VLOOKUP(C553,macroInfo!$B$5:$D$57,3,0)</f>
        <v>2.1</v>
      </c>
      <c r="AI553" s="59">
        <f>VLOOKUP(C553,macroInfo!$B$5:$G$57,6,0)</f>
        <v>270.39008175553982</v>
      </c>
      <c r="AJ553" s="59">
        <f>VLOOKUP(C553,macroInfo!$B$5:$F$57,5,0)</f>
        <v>-4.8140790190475906</v>
      </c>
      <c r="AK553" s="59">
        <f>VLOOKUP(C553,macroInfo!$B$5:$H$57,7,0)</f>
        <v>2.4049999999999998</v>
      </c>
    </row>
    <row r="554" spans="1:37" x14ac:dyDescent="0.3">
      <c r="A554" s="32"/>
      <c r="B554" s="32"/>
      <c r="C554" s="32"/>
      <c r="D554" s="29"/>
      <c r="E554" s="29"/>
      <c r="F554" s="33"/>
      <c r="G554" s="33">
        <f t="shared" si="213"/>
        <v>0</v>
      </c>
      <c r="H554" s="33">
        <f t="shared" si="214"/>
        <v>0</v>
      </c>
      <c r="I554" s="33">
        <f t="shared" si="215"/>
        <v>0</v>
      </c>
      <c r="J554" s="30"/>
      <c r="K554" s="30"/>
      <c r="L554" s="30"/>
      <c r="M554" s="30"/>
      <c r="N554" s="31"/>
      <c r="O554" s="50"/>
      <c r="P554" s="31"/>
      <c r="Q554" s="31"/>
      <c r="R554" s="31"/>
      <c r="S554" s="31"/>
      <c r="T554" s="31"/>
      <c r="U554" s="31"/>
      <c r="V554" s="50"/>
      <c r="W554" s="31"/>
      <c r="X554" s="44"/>
      <c r="Y554" s="44"/>
      <c r="Z554" s="31"/>
      <c r="AA554" s="30"/>
      <c r="AB554" s="30"/>
      <c r="AC554" s="30"/>
      <c r="AD554" s="30"/>
      <c r="AE554" s="30"/>
      <c r="AF554" s="30"/>
      <c r="AG554" s="31"/>
      <c r="AH554" s="59"/>
      <c r="AI554" s="59"/>
      <c r="AJ554" s="59"/>
      <c r="AK554" s="59"/>
    </row>
    <row r="555" spans="1:37" x14ac:dyDescent="0.3">
      <c r="A555" s="32" t="s">
        <v>157</v>
      </c>
      <c r="B555" s="32">
        <v>19</v>
      </c>
      <c r="C555" s="32">
        <v>1998</v>
      </c>
      <c r="D555" s="29" t="s">
        <v>202</v>
      </c>
      <c r="E555" s="29" t="s">
        <v>45</v>
      </c>
      <c r="F555" s="33">
        <f t="shared" si="224"/>
        <v>0</v>
      </c>
      <c r="G555" s="33">
        <f t="shared" si="213"/>
        <v>0</v>
      </c>
      <c r="H555" s="33">
        <f t="shared" si="214"/>
        <v>0</v>
      </c>
      <c r="I555" s="33">
        <f t="shared" si="215"/>
        <v>0</v>
      </c>
      <c r="J555" s="30">
        <v>1.5354000000000001</v>
      </c>
      <c r="K555" s="30">
        <v>19.364899999999999</v>
      </c>
      <c r="L555" s="30">
        <v>4.3365</v>
      </c>
      <c r="M555" s="30">
        <v>3.6981999999999999</v>
      </c>
      <c r="N555" s="31">
        <v>2747.6869999999999</v>
      </c>
      <c r="O555" s="50"/>
      <c r="P555" s="31">
        <v>26222.094000000001</v>
      </c>
      <c r="Q555" s="31">
        <f t="shared" si="216"/>
        <v>9.5433337203254958</v>
      </c>
      <c r="R555" s="31">
        <v>39470.135000000002</v>
      </c>
      <c r="S555" s="31"/>
      <c r="T555" s="31">
        <v>26604.125</v>
      </c>
      <c r="U555" s="31">
        <f t="shared" si="225"/>
        <v>12866.010000000002</v>
      </c>
      <c r="V555" s="50"/>
      <c r="W555" s="31">
        <v>1426.653</v>
      </c>
      <c r="X555" s="44">
        <f t="shared" ref="X555:X579" si="226">+W555/T555*100</f>
        <v>5.3625255481997627</v>
      </c>
      <c r="Y555" s="44">
        <f t="shared" ref="Y555:Y579" si="227">X555-M555</f>
        <v>1.6643255481997627</v>
      </c>
      <c r="Z555" s="31">
        <v>3171.145</v>
      </c>
      <c r="AA555" s="30">
        <v>12.4467</v>
      </c>
      <c r="AB555" s="30">
        <v>73.988699999999994</v>
      </c>
      <c r="AC555" s="30">
        <v>25.291</v>
      </c>
      <c r="AD555" s="30">
        <v>23.735299999999999</v>
      </c>
      <c r="AE555" s="30"/>
      <c r="AF555" s="30">
        <f t="shared" ref="AF555:AF563" si="228">AVERAGE(AF556:AF570)</f>
        <v>161.98913096581222</v>
      </c>
      <c r="AG555" s="31">
        <v>3907.0920000000001</v>
      </c>
      <c r="AH555" s="59">
        <f>VLOOKUP(C555,macroInfo!$B$5:$D$57,3,0)</f>
        <v>4.4813944315531602</v>
      </c>
      <c r="AI555" s="59">
        <f>VLOOKUP(C555,macroInfo!$B$5:$G$57,6,0)</f>
        <v>7.1698837229222008</v>
      </c>
      <c r="AJ555" s="59">
        <f>VLOOKUP(C555,macroInfo!$B$5:$F$57,5,0)</f>
        <v>21.675289447831517</v>
      </c>
      <c r="AK555" s="59">
        <f>VLOOKUP(C555,macroInfo!$B$5:$H$57,7,0)</f>
        <v>7.335</v>
      </c>
    </row>
    <row r="556" spans="1:37" x14ac:dyDescent="0.3">
      <c r="A556" s="32" t="s">
        <v>158</v>
      </c>
      <c r="B556" s="32">
        <v>19</v>
      </c>
      <c r="C556" s="32">
        <v>1999</v>
      </c>
      <c r="D556" s="29" t="s">
        <v>202</v>
      </c>
      <c r="E556" s="29" t="s">
        <v>45</v>
      </c>
      <c r="F556" s="33">
        <f t="shared" si="224"/>
        <v>0</v>
      </c>
      <c r="G556" s="33">
        <f t="shared" si="213"/>
        <v>0</v>
      </c>
      <c r="H556" s="33">
        <f t="shared" si="214"/>
        <v>0</v>
      </c>
      <c r="I556" s="33">
        <f t="shared" si="215"/>
        <v>0</v>
      </c>
      <c r="J556" s="30">
        <v>1.5261</v>
      </c>
      <c r="K556" s="30">
        <v>19.505099999999999</v>
      </c>
      <c r="L556" s="30">
        <v>4.7378999999999998</v>
      </c>
      <c r="M556" s="30">
        <v>3.9192999999999998</v>
      </c>
      <c r="N556" s="31">
        <f>AVERAGE(N557:N561)</f>
        <v>5547.4941999999992</v>
      </c>
      <c r="O556" s="50">
        <f t="shared" si="217"/>
        <v>70.258686345410069</v>
      </c>
      <c r="P556" s="31">
        <f>AVERAGE(P557:P561)</f>
        <v>59077.617040000005</v>
      </c>
      <c r="Q556" s="31">
        <f t="shared" si="216"/>
        <v>10.649423849780684</v>
      </c>
      <c r="R556" s="31">
        <v>52999.758999999998</v>
      </c>
      <c r="S556" s="31">
        <f t="shared" si="218"/>
        <v>29.47430563838358</v>
      </c>
      <c r="T556" s="31">
        <v>35755.228999999999</v>
      </c>
      <c r="U556" s="31">
        <f t="shared" si="225"/>
        <v>17244.53</v>
      </c>
      <c r="V556" s="50">
        <f t="shared" si="219"/>
        <v>29.290604150994682</v>
      </c>
      <c r="W556" s="31">
        <v>1932.9480000000001</v>
      </c>
      <c r="X556" s="44">
        <f t="shared" si="226"/>
        <v>5.4060568315755999</v>
      </c>
      <c r="Y556" s="44">
        <f t="shared" si="227"/>
        <v>1.4867568315756001</v>
      </c>
      <c r="Z556" s="31">
        <v>4063.6190000000001</v>
      </c>
      <c r="AA556" s="30">
        <v>13.0425</v>
      </c>
      <c r="AB556" s="30">
        <v>70.856099999999998</v>
      </c>
      <c r="AC556" s="30">
        <v>34.397300000000001</v>
      </c>
      <c r="AD556" s="30">
        <v>29.104399999999998</v>
      </c>
      <c r="AE556" s="30">
        <f t="shared" ref="AE556:AE579" si="229">+LN(Z556/Z555)*100</f>
        <v>24.798123447057588</v>
      </c>
      <c r="AF556" s="30">
        <f t="shared" si="228"/>
        <v>158.30197278044895</v>
      </c>
      <c r="AG556" s="31">
        <v>4901.6220999999996</v>
      </c>
      <c r="AH556" s="59">
        <f>VLOOKUP(C556,macroInfo!$B$5:$D$57,3,0)</f>
        <v>4.7944990446750797</v>
      </c>
      <c r="AI556" s="59">
        <f>VLOOKUP(C556,macroInfo!$B$5:$G$57,6,0)</f>
        <v>-29.70418029197921</v>
      </c>
      <c r="AJ556" s="59">
        <f>VLOOKUP(C556,macroInfo!$B$5:$F$57,5,0)</f>
        <v>20.14088090429766</v>
      </c>
      <c r="AK556" s="59">
        <f>VLOOKUP(C556,macroInfo!$B$5:$H$57,7,0)</f>
        <v>5.4500000000000011</v>
      </c>
    </row>
    <row r="557" spans="1:37" x14ac:dyDescent="0.3">
      <c r="A557" s="32" t="s">
        <v>159</v>
      </c>
      <c r="B557" s="32">
        <v>19</v>
      </c>
      <c r="C557" s="32">
        <v>2000</v>
      </c>
      <c r="D557" s="29" t="s">
        <v>202</v>
      </c>
      <c r="E557" s="29" t="s">
        <v>45</v>
      </c>
      <c r="F557" s="33">
        <f t="shared" si="224"/>
        <v>0</v>
      </c>
      <c r="G557" s="33">
        <f t="shared" si="213"/>
        <v>0</v>
      </c>
      <c r="H557" s="33">
        <f t="shared" si="214"/>
        <v>0</v>
      </c>
      <c r="I557" s="33">
        <f t="shared" si="215"/>
        <v>0</v>
      </c>
      <c r="J557" s="30">
        <v>1.1685000000000001</v>
      </c>
      <c r="K557" s="30">
        <v>14.730700000000001</v>
      </c>
      <c r="L557" s="30">
        <v>4.4433999999999996</v>
      </c>
      <c r="M557" s="30">
        <v>3.5678000000000001</v>
      </c>
      <c r="N557" s="31">
        <v>4591.0230000000001</v>
      </c>
      <c r="O557" s="50">
        <f t="shared" si="217"/>
        <v>-18.924345525174491</v>
      </c>
      <c r="P557" s="31">
        <v>47546.459000000003</v>
      </c>
      <c r="Q557" s="31">
        <f t="shared" si="216"/>
        <v>10.356397473939904</v>
      </c>
      <c r="R557" s="31">
        <v>66552.820000000007</v>
      </c>
      <c r="S557" s="31">
        <f t="shared" si="218"/>
        <v>22.770855172616038</v>
      </c>
      <c r="T557" s="31">
        <v>43920.826999999997</v>
      </c>
      <c r="U557" s="31">
        <f t="shared" si="225"/>
        <v>22631.993000000009</v>
      </c>
      <c r="V557" s="50">
        <f t="shared" si="219"/>
        <v>27.186953296184978</v>
      </c>
      <c r="W557" s="31">
        <v>2314.4969999999998</v>
      </c>
      <c r="X557" s="44">
        <f t="shared" si="226"/>
        <v>5.269702685698519</v>
      </c>
      <c r="Y557" s="44">
        <f t="shared" si="227"/>
        <v>1.7019026856985189</v>
      </c>
      <c r="Z557" s="31">
        <v>5419.8090000000002</v>
      </c>
      <c r="AA557" s="30">
        <v>12.2796</v>
      </c>
      <c r="AB557" s="30">
        <v>73.332599999999999</v>
      </c>
      <c r="AC557" s="30">
        <v>22.837499999999999</v>
      </c>
      <c r="AD557" s="30">
        <v>28.492999999999999</v>
      </c>
      <c r="AE557" s="30">
        <f t="shared" si="229"/>
        <v>28.798661909684331</v>
      </c>
      <c r="AF557" s="30">
        <f t="shared" si="228"/>
        <v>155.18639948167089</v>
      </c>
      <c r="AG557" s="31">
        <v>5800.6679999999997</v>
      </c>
      <c r="AH557" s="59">
        <f>VLOOKUP(C557,macroInfo!$B$5:$D$57,3,0)</f>
        <v>4.0771594794161796</v>
      </c>
      <c r="AI557" s="59">
        <f>VLOOKUP(C557,macroInfo!$B$5:$G$57,6,0)</f>
        <v>11.349249888751523</v>
      </c>
      <c r="AJ557" s="59">
        <f>VLOOKUP(C557,macroInfo!$B$5:$F$57,5,0)</f>
        <v>6.4848096186651185</v>
      </c>
      <c r="AK557" s="59">
        <f>VLOOKUP(C557,macroInfo!$B$5:$H$57,7,0)</f>
        <v>6.1050000000000004</v>
      </c>
    </row>
    <row r="558" spans="1:37" x14ac:dyDescent="0.3">
      <c r="A558" s="32" t="s">
        <v>160</v>
      </c>
      <c r="B558" s="32">
        <v>19</v>
      </c>
      <c r="C558" s="32">
        <v>2001</v>
      </c>
      <c r="D558" s="29" t="s">
        <v>202</v>
      </c>
      <c r="E558" s="29" t="s">
        <v>45</v>
      </c>
      <c r="F558" s="33">
        <f t="shared" si="224"/>
        <v>1</v>
      </c>
      <c r="G558" s="33">
        <f t="shared" si="213"/>
        <v>0</v>
      </c>
      <c r="H558" s="33">
        <f t="shared" si="214"/>
        <v>0</v>
      </c>
      <c r="I558" s="33">
        <f t="shared" si="215"/>
        <v>0</v>
      </c>
      <c r="J558" s="30">
        <v>1.417</v>
      </c>
      <c r="K558" s="30">
        <v>16.830400000000001</v>
      </c>
      <c r="L558" s="30">
        <v>3.8712</v>
      </c>
      <c r="M558" s="30">
        <v>3.3146</v>
      </c>
      <c r="N558" s="31">
        <v>5002.8959999999997</v>
      </c>
      <c r="O558" s="50">
        <f t="shared" si="217"/>
        <v>8.5914069706198628</v>
      </c>
      <c r="P558" s="31">
        <v>51104.947399999997</v>
      </c>
      <c r="Q558" s="31">
        <f t="shared" si="216"/>
        <v>10.215072909770662</v>
      </c>
      <c r="R558" s="31">
        <v>70869.945000000007</v>
      </c>
      <c r="S558" s="31">
        <f t="shared" si="218"/>
        <v>6.2850518654872634</v>
      </c>
      <c r="T558" s="31">
        <v>47443.173000000003</v>
      </c>
      <c r="U558" s="31">
        <f t="shared" si="225"/>
        <v>23426.772000000004</v>
      </c>
      <c r="V558" s="50">
        <f t="shared" si="219"/>
        <v>3.4514946238543334</v>
      </c>
      <c r="W558" s="31">
        <v>2433.6790000000001</v>
      </c>
      <c r="X558" s="44">
        <f t="shared" si="226"/>
        <v>5.1296716600299899</v>
      </c>
      <c r="Y558" s="44">
        <f t="shared" si="227"/>
        <v>1.8150716600299899</v>
      </c>
      <c r="Z558" s="31">
        <v>6150.2089999999998</v>
      </c>
      <c r="AA558" s="30">
        <v>11.523199999999999</v>
      </c>
      <c r="AB558" s="30">
        <v>70.888800000000003</v>
      </c>
      <c r="AC558" s="30">
        <v>8.0198</v>
      </c>
      <c r="AD558" s="30">
        <v>1.9508000000000001</v>
      </c>
      <c r="AE558" s="30">
        <f t="shared" si="229"/>
        <v>12.64254900026115</v>
      </c>
      <c r="AF558" s="30">
        <f t="shared" si="228"/>
        <v>152.09229326406646</v>
      </c>
      <c r="AG558" s="31">
        <v>6796.9579999999996</v>
      </c>
      <c r="AH558" s="59">
        <f>VLOOKUP(C558,macroInfo!$B$5:$D$57,3,0)</f>
        <v>0.95433872870837899</v>
      </c>
      <c r="AI558" s="59">
        <f>VLOOKUP(C558,macroInfo!$B$5:$G$57,6,0)</f>
        <v>-20.568826745413055</v>
      </c>
      <c r="AJ558" s="59">
        <f>VLOOKUP(C558,macroInfo!$B$5:$F$57,5,0)</f>
        <v>-18.009005298066089</v>
      </c>
      <c r="AK558" s="59">
        <f>VLOOKUP(C558,macroInfo!$B$5:$H$57,7,0)</f>
        <v>4.9700000000000006</v>
      </c>
    </row>
    <row r="559" spans="1:37" x14ac:dyDescent="0.3">
      <c r="A559" s="32" t="s">
        <v>161</v>
      </c>
      <c r="B559" s="32">
        <v>19</v>
      </c>
      <c r="C559" s="32">
        <v>2002</v>
      </c>
      <c r="D559" s="29" t="s">
        <v>202</v>
      </c>
      <c r="E559" s="29" t="s">
        <v>45</v>
      </c>
      <c r="F559" s="33">
        <f t="shared" si="224"/>
        <v>0</v>
      </c>
      <c r="G559" s="33">
        <f t="shared" si="213"/>
        <v>0</v>
      </c>
      <c r="H559" s="33">
        <f t="shared" si="214"/>
        <v>0</v>
      </c>
      <c r="I559" s="33">
        <f t="shared" si="215"/>
        <v>0</v>
      </c>
      <c r="J559" s="30">
        <v>1.7248000000000001</v>
      </c>
      <c r="K559" s="30">
        <v>19.249500000000001</v>
      </c>
      <c r="L559" s="30">
        <v>4.0307000000000004</v>
      </c>
      <c r="M559" s="30">
        <v>3.66</v>
      </c>
      <c r="N559" s="31">
        <v>5290.31</v>
      </c>
      <c r="O559" s="50">
        <f t="shared" si="217"/>
        <v>5.5859900524923418</v>
      </c>
      <c r="P559" s="31">
        <v>57769.014900000002</v>
      </c>
      <c r="Q559" s="31">
        <f t="shared" si="216"/>
        <v>10.919778784230035</v>
      </c>
      <c r="R559" s="31">
        <v>80216.816000000006</v>
      </c>
      <c r="S559" s="31">
        <f t="shared" si="218"/>
        <v>12.388673195103699</v>
      </c>
      <c r="T559" s="31">
        <v>53518.012999999999</v>
      </c>
      <c r="U559" s="31">
        <f t="shared" si="225"/>
        <v>26698.803000000007</v>
      </c>
      <c r="V559" s="50">
        <f t="shared" si="219"/>
        <v>13.07392619993791</v>
      </c>
      <c r="W559" s="31">
        <v>2747.46</v>
      </c>
      <c r="X559" s="44">
        <f t="shared" si="226"/>
        <v>5.1337107750992175</v>
      </c>
      <c r="Y559" s="44">
        <f t="shared" si="227"/>
        <v>1.4737107750992173</v>
      </c>
      <c r="Z559" s="31">
        <v>7387.9139999999998</v>
      </c>
      <c r="AA559" s="30">
        <v>10.857799999999999</v>
      </c>
      <c r="AB559" s="30">
        <v>72.981099999999998</v>
      </c>
      <c r="AC559" s="30">
        <v>12.804500000000001</v>
      </c>
      <c r="AD559" s="30">
        <v>14.6351</v>
      </c>
      <c r="AE559" s="30">
        <f t="shared" si="229"/>
        <v>18.335935679030761</v>
      </c>
      <c r="AF559" s="30">
        <f t="shared" si="228"/>
        <v>148.5180811850623</v>
      </c>
      <c r="AG559" s="31">
        <v>7741.0479999999998</v>
      </c>
      <c r="AH559" s="59">
        <f>VLOOKUP(C559,macroInfo!$B$5:$D$57,3,0)</f>
        <v>1.6959429227495699</v>
      </c>
      <c r="AI559" s="59">
        <f>VLOOKUP(C559,macroInfo!$B$5:$G$57,6,0)</f>
        <v>-21.837626089029953</v>
      </c>
      <c r="AJ559" s="59">
        <f>VLOOKUP(C559,macroInfo!$B$5:$F$57,5,0)</f>
        <v>-18.18527651548176</v>
      </c>
      <c r="AK559" s="59">
        <f>VLOOKUP(C559,macroInfo!$B$5:$H$57,7,0)</f>
        <v>3.9949999999999997</v>
      </c>
    </row>
    <row r="560" spans="1:37" x14ac:dyDescent="0.3">
      <c r="A560" s="32" t="s">
        <v>162</v>
      </c>
      <c r="B560" s="32">
        <v>19</v>
      </c>
      <c r="C560" s="32">
        <v>2003</v>
      </c>
      <c r="D560" s="29" t="s">
        <v>202</v>
      </c>
      <c r="E560" s="29" t="s">
        <v>45</v>
      </c>
      <c r="F560" s="33">
        <f t="shared" si="224"/>
        <v>0</v>
      </c>
      <c r="G560" s="33">
        <f t="shared" si="213"/>
        <v>0</v>
      </c>
      <c r="H560" s="33">
        <f t="shared" si="214"/>
        <v>0</v>
      </c>
      <c r="I560" s="33">
        <f t="shared" si="215"/>
        <v>0</v>
      </c>
      <c r="J560" s="30">
        <v>1.2478</v>
      </c>
      <c r="K560" s="30">
        <v>12.2949</v>
      </c>
      <c r="L560" s="30">
        <v>4.2298</v>
      </c>
      <c r="M560" s="30">
        <v>3.7917999999999998</v>
      </c>
      <c r="N560" s="31">
        <v>6166.16</v>
      </c>
      <c r="O560" s="50">
        <f t="shared" si="217"/>
        <v>15.319943259106772</v>
      </c>
      <c r="P560" s="31">
        <v>66063.346699999995</v>
      </c>
      <c r="Q560" s="31">
        <f t="shared" si="216"/>
        <v>10.713855414066453</v>
      </c>
      <c r="R560" s="31">
        <v>90466.612999999998</v>
      </c>
      <c r="S560" s="31">
        <f t="shared" si="218"/>
        <v>12.024769680810191</v>
      </c>
      <c r="T560" s="31">
        <v>62305.385999999999</v>
      </c>
      <c r="U560" s="31">
        <f t="shared" si="225"/>
        <v>28161.226999999999</v>
      </c>
      <c r="V560" s="50">
        <f t="shared" si="219"/>
        <v>5.3327369843202179</v>
      </c>
      <c r="W560" s="31">
        <v>3082.0050000000001</v>
      </c>
      <c r="X560" s="44">
        <f t="shared" si="226"/>
        <v>4.9466108756633016</v>
      </c>
      <c r="Y560" s="44">
        <f t="shared" si="227"/>
        <v>1.1548108756633018</v>
      </c>
      <c r="Z560" s="31">
        <v>9934.7309999999998</v>
      </c>
      <c r="AA560" s="30">
        <v>9.1060999999999996</v>
      </c>
      <c r="AB560" s="30">
        <v>76.587900000000005</v>
      </c>
      <c r="AC560" s="30">
        <v>16.419499999999999</v>
      </c>
      <c r="AD560" s="30">
        <v>15.736700000000001</v>
      </c>
      <c r="AE560" s="30">
        <f t="shared" si="229"/>
        <v>29.619137787212068</v>
      </c>
      <c r="AF560" s="30">
        <f t="shared" si="228"/>
        <v>145.14646361099591</v>
      </c>
      <c r="AG560" s="31">
        <v>8211.6740000000009</v>
      </c>
      <c r="AH560" s="59">
        <f>VLOOKUP(C560,macroInfo!$B$5:$D$57,3,0)</f>
        <v>2.7962091006717</v>
      </c>
      <c r="AI560" s="59">
        <f>VLOOKUP(C560,macroInfo!$B$5:$G$57,6,0)</f>
        <v>-8.6215243879623085</v>
      </c>
      <c r="AJ560" s="59">
        <f>VLOOKUP(C560,macroInfo!$B$5:$F$57,5,0)</f>
        <v>-2.1118228990670262</v>
      </c>
      <c r="AK560" s="59">
        <f>VLOOKUP(C560,macroInfo!$B$5:$H$57,7,0)</f>
        <v>3.665</v>
      </c>
    </row>
    <row r="561" spans="1:37" x14ac:dyDescent="0.3">
      <c r="A561" s="32" t="s">
        <v>163</v>
      </c>
      <c r="B561" s="32">
        <v>19</v>
      </c>
      <c r="C561" s="32">
        <v>2004</v>
      </c>
      <c r="D561" s="29" t="s">
        <v>202</v>
      </c>
      <c r="E561" s="29" t="s">
        <v>45</v>
      </c>
      <c r="F561" s="33">
        <f t="shared" si="224"/>
        <v>0</v>
      </c>
      <c r="G561" s="33">
        <f t="shared" si="213"/>
        <v>0</v>
      </c>
      <c r="H561" s="33">
        <f t="shared" si="214"/>
        <v>0</v>
      </c>
      <c r="I561" s="33">
        <f t="shared" si="215"/>
        <v>0</v>
      </c>
      <c r="J561" s="30">
        <v>1.6319999999999999</v>
      </c>
      <c r="K561" s="30">
        <v>14.9777</v>
      </c>
      <c r="L561" s="30">
        <v>4.0907</v>
      </c>
      <c r="M561" s="30">
        <v>3.7105000000000001</v>
      </c>
      <c r="N561" s="31">
        <v>6687.0820000000003</v>
      </c>
      <c r="O561" s="50">
        <f t="shared" si="217"/>
        <v>8.1101327717217337</v>
      </c>
      <c r="P561" s="31">
        <v>72904.317200000005</v>
      </c>
      <c r="Q561" s="31">
        <f t="shared" si="216"/>
        <v>10.902261584350244</v>
      </c>
      <c r="R561" s="31">
        <v>100508.641</v>
      </c>
      <c r="S561" s="31">
        <f t="shared" si="218"/>
        <v>10.526283839041197</v>
      </c>
      <c r="T561" s="31">
        <v>68162.600999999995</v>
      </c>
      <c r="U561" s="31">
        <f t="shared" si="225"/>
        <v>32346.040000000008</v>
      </c>
      <c r="V561" s="50">
        <f t="shared" si="219"/>
        <v>13.854549954199971</v>
      </c>
      <c r="W561" s="31">
        <v>3348.223</v>
      </c>
      <c r="X561" s="44">
        <f t="shared" si="226"/>
        <v>4.9121115551327037</v>
      </c>
      <c r="Y561" s="44">
        <f t="shared" si="227"/>
        <v>1.2016115551327036</v>
      </c>
      <c r="Z561" s="31">
        <v>10874.474</v>
      </c>
      <c r="AA561" s="30">
        <v>9.2425999999999995</v>
      </c>
      <c r="AB561" s="30">
        <v>78.897400000000005</v>
      </c>
      <c r="AC561" s="30">
        <v>9.4008000000000003</v>
      </c>
      <c r="AD561" s="30">
        <v>14.0684</v>
      </c>
      <c r="AE561" s="30">
        <f t="shared" si="229"/>
        <v>9.0381408345637197</v>
      </c>
      <c r="AF561" s="30">
        <f t="shared" si="228"/>
        <v>144.71962213530867</v>
      </c>
      <c r="AG561" s="31">
        <v>10571.126</v>
      </c>
      <c r="AH561" s="59">
        <f>VLOOKUP(C561,macroInfo!$B$5:$D$57,3,0)</f>
        <v>3.8525526006435098</v>
      </c>
      <c r="AI561" s="59">
        <f>VLOOKUP(C561,macroInfo!$B$5:$G$57,6,0)</f>
        <v>22.068486956749851</v>
      </c>
      <c r="AJ561" s="59">
        <f>VLOOKUP(C561,macroInfo!$B$5:$F$57,5,0)</f>
        <v>15.83158490016541</v>
      </c>
      <c r="AK561" s="59">
        <f>VLOOKUP(C561,macroInfo!$B$5:$H$57,7,0)</f>
        <v>4.57</v>
      </c>
    </row>
    <row r="562" spans="1:37" x14ac:dyDescent="0.3">
      <c r="A562" s="32" t="s">
        <v>164</v>
      </c>
      <c r="B562" s="32">
        <v>19</v>
      </c>
      <c r="C562" s="32">
        <v>2005</v>
      </c>
      <c r="D562" s="29" t="s">
        <v>202</v>
      </c>
      <c r="E562" s="29" t="s">
        <v>45</v>
      </c>
      <c r="F562" s="33">
        <f t="shared" si="224"/>
        <v>0</v>
      </c>
      <c r="G562" s="33">
        <f t="shared" si="213"/>
        <v>0</v>
      </c>
      <c r="H562" s="33">
        <f t="shared" si="214"/>
        <v>0</v>
      </c>
      <c r="I562" s="33">
        <f t="shared" si="215"/>
        <v>0</v>
      </c>
      <c r="J562" s="30">
        <v>1.5293000000000001</v>
      </c>
      <c r="K562" s="30">
        <v>15.0318</v>
      </c>
      <c r="L562" s="30">
        <v>3.6878000000000002</v>
      </c>
      <c r="M562" s="30">
        <v>3.1884999999999999</v>
      </c>
      <c r="N562" s="31">
        <f>AVERAGE(N557:N561)</f>
        <v>5547.4941999999992</v>
      </c>
      <c r="O562" s="50">
        <f t="shared" si="217"/>
        <v>-18.683127528766224</v>
      </c>
      <c r="P562" s="31">
        <f>AVERAGE(P557:P561)</f>
        <v>59077.617040000005</v>
      </c>
      <c r="Q562" s="31">
        <f t="shared" si="216"/>
        <v>10.649423849780684</v>
      </c>
      <c r="R562" s="31">
        <v>115768.268</v>
      </c>
      <c r="S562" s="31">
        <f t="shared" si="218"/>
        <v>14.134679950523314</v>
      </c>
      <c r="T562" s="31">
        <v>81621.997000000003</v>
      </c>
      <c r="U562" s="31">
        <f t="shared" si="225"/>
        <v>34146.270999999993</v>
      </c>
      <c r="V562" s="50">
        <f t="shared" si="219"/>
        <v>5.4161782999712376</v>
      </c>
      <c r="W562" s="31">
        <v>3524.873</v>
      </c>
      <c r="X562" s="44">
        <f t="shared" si="226"/>
        <v>4.3185331522824661</v>
      </c>
      <c r="Y562" s="44">
        <f t="shared" si="227"/>
        <v>1.1300331522824663</v>
      </c>
      <c r="Z562" s="31">
        <v>11129.114</v>
      </c>
      <c r="AA562" s="30">
        <v>10.4023</v>
      </c>
      <c r="AB562" s="30">
        <v>79.055099999999996</v>
      </c>
      <c r="AC562" s="30">
        <v>19.745999999999999</v>
      </c>
      <c r="AD562" s="30">
        <v>9.7231000000000005</v>
      </c>
      <c r="AE562" s="30">
        <f t="shared" si="229"/>
        <v>2.3146349457880482</v>
      </c>
      <c r="AF562" s="30">
        <f t="shared" si="228"/>
        <v>147.70795825185186</v>
      </c>
      <c r="AG562" s="31">
        <f>AVERAGE(AG555:AG561)</f>
        <v>6847.1697285714281</v>
      </c>
      <c r="AH562" s="59">
        <f>VLOOKUP(C562,macroInfo!$B$5:$D$57,3,0)</f>
        <v>3.4832203202525802</v>
      </c>
      <c r="AI562" s="59">
        <f>VLOOKUP(C562,macroInfo!$B$5:$G$57,6,0)</f>
        <v>2.7517247399369804</v>
      </c>
      <c r="AJ562" s="59">
        <f>VLOOKUP(C562,macroInfo!$B$5:$F$57,5,0)</f>
        <v>6.3055343402032529</v>
      </c>
      <c r="AK562" s="59">
        <f>VLOOKUP(C562,macroInfo!$B$5:$H$57,7,0)</f>
        <v>4.6974999999999998</v>
      </c>
    </row>
    <row r="563" spans="1:37" x14ac:dyDescent="0.3">
      <c r="A563" s="32" t="s">
        <v>165</v>
      </c>
      <c r="B563" s="32">
        <v>19</v>
      </c>
      <c r="C563" s="32">
        <v>2006</v>
      </c>
      <c r="D563" s="29" t="s">
        <v>202</v>
      </c>
      <c r="E563" s="29" t="s">
        <v>45</v>
      </c>
      <c r="F563" s="33">
        <f t="shared" si="224"/>
        <v>0</v>
      </c>
      <c r="G563" s="33">
        <f t="shared" si="213"/>
        <v>0</v>
      </c>
      <c r="H563" s="33">
        <f t="shared" si="214"/>
        <v>0</v>
      </c>
      <c r="I563" s="33">
        <f t="shared" si="215"/>
        <v>0</v>
      </c>
      <c r="J563" s="30">
        <v>1.2850999999999999</v>
      </c>
      <c r="K563" s="30">
        <v>13.360099999999999</v>
      </c>
      <c r="L563" s="30">
        <v>3.6082999999999998</v>
      </c>
      <c r="M563" s="30">
        <v>2.8498999999999999</v>
      </c>
      <c r="N563" s="31">
        <v>8226</v>
      </c>
      <c r="O563" s="50">
        <f t="shared" si="217"/>
        <v>39.395353950016535</v>
      </c>
      <c r="P563" s="31">
        <v>90982</v>
      </c>
      <c r="Q563" s="31">
        <f t="shared" si="216"/>
        <v>11.060296620471675</v>
      </c>
      <c r="R563" s="31">
        <v>122031</v>
      </c>
      <c r="S563" s="31">
        <f t="shared" si="218"/>
        <v>5.2684607408602337</v>
      </c>
      <c r="T563" s="31">
        <v>84271</v>
      </c>
      <c r="U563" s="31">
        <f t="shared" si="225"/>
        <v>37760</v>
      </c>
      <c r="V563" s="50">
        <f t="shared" si="219"/>
        <v>10.059695595181575</v>
      </c>
      <c r="W563" s="31">
        <v>3708</v>
      </c>
      <c r="X563" s="44">
        <f t="shared" si="226"/>
        <v>4.4000901852357277</v>
      </c>
      <c r="Y563" s="44">
        <f t="shared" si="227"/>
        <v>1.5501901852357278</v>
      </c>
      <c r="Z563" s="31">
        <v>11745</v>
      </c>
      <c r="AA563" s="30">
        <v>10.39</v>
      </c>
      <c r="AB563" s="30">
        <v>77.143199999999993</v>
      </c>
      <c r="AC563" s="30">
        <v>3.2454999999999998</v>
      </c>
      <c r="AD563" s="30">
        <v>9.0052000000000003</v>
      </c>
      <c r="AE563" s="30">
        <f t="shared" si="229"/>
        <v>5.3863060664100262</v>
      </c>
      <c r="AF563" s="30">
        <f t="shared" si="228"/>
        <v>153.5602671111111</v>
      </c>
      <c r="AG563" s="31">
        <v>13016</v>
      </c>
      <c r="AH563" s="59">
        <f>VLOOKUP(C563,macroInfo!$B$5:$D$57,3,0)</f>
        <v>2.7828106258432701</v>
      </c>
      <c r="AI563" s="59">
        <f>VLOOKUP(C563,macroInfo!$B$5:$G$57,6,0)</f>
        <v>2.1064496594234416</v>
      </c>
      <c r="AJ563" s="59">
        <f>VLOOKUP(C563,macroInfo!$B$5:$F$57,5,0)</f>
        <v>8.7574297123439706</v>
      </c>
      <c r="AK563" s="59">
        <f>VLOOKUP(C563,macroInfo!$B$5:$H$57,7,0)</f>
        <v>4.7974999999999994</v>
      </c>
    </row>
    <row r="564" spans="1:37" x14ac:dyDescent="0.3">
      <c r="A564" s="32" t="s">
        <v>166</v>
      </c>
      <c r="B564" s="32">
        <v>19</v>
      </c>
      <c r="C564" s="32">
        <v>2007</v>
      </c>
      <c r="D564" s="29" t="s">
        <v>202</v>
      </c>
      <c r="E564" s="29" t="s">
        <v>45</v>
      </c>
      <c r="F564" s="33">
        <f t="shared" si="224"/>
        <v>1</v>
      </c>
      <c r="G564" s="33">
        <f t="shared" si="213"/>
        <v>1</v>
      </c>
      <c r="H564" s="33">
        <f t="shared" si="214"/>
        <v>1</v>
      </c>
      <c r="I564" s="33">
        <f t="shared" si="215"/>
        <v>0</v>
      </c>
      <c r="J564" s="30">
        <v>1.3619000000000001</v>
      </c>
      <c r="K564" s="30">
        <v>14.2265</v>
      </c>
      <c r="L564" s="30">
        <v>3.5335000000000001</v>
      </c>
      <c r="M564" s="30">
        <v>2.9398</v>
      </c>
      <c r="N564" s="31">
        <v>9085</v>
      </c>
      <c r="O564" s="50">
        <f t="shared" si="217"/>
        <v>9.9324832039902198</v>
      </c>
      <c r="P564" s="31">
        <v>100053</v>
      </c>
      <c r="Q564" s="31">
        <f t="shared" si="216"/>
        <v>11.012988442487616</v>
      </c>
      <c r="R564" s="31">
        <v>132618</v>
      </c>
      <c r="S564" s="31">
        <f t="shared" si="218"/>
        <v>8.3197704328968527</v>
      </c>
      <c r="T564" s="31">
        <v>91686</v>
      </c>
      <c r="U564" s="31">
        <f t="shared" si="225"/>
        <v>40932</v>
      </c>
      <c r="V564" s="50">
        <f t="shared" si="219"/>
        <v>8.066181194720901</v>
      </c>
      <c r="W564" s="31">
        <v>3880</v>
      </c>
      <c r="X564" s="44">
        <f t="shared" si="226"/>
        <v>4.2318347403093171</v>
      </c>
      <c r="Y564" s="44">
        <f t="shared" si="227"/>
        <v>1.2920347403093171</v>
      </c>
      <c r="Z564" s="31">
        <v>12632</v>
      </c>
      <c r="AA564" s="30">
        <v>10.4986</v>
      </c>
      <c r="AB564" s="30">
        <v>74.738399999999999</v>
      </c>
      <c r="AC564" s="30">
        <v>8.7989999999999995</v>
      </c>
      <c r="AD564" s="30">
        <v>7.1569000000000003</v>
      </c>
      <c r="AE564" s="30">
        <f t="shared" si="229"/>
        <v>7.2805658842464922</v>
      </c>
      <c r="AF564" s="30">
        <f>AVERAGE(AF565:AF579)</f>
        <v>152.54520666666667</v>
      </c>
      <c r="AG564" s="31">
        <v>14233</v>
      </c>
      <c r="AH564" s="59">
        <f>VLOOKUP(C564,macroInfo!$B$5:$D$57,3,0)</f>
        <v>2.01050755163328</v>
      </c>
      <c r="AI564" s="59">
        <f>VLOOKUP(C564,macroInfo!$B$5:$G$57,6,0)</f>
        <v>21.613625390754567</v>
      </c>
      <c r="AJ564" s="59">
        <f>VLOOKUP(C564,macroInfo!$B$5:$F$57,5,0)</f>
        <v>11.440467914050702</v>
      </c>
      <c r="AK564" s="59">
        <f>VLOOKUP(C564,macroInfo!$B$5:$H$57,7,0)</f>
        <v>5.9550000000000001</v>
      </c>
    </row>
    <row r="565" spans="1:37" x14ac:dyDescent="0.3">
      <c r="A565" s="32" t="s">
        <v>167</v>
      </c>
      <c r="B565" s="32">
        <v>19</v>
      </c>
      <c r="C565" s="32">
        <v>2008</v>
      </c>
      <c r="D565" s="29" t="s">
        <v>202</v>
      </c>
      <c r="E565" s="29" t="s">
        <v>45</v>
      </c>
      <c r="F565" s="33">
        <f t="shared" si="224"/>
        <v>1</v>
      </c>
      <c r="G565" s="33">
        <f t="shared" si="213"/>
        <v>1</v>
      </c>
      <c r="H565" s="33">
        <f t="shared" si="214"/>
        <v>1</v>
      </c>
      <c r="I565" s="33">
        <f t="shared" si="215"/>
        <v>0</v>
      </c>
      <c r="J565" s="30">
        <v>1.0672999999999999</v>
      </c>
      <c r="K565" s="30">
        <v>11.709099999999999</v>
      </c>
      <c r="L565" s="30">
        <v>3.4982000000000002</v>
      </c>
      <c r="M565" s="30">
        <v>3.0960000000000001</v>
      </c>
      <c r="N565" s="31">
        <v>13446</v>
      </c>
      <c r="O565" s="50">
        <f t="shared" si="217"/>
        <v>39.205696219871044</v>
      </c>
      <c r="P565" s="31">
        <v>109757</v>
      </c>
      <c r="Q565" s="31">
        <f t="shared" si="216"/>
        <v>8.162799345530269</v>
      </c>
      <c r="R565" s="31">
        <v>152015</v>
      </c>
      <c r="S565" s="31">
        <f t="shared" si="218"/>
        <v>13.650638504247622</v>
      </c>
      <c r="T565" s="31">
        <v>98669</v>
      </c>
      <c r="U565" s="31">
        <f t="shared" si="225"/>
        <v>53346</v>
      </c>
      <c r="V565" s="50">
        <f t="shared" si="219"/>
        <v>26.488684514254789</v>
      </c>
      <c r="W565" s="31">
        <v>4238</v>
      </c>
      <c r="X565" s="44">
        <f t="shared" si="226"/>
        <v>4.2951686953349073</v>
      </c>
      <c r="Y565" s="44">
        <f t="shared" si="227"/>
        <v>1.1991686953349072</v>
      </c>
      <c r="Z565" s="31">
        <v>12955</v>
      </c>
      <c r="AA565" s="30">
        <v>9.4789999999999992</v>
      </c>
      <c r="AB565" s="30">
        <v>77.384200000000007</v>
      </c>
      <c r="AC565" s="30">
        <v>7.6162000000000001</v>
      </c>
      <c r="AD565" s="30">
        <v>13.654</v>
      </c>
      <c r="AE565" s="30">
        <f t="shared" si="229"/>
        <v>2.5248537060732361</v>
      </c>
      <c r="AF565" s="30">
        <v>230.0368</v>
      </c>
      <c r="AG565" s="31">
        <v>19109</v>
      </c>
      <c r="AH565" s="59">
        <f>VLOOKUP(C565,macroInfo!$B$5:$D$57,3,0)</f>
        <v>0.122188442974647</v>
      </c>
      <c r="AI565" s="59">
        <f>VLOOKUP(C565,macroInfo!$B$5:$G$57,6,0)</f>
        <v>-8.1302947285824168</v>
      </c>
      <c r="AJ565" s="59">
        <f>VLOOKUP(C565,macroInfo!$B$5:$F$57,5,0)</f>
        <v>-19.582815844469096</v>
      </c>
      <c r="AK565" s="59">
        <f>VLOOKUP(C565,macroInfo!$B$5:$H$57,7,0)</f>
        <v>5.49</v>
      </c>
    </row>
    <row r="566" spans="1:37" x14ac:dyDescent="0.3">
      <c r="A566" s="32" t="s">
        <v>168</v>
      </c>
      <c r="B566" s="32">
        <v>19</v>
      </c>
      <c r="C566" s="32">
        <v>2009</v>
      </c>
      <c r="D566" s="29" t="s">
        <v>202</v>
      </c>
      <c r="E566" s="29" t="s">
        <v>45</v>
      </c>
      <c r="F566" s="33">
        <f t="shared" si="224"/>
        <v>1</v>
      </c>
      <c r="G566" s="33">
        <f t="shared" si="213"/>
        <v>1</v>
      </c>
      <c r="H566" s="33">
        <f t="shared" si="214"/>
        <v>1</v>
      </c>
      <c r="I566" s="33">
        <f t="shared" si="215"/>
        <v>0</v>
      </c>
      <c r="J566" s="30">
        <v>0.53690000000000004</v>
      </c>
      <c r="K566" s="30">
        <v>5.0023999999999997</v>
      </c>
      <c r="L566" s="30">
        <v>3.6435</v>
      </c>
      <c r="M566" s="30">
        <v>3.3488000000000002</v>
      </c>
      <c r="N566" s="31">
        <v>13456</v>
      </c>
      <c r="O566" s="50">
        <f t="shared" si="217"/>
        <v>7.4343918374727813E-2</v>
      </c>
      <c r="P566" s="31">
        <v>117167</v>
      </c>
      <c r="Q566" s="31">
        <f t="shared" si="216"/>
        <v>8.7074167657550543</v>
      </c>
      <c r="R566" s="31">
        <v>165764</v>
      </c>
      <c r="S566" s="31">
        <f t="shared" si="218"/>
        <v>8.6585889866258601</v>
      </c>
      <c r="T566" s="31">
        <v>106207</v>
      </c>
      <c r="U566" s="31">
        <f t="shared" si="225"/>
        <v>59557</v>
      </c>
      <c r="V566" s="50">
        <f t="shared" si="219"/>
        <v>11.013483880475198</v>
      </c>
      <c r="W566" s="31">
        <v>4844</v>
      </c>
      <c r="X566" s="44">
        <f t="shared" si="226"/>
        <v>4.5609046484694984</v>
      </c>
      <c r="Y566" s="44">
        <f t="shared" si="227"/>
        <v>1.2121046484694982</v>
      </c>
      <c r="Z566" s="31">
        <v>16191</v>
      </c>
      <c r="AA566" s="30">
        <v>10.2065</v>
      </c>
      <c r="AB566" s="30">
        <v>79.589699999999993</v>
      </c>
      <c r="AC566" s="30">
        <v>7.6397000000000004</v>
      </c>
      <c r="AD566" s="30">
        <v>16.582000000000001</v>
      </c>
      <c r="AE566" s="30">
        <f t="shared" si="229"/>
        <v>22.29737182905421</v>
      </c>
      <c r="AF566" s="30">
        <v>237.27600000000001</v>
      </c>
      <c r="AG566" s="31">
        <v>18470</v>
      </c>
      <c r="AH566" s="59">
        <f>VLOOKUP(C566,macroInfo!$B$5:$D$57,3,0)</f>
        <v>-2.5998883510855801</v>
      </c>
      <c r="AI566" s="59">
        <f>VLOOKUP(C566,macroInfo!$B$5:$G$57,6,0)</f>
        <v>-152.2692205218506</v>
      </c>
      <c r="AJ566" s="59">
        <f>VLOOKUP(C566,macroInfo!$B$5:$F$57,5,0)</f>
        <v>-24.778154144577758</v>
      </c>
      <c r="AK566" s="59">
        <f>VLOOKUP(C566,macroInfo!$B$5:$H$57,7,0)</f>
        <v>1.1975</v>
      </c>
    </row>
    <row r="567" spans="1:37" x14ac:dyDescent="0.3">
      <c r="A567" s="32" t="s">
        <v>169</v>
      </c>
      <c r="B567" s="32">
        <v>19</v>
      </c>
      <c r="C567" s="32">
        <v>2010</v>
      </c>
      <c r="D567" s="29" t="s">
        <v>202</v>
      </c>
      <c r="E567" s="29" t="s">
        <v>45</v>
      </c>
      <c r="F567" s="33">
        <f t="shared" si="224"/>
        <v>1</v>
      </c>
      <c r="G567" s="33">
        <f t="shared" si="213"/>
        <v>1</v>
      </c>
      <c r="H567" s="33">
        <f t="shared" si="214"/>
        <v>1</v>
      </c>
      <c r="I567" s="33">
        <f t="shared" si="215"/>
        <v>0</v>
      </c>
      <c r="J567" s="30">
        <v>0.50549999999999995</v>
      </c>
      <c r="K567" s="30">
        <v>5.0019999999999998</v>
      </c>
      <c r="L567" s="30">
        <v>3.9891999999999999</v>
      </c>
      <c r="M567" s="30">
        <v>3.7040999999999999</v>
      </c>
      <c r="N567" s="31">
        <v>13959</v>
      </c>
      <c r="O567" s="50">
        <f t="shared" si="217"/>
        <v>3.6699358300028995</v>
      </c>
      <c r="P567" s="31">
        <v>118131</v>
      </c>
      <c r="Q567" s="31">
        <f t="shared" si="216"/>
        <v>8.462712228669675</v>
      </c>
      <c r="R567" s="31">
        <v>157081</v>
      </c>
      <c r="S567" s="31">
        <f t="shared" si="218"/>
        <v>-5.3803494181713445</v>
      </c>
      <c r="T567" s="31">
        <v>107264</v>
      </c>
      <c r="U567" s="31">
        <f t="shared" si="225"/>
        <v>49817</v>
      </c>
      <c r="V567" s="50">
        <f t="shared" si="219"/>
        <v>-17.857754593128714</v>
      </c>
      <c r="W567" s="31">
        <v>5320</v>
      </c>
      <c r="X567" s="44">
        <f t="shared" si="226"/>
        <v>4.9597255369928401</v>
      </c>
      <c r="Y567" s="44">
        <f t="shared" si="227"/>
        <v>1.2556255369928402</v>
      </c>
      <c r="Z567" s="31">
        <v>16436</v>
      </c>
      <c r="AA567" s="30">
        <v>9.5212000000000003</v>
      </c>
      <c r="AB567" s="30">
        <v>79.643600000000006</v>
      </c>
      <c r="AC567" s="30">
        <v>0.99519999999999997</v>
      </c>
      <c r="AD567" s="30">
        <v>-6.7428999999999997</v>
      </c>
      <c r="AE567" s="30">
        <f t="shared" si="229"/>
        <v>1.5018518716547833</v>
      </c>
      <c r="AF567" s="30">
        <v>175.82130000000001</v>
      </c>
      <c r="AG567" s="31">
        <v>18319</v>
      </c>
      <c r="AH567" s="59">
        <f>VLOOKUP(C567,macroInfo!$B$5:$D$57,3,0)</f>
        <v>2.7088566941968102</v>
      </c>
      <c r="AI567" s="59">
        <f>VLOOKUP(C567,macroInfo!$B$5:$G$57,6,0)</f>
        <v>-55.129973169376534</v>
      </c>
      <c r="AJ567" s="59">
        <f>VLOOKUP(C567,macroInfo!$B$5:$F$57,5,0)</f>
        <v>17.567573527575036</v>
      </c>
      <c r="AK567" s="59">
        <f>VLOOKUP(C567,macroInfo!$B$5:$H$57,7,0)</f>
        <v>0.69</v>
      </c>
    </row>
    <row r="568" spans="1:37" x14ac:dyDescent="0.3">
      <c r="A568" s="32" t="s">
        <v>170</v>
      </c>
      <c r="B568" s="32">
        <v>19</v>
      </c>
      <c r="C568" s="32">
        <v>2011</v>
      </c>
      <c r="D568" s="29" t="s">
        <v>202</v>
      </c>
      <c r="E568" s="29" t="s">
        <v>45</v>
      </c>
      <c r="F568" s="33">
        <f t="shared" si="224"/>
        <v>1</v>
      </c>
      <c r="G568" s="33">
        <f t="shared" si="213"/>
        <v>1</v>
      </c>
      <c r="H568" s="33">
        <f t="shared" si="214"/>
        <v>1</v>
      </c>
      <c r="I568" s="33">
        <f t="shared" si="215"/>
        <v>0</v>
      </c>
      <c r="J568" s="30">
        <v>0.77729999999999999</v>
      </c>
      <c r="K568" s="30">
        <v>7.6151</v>
      </c>
      <c r="L568" s="30">
        <v>3.9922</v>
      </c>
      <c r="M568" s="30">
        <v>3.7063000000000001</v>
      </c>
      <c r="N568" s="31">
        <v>14913</v>
      </c>
      <c r="O568" s="50">
        <f t="shared" si="217"/>
        <v>6.6108854250023992</v>
      </c>
      <c r="P568" s="31">
        <v>119725</v>
      </c>
      <c r="Q568" s="31">
        <f t="shared" si="216"/>
        <v>8.0282304030040912</v>
      </c>
      <c r="R568" s="31">
        <v>174579</v>
      </c>
      <c r="S568" s="31">
        <f t="shared" si="218"/>
        <v>10.561576538542335</v>
      </c>
      <c r="T568" s="31">
        <v>111205</v>
      </c>
      <c r="U568" s="31">
        <f t="shared" si="225"/>
        <v>63374</v>
      </c>
      <c r="V568" s="50">
        <f t="shared" si="219"/>
        <v>24.069739145363204</v>
      </c>
      <c r="W568" s="31">
        <v>5507</v>
      </c>
      <c r="X568" s="44">
        <f t="shared" si="226"/>
        <v>4.9521154624342429</v>
      </c>
      <c r="Y568" s="44">
        <f t="shared" si="227"/>
        <v>1.2458154624342428</v>
      </c>
      <c r="Z568" s="31">
        <v>17418</v>
      </c>
      <c r="AA568" s="30">
        <v>9.9873999999999992</v>
      </c>
      <c r="AB568" s="30">
        <v>83.122</v>
      </c>
      <c r="AC568" s="30">
        <v>3.6741000000000001</v>
      </c>
      <c r="AD568" s="30">
        <v>16.5334</v>
      </c>
      <c r="AE568" s="30">
        <f t="shared" si="229"/>
        <v>5.8030103249384544</v>
      </c>
      <c r="AF568" s="30">
        <v>165.51490000000001</v>
      </c>
      <c r="AG568" s="31">
        <v>18802</v>
      </c>
      <c r="AH568" s="59">
        <f>VLOOKUP(C568,macroInfo!$B$5:$D$57,3,0)</f>
        <v>1.54989495017045</v>
      </c>
      <c r="AI568" s="59">
        <f>VLOOKUP(C568,macroInfo!$B$5:$G$57,6,0)</f>
        <v>25.171692375826577</v>
      </c>
      <c r="AJ568" s="59">
        <f>VLOOKUP(C568,macroInfo!$B$5:$F$57,5,0)</f>
        <v>12.462970276676295</v>
      </c>
      <c r="AK568" s="59">
        <f>VLOOKUP(C568,macroInfo!$B$5:$H$57,7,0)</f>
        <v>0.88749999999999996</v>
      </c>
    </row>
    <row r="569" spans="1:37" x14ac:dyDescent="0.3">
      <c r="A569" s="32" t="s">
        <v>171</v>
      </c>
      <c r="B569" s="32">
        <v>19</v>
      </c>
      <c r="C569" s="32">
        <v>2012</v>
      </c>
      <c r="D569" s="29" t="s">
        <v>202</v>
      </c>
      <c r="E569" s="29" t="s">
        <v>45</v>
      </c>
      <c r="F569" s="33">
        <f t="shared" si="224"/>
        <v>1</v>
      </c>
      <c r="G569" s="33">
        <f t="shared" si="213"/>
        <v>1</v>
      </c>
      <c r="H569" s="33">
        <f t="shared" si="214"/>
        <v>1</v>
      </c>
      <c r="I569" s="33">
        <f t="shared" si="215"/>
        <v>0</v>
      </c>
      <c r="J569" s="30">
        <v>1.1023000000000001</v>
      </c>
      <c r="K569" s="30">
        <v>10.6738</v>
      </c>
      <c r="L569" s="30">
        <v>3.88</v>
      </c>
      <c r="M569" s="30">
        <v>3.6111</v>
      </c>
      <c r="N569" s="31">
        <v>14373</v>
      </c>
      <c r="O569" s="50">
        <f t="shared" si="217"/>
        <v>-3.6881869211550433</v>
      </c>
      <c r="P569" s="31">
        <v>136367</v>
      </c>
      <c r="Q569" s="31">
        <f t="shared" si="216"/>
        <v>9.4877200306129552</v>
      </c>
      <c r="R569" s="31">
        <v>184499</v>
      </c>
      <c r="S569" s="31">
        <f t="shared" si="218"/>
        <v>5.5266682153887903</v>
      </c>
      <c r="T569" s="31">
        <v>118364</v>
      </c>
      <c r="U569" s="31">
        <f t="shared" si="225"/>
        <v>66135</v>
      </c>
      <c r="V569" s="50">
        <f t="shared" si="219"/>
        <v>4.2644424783856811</v>
      </c>
      <c r="W569" s="31">
        <v>5857</v>
      </c>
      <c r="X569" s="44">
        <f t="shared" si="226"/>
        <v>4.948295089723227</v>
      </c>
      <c r="Y569" s="44">
        <f t="shared" si="227"/>
        <v>1.337195089723227</v>
      </c>
      <c r="Z569" s="31">
        <v>18483</v>
      </c>
      <c r="AA569" s="30">
        <v>8.6934000000000005</v>
      </c>
      <c r="AB569" s="30">
        <v>85.825500000000005</v>
      </c>
      <c r="AC569" s="30">
        <v>6.4377000000000004</v>
      </c>
      <c r="AD569" s="30">
        <v>6.5119999999999996</v>
      </c>
      <c r="AE569" s="30">
        <f t="shared" si="229"/>
        <v>5.9347236429995602</v>
      </c>
      <c r="AF569" s="30">
        <v>149.8186</v>
      </c>
      <c r="AG569" s="31">
        <v>18267</v>
      </c>
      <c r="AH569" s="59">
        <f>VLOOKUP(C569,macroInfo!$B$5:$D$57,3,0)</f>
        <v>2.2806876031918502</v>
      </c>
      <c r="AI569" s="59">
        <f>VLOOKUP(C569,macroInfo!$B$5:$G$57,6,0)</f>
        <v>-5.7987257650349395</v>
      </c>
      <c r="AJ569" s="59">
        <f>VLOOKUP(C569,macroInfo!$B$5:$F$57,5,0)</f>
        <v>7.9335793820117502</v>
      </c>
      <c r="AK569" s="59">
        <f>VLOOKUP(C569,macroInfo!$B$5:$H$57,7,0)</f>
        <v>0.83749999999999991</v>
      </c>
    </row>
    <row r="570" spans="1:37" x14ac:dyDescent="0.3">
      <c r="A570" s="32" t="s">
        <v>172</v>
      </c>
      <c r="B570" s="32">
        <v>19</v>
      </c>
      <c r="C570" s="32">
        <v>2013</v>
      </c>
      <c r="D570" s="29" t="s">
        <v>202</v>
      </c>
      <c r="E570" s="29" t="s">
        <v>45</v>
      </c>
      <c r="F570" s="33">
        <f t="shared" si="224"/>
        <v>0</v>
      </c>
      <c r="G570" s="33">
        <f t="shared" si="213"/>
        <v>0</v>
      </c>
      <c r="H570" s="33">
        <f t="shared" si="214"/>
        <v>0</v>
      </c>
      <c r="I570" s="33">
        <f t="shared" si="215"/>
        <v>0</v>
      </c>
      <c r="J570" s="30">
        <v>0.91369999999999996</v>
      </c>
      <c r="K570" s="30">
        <v>8.1001999999999992</v>
      </c>
      <c r="L570" s="30">
        <v>3.6355</v>
      </c>
      <c r="M570" s="30">
        <v>3.3654000000000002</v>
      </c>
      <c r="N570" s="31">
        <v>16074</v>
      </c>
      <c r="O570" s="50">
        <f t="shared" si="217"/>
        <v>11.185161322143182</v>
      </c>
      <c r="P570" s="31">
        <v>136366</v>
      </c>
      <c r="Q570" s="31">
        <f t="shared" si="216"/>
        <v>8.4836381734478046</v>
      </c>
      <c r="R570" s="31">
        <v>183010</v>
      </c>
      <c r="S570" s="31">
        <f t="shared" si="218"/>
        <v>-0.81032472545018819</v>
      </c>
      <c r="T570" s="31">
        <v>117139</v>
      </c>
      <c r="U570" s="31">
        <f t="shared" si="225"/>
        <v>65871</v>
      </c>
      <c r="V570" s="50">
        <f t="shared" si="219"/>
        <v>-0.39998235227011597</v>
      </c>
      <c r="W570" s="31">
        <v>5616</v>
      </c>
      <c r="X570" s="44">
        <f t="shared" si="226"/>
        <v>4.7943042026993572</v>
      </c>
      <c r="Y570" s="44">
        <f t="shared" si="227"/>
        <v>1.428904202699357</v>
      </c>
      <c r="Z570" s="31">
        <v>20084</v>
      </c>
      <c r="AA570" s="30">
        <v>8.0236000000000001</v>
      </c>
      <c r="AB570" s="30">
        <v>83.259299999999996</v>
      </c>
      <c r="AC570" s="30">
        <v>-1.0348999999999999</v>
      </c>
      <c r="AD570" s="30">
        <v>-4.2081999999999997</v>
      </c>
      <c r="AE570" s="30">
        <f t="shared" si="229"/>
        <v>8.3072087471915737</v>
      </c>
      <c r="AF570" s="30">
        <v>113.5911</v>
      </c>
      <c r="AG570" s="31">
        <v>19512</v>
      </c>
      <c r="AH570" s="59">
        <f>VLOOKUP(C570,macroInfo!$B$5:$D$57,3,0)</f>
        <v>1.84187539518688</v>
      </c>
      <c r="AI570" s="59">
        <f>VLOOKUP(C570,macroInfo!$B$5:$G$57,6,0)</f>
        <v>-52.586350113053101</v>
      </c>
      <c r="AJ570" s="59">
        <f>VLOOKUP(C570,macroInfo!$B$5:$F$57,5,0)</f>
        <v>17.537853396638734</v>
      </c>
      <c r="AK570" s="59">
        <f>VLOOKUP(C570,macroInfo!$B$5:$H$57,7,0)</f>
        <v>0.495</v>
      </c>
    </row>
    <row r="571" spans="1:37" x14ac:dyDescent="0.3">
      <c r="A571" s="32" t="s">
        <v>173</v>
      </c>
      <c r="B571" s="32">
        <v>19</v>
      </c>
      <c r="C571" s="32">
        <v>2014</v>
      </c>
      <c r="D571" s="29" t="s">
        <v>202</v>
      </c>
      <c r="E571" s="29" t="s">
        <v>45</v>
      </c>
      <c r="F571" s="33">
        <f t="shared" si="224"/>
        <v>0</v>
      </c>
      <c r="G571" s="33">
        <f t="shared" si="213"/>
        <v>0</v>
      </c>
      <c r="H571" s="33">
        <f t="shared" si="214"/>
        <v>0</v>
      </c>
      <c r="I571" s="33">
        <f t="shared" si="215"/>
        <v>0</v>
      </c>
      <c r="J571" s="30">
        <v>1.1524000000000001</v>
      </c>
      <c r="K571" s="30">
        <v>9.5112000000000005</v>
      </c>
      <c r="L571" s="30">
        <v>3.4283999999999999</v>
      </c>
      <c r="M571" s="30">
        <v>3.1644000000000001</v>
      </c>
      <c r="N571" s="31">
        <v>17840</v>
      </c>
      <c r="O571" s="50">
        <f t="shared" si="217"/>
        <v>10.424006736133672</v>
      </c>
      <c r="P571" s="31">
        <v>143675</v>
      </c>
      <c r="Q571" s="31">
        <f t="shared" si="216"/>
        <v>8.0535313901345287</v>
      </c>
      <c r="R571" s="31">
        <v>186834</v>
      </c>
      <c r="S571" s="31">
        <f t="shared" si="218"/>
        <v>2.0679725923188355</v>
      </c>
      <c r="T571" s="31">
        <v>121307</v>
      </c>
      <c r="U571" s="31">
        <f t="shared" si="225"/>
        <v>65527</v>
      </c>
      <c r="V571" s="50">
        <f t="shared" si="219"/>
        <v>-0.52360125103884869</v>
      </c>
      <c r="W571" s="31">
        <v>5374</v>
      </c>
      <c r="X571" s="44">
        <f t="shared" si="226"/>
        <v>4.4300823530381592</v>
      </c>
      <c r="Y571" s="44">
        <f t="shared" si="227"/>
        <v>1.2656823530381591</v>
      </c>
      <c r="Z571" s="31">
        <v>21614</v>
      </c>
      <c r="AA571" s="30">
        <v>7.6643999999999997</v>
      </c>
      <c r="AB571" s="30">
        <v>82.681399999999996</v>
      </c>
      <c r="AC571" s="30">
        <v>3.5581999999999998</v>
      </c>
      <c r="AD571" s="30">
        <v>1.2277</v>
      </c>
      <c r="AE571" s="30">
        <f t="shared" si="229"/>
        <v>7.3417774708514889</v>
      </c>
      <c r="AF571" s="30">
        <v>102.99460000000001</v>
      </c>
      <c r="AG571" s="31">
        <v>21381</v>
      </c>
      <c r="AH571" s="59">
        <f>VLOOKUP(C571,macroInfo!$B$5:$D$57,3,0)</f>
        <v>2.2877759325535898</v>
      </c>
      <c r="AI571" s="59">
        <f>VLOOKUP(C571,macroInfo!$B$5:$G$57,6,0)</f>
        <v>8.2370997433127773</v>
      </c>
      <c r="AJ571" s="59">
        <f>VLOOKUP(C571,macroInfo!$B$5:$F$57,5,0)</f>
        <v>16.279600580719226</v>
      </c>
      <c r="AK571" s="59">
        <f>VLOOKUP(C571,macroInfo!$B$5:$H$57,7,0)</f>
        <v>0.53750000000000009</v>
      </c>
    </row>
    <row r="572" spans="1:37" x14ac:dyDescent="0.3">
      <c r="A572" s="32" t="s">
        <v>174</v>
      </c>
      <c r="B572" s="32">
        <v>19</v>
      </c>
      <c r="C572" s="32">
        <v>2015</v>
      </c>
      <c r="D572" s="29" t="s">
        <v>202</v>
      </c>
      <c r="E572" s="29" t="s">
        <v>45</v>
      </c>
      <c r="F572" s="33">
        <f t="shared" si="224"/>
        <v>0</v>
      </c>
      <c r="G572" s="33">
        <f t="shared" si="213"/>
        <v>0</v>
      </c>
      <c r="H572" s="33">
        <f t="shared" si="214"/>
        <v>0</v>
      </c>
      <c r="I572" s="33">
        <f t="shared" si="215"/>
        <v>0</v>
      </c>
      <c r="J572" s="30">
        <v>1.0505</v>
      </c>
      <c r="K572" s="30">
        <v>8.3727999999999998</v>
      </c>
      <c r="L572" s="30">
        <v>3.3132000000000001</v>
      </c>
      <c r="M572" s="30">
        <v>3.0607000000000002</v>
      </c>
      <c r="N572" s="31">
        <v>19682</v>
      </c>
      <c r="O572" s="50">
        <f t="shared" si="217"/>
        <v>9.8261385324930508</v>
      </c>
      <c r="P572" s="31">
        <v>166611</v>
      </c>
      <c r="Q572" s="31">
        <f t="shared" si="216"/>
        <v>8.4651458185143778</v>
      </c>
      <c r="R572" s="31">
        <v>209947</v>
      </c>
      <c r="S572" s="31">
        <f t="shared" si="218"/>
        <v>11.663459583127636</v>
      </c>
      <c r="T572" s="31">
        <v>136986</v>
      </c>
      <c r="U572" s="31">
        <f t="shared" si="225"/>
        <v>72961</v>
      </c>
      <c r="V572" s="50">
        <f t="shared" si="219"/>
        <v>10.746278036757756</v>
      </c>
      <c r="W572" s="31">
        <v>5592</v>
      </c>
      <c r="X572" s="44">
        <f t="shared" si="226"/>
        <v>4.0821689807717574</v>
      </c>
      <c r="Y572" s="44">
        <f t="shared" si="227"/>
        <v>1.0214689807717572</v>
      </c>
      <c r="Z572" s="31">
        <v>24631</v>
      </c>
      <c r="AA572" s="30">
        <v>7.6791</v>
      </c>
      <c r="AB572" s="30">
        <v>84.496200000000002</v>
      </c>
      <c r="AC572" s="30">
        <v>12.9251</v>
      </c>
      <c r="AD572" s="30">
        <v>15.5642</v>
      </c>
      <c r="AE572" s="30">
        <f t="shared" si="229"/>
        <v>13.066455932049839</v>
      </c>
      <c r="AF572" s="30">
        <v>108.4528</v>
      </c>
      <c r="AG572" s="31">
        <v>23753</v>
      </c>
      <c r="AH572" s="59">
        <f>VLOOKUP(C572,macroInfo!$B$5:$D$57,3,0)</f>
        <v>2.7063695817639899</v>
      </c>
      <c r="AI572" s="59">
        <f>VLOOKUP(C572,macroInfo!$B$5:$G$57,6,0)</f>
        <v>2.7524673390089935</v>
      </c>
      <c r="AJ572" s="59">
        <f>VLOOKUP(C572,macroInfo!$B$5:$F$57,5,0)</f>
        <v>5.3819675500990032</v>
      </c>
      <c r="AK572" s="59">
        <f>VLOOKUP(C572,macroInfo!$B$5:$H$57,7,0)</f>
        <v>0.55249999999999999</v>
      </c>
    </row>
    <row r="573" spans="1:37" x14ac:dyDescent="0.3">
      <c r="A573" s="32" t="s">
        <v>175</v>
      </c>
      <c r="B573" s="32">
        <v>19</v>
      </c>
      <c r="C573" s="32">
        <v>2016</v>
      </c>
      <c r="D573" s="29" t="s">
        <v>202</v>
      </c>
      <c r="E573" s="29" t="s">
        <v>45</v>
      </c>
      <c r="F573" s="33">
        <f t="shared" si="224"/>
        <v>0</v>
      </c>
      <c r="G573" s="33">
        <f t="shared" si="213"/>
        <v>0</v>
      </c>
      <c r="H573" s="33">
        <f t="shared" si="214"/>
        <v>0</v>
      </c>
      <c r="I573" s="33">
        <f t="shared" si="215"/>
        <v>0</v>
      </c>
      <c r="J573" s="30">
        <v>1.1304000000000001</v>
      </c>
      <c r="K573" s="30">
        <v>8.7947000000000006</v>
      </c>
      <c r="L573" s="30">
        <v>3.4655</v>
      </c>
      <c r="M573" s="30">
        <v>3.2132999999999998</v>
      </c>
      <c r="N573" s="31">
        <v>21102</v>
      </c>
      <c r="O573" s="50">
        <f t="shared" si="217"/>
        <v>6.966331024310672</v>
      </c>
      <c r="P573" s="31">
        <v>176138</v>
      </c>
      <c r="Q573" s="31">
        <f t="shared" si="216"/>
        <v>8.3469813287840022</v>
      </c>
      <c r="R573" s="31">
        <v>219276</v>
      </c>
      <c r="S573" s="31">
        <f t="shared" si="218"/>
        <v>4.3476092398802031</v>
      </c>
      <c r="T573" s="31">
        <v>145038</v>
      </c>
      <c r="U573" s="31">
        <f t="shared" si="225"/>
        <v>74238</v>
      </c>
      <c r="V573" s="50">
        <f t="shared" si="219"/>
        <v>1.7351096647395137</v>
      </c>
      <c r="W573" s="31">
        <v>6321</v>
      </c>
      <c r="X573" s="44">
        <f t="shared" si="226"/>
        <v>4.3581682041947634</v>
      </c>
      <c r="Y573" s="44">
        <f t="shared" si="227"/>
        <v>1.1448682041947635</v>
      </c>
      <c r="Z573" s="31">
        <v>26741</v>
      </c>
      <c r="AA573" s="30">
        <v>7.3273000000000001</v>
      </c>
      <c r="AB573" s="30">
        <v>87.271000000000001</v>
      </c>
      <c r="AC573" s="30">
        <v>5.8780000000000001</v>
      </c>
      <c r="AD573" s="30">
        <v>7.4501999999999997</v>
      </c>
      <c r="AE573" s="30">
        <f t="shared" si="229"/>
        <v>8.2192155930884603</v>
      </c>
      <c r="AF573" s="30">
        <v>105.6807</v>
      </c>
      <c r="AG573" s="31">
        <v>24872</v>
      </c>
      <c r="AH573" s="59">
        <f>VLOOKUP(C573,macroInfo!$B$5:$D$57,3,0)</f>
        <v>1.66747207596187</v>
      </c>
      <c r="AI573" s="59">
        <f>VLOOKUP(C573,macroInfo!$B$5:$G$57,6,0)</f>
        <v>-11.495897277976438</v>
      </c>
      <c r="AJ573" s="59">
        <f>VLOOKUP(C573,macroInfo!$B$5:$F$57,5,0)</f>
        <v>2.592809398073177</v>
      </c>
      <c r="AK573" s="59">
        <f>VLOOKUP(C573,macroInfo!$B$5:$H$57,7,0)</f>
        <v>0.49249999999999994</v>
      </c>
    </row>
    <row r="574" spans="1:37" x14ac:dyDescent="0.3">
      <c r="A574" s="32" t="s">
        <v>176</v>
      </c>
      <c r="B574" s="32">
        <v>19</v>
      </c>
      <c r="C574" s="32">
        <v>2017</v>
      </c>
      <c r="D574" s="29" t="s">
        <v>202</v>
      </c>
      <c r="E574" s="29" t="s">
        <v>45</v>
      </c>
      <c r="F574" s="33">
        <f t="shared" si="224"/>
        <v>0</v>
      </c>
      <c r="G574" s="33">
        <f t="shared" si="213"/>
        <v>0</v>
      </c>
      <c r="H574" s="33">
        <f t="shared" si="214"/>
        <v>0</v>
      </c>
      <c r="I574" s="33">
        <f t="shared" si="215"/>
        <v>0</v>
      </c>
      <c r="J574" s="30">
        <v>1.0859000000000001</v>
      </c>
      <c r="K574" s="30">
        <v>8.3398000000000003</v>
      </c>
      <c r="L574" s="30">
        <v>3.4830000000000001</v>
      </c>
      <c r="M574" s="30">
        <v>3.2038000000000002</v>
      </c>
      <c r="N574" s="31">
        <v>21102</v>
      </c>
      <c r="O574" s="50">
        <f t="shared" si="217"/>
        <v>0</v>
      </c>
      <c r="P574" s="31">
        <v>177217</v>
      </c>
      <c r="Q574" s="31">
        <f t="shared" si="216"/>
        <v>8.3981139228509143</v>
      </c>
      <c r="R574" s="31">
        <v>221642</v>
      </c>
      <c r="S574" s="31">
        <f t="shared" si="218"/>
        <v>1.0732257289920306</v>
      </c>
      <c r="T574" s="31">
        <v>144800</v>
      </c>
      <c r="U574" s="31">
        <f t="shared" si="225"/>
        <v>76842</v>
      </c>
      <c r="V574" s="50">
        <f t="shared" si="219"/>
        <v>3.4475217212096037</v>
      </c>
      <c r="W574" s="31">
        <v>6535</v>
      </c>
      <c r="X574" s="44">
        <f t="shared" si="226"/>
        <v>4.5131215469613259</v>
      </c>
      <c r="Y574" s="44">
        <f t="shared" si="227"/>
        <v>1.3093215469613257</v>
      </c>
      <c r="Z574" s="31">
        <v>26498</v>
      </c>
      <c r="AA574" s="30">
        <v>7.4640000000000004</v>
      </c>
      <c r="AB574" s="30">
        <v>84.627600000000001</v>
      </c>
      <c r="AC574" s="30">
        <v>-0.1641</v>
      </c>
      <c r="AD574" s="30">
        <v>-1.7867999999999999</v>
      </c>
      <c r="AE574" s="30">
        <f t="shared" si="229"/>
        <v>-0.91287096864254569</v>
      </c>
      <c r="AF574" s="30">
        <v>94.904899999999998</v>
      </c>
      <c r="AG574" s="31">
        <v>24653</v>
      </c>
      <c r="AH574" s="59">
        <f>VLOOKUP(C574,macroInfo!$B$5:$D$57,3,0)</f>
        <v>2.24192121597748</v>
      </c>
      <c r="AI574" s="59">
        <f>VLOOKUP(C574,macroInfo!$B$5:$G$57,6,0)</f>
        <v>96.096317192574773</v>
      </c>
      <c r="AJ574" s="59">
        <f>VLOOKUP(C574,macroInfo!$B$5:$F$57,5,0)</f>
        <v>15.75644385807878</v>
      </c>
      <c r="AK574" s="59">
        <f>VLOOKUP(C574,macroInfo!$B$5:$H$57,7,0)</f>
        <v>1.2874999999999999</v>
      </c>
    </row>
    <row r="575" spans="1:37" x14ac:dyDescent="0.3">
      <c r="A575" s="32" t="s">
        <v>177</v>
      </c>
      <c r="B575" s="32">
        <v>19</v>
      </c>
      <c r="C575" s="32">
        <v>2018</v>
      </c>
      <c r="D575" s="29" t="s">
        <v>202</v>
      </c>
      <c r="E575" s="29" t="s">
        <v>45</v>
      </c>
      <c r="F575" s="33">
        <f t="shared" si="224"/>
        <v>0</v>
      </c>
      <c r="G575" s="33">
        <f t="shared" si="213"/>
        <v>0</v>
      </c>
      <c r="H575" s="33">
        <f t="shared" si="214"/>
        <v>0</v>
      </c>
      <c r="I575" s="33">
        <f t="shared" si="215"/>
        <v>0</v>
      </c>
      <c r="J575" s="30">
        <v>1.4472</v>
      </c>
      <c r="K575" s="30">
        <v>11.601599999999999</v>
      </c>
      <c r="L575" s="30">
        <v>3.4721000000000002</v>
      </c>
      <c r="M575" s="30">
        <v>3.0914000000000001</v>
      </c>
      <c r="N575" s="31">
        <v>21456</v>
      </c>
      <c r="O575" s="50">
        <f t="shared" si="217"/>
        <v>1.6636503819422233</v>
      </c>
      <c r="P575" s="31">
        <v>181260</v>
      </c>
      <c r="Q575" s="31">
        <f t="shared" si="216"/>
        <v>8.4479865771812079</v>
      </c>
      <c r="R575" s="31">
        <v>225697</v>
      </c>
      <c r="S575" s="31">
        <f t="shared" si="218"/>
        <v>1.8129924154267698</v>
      </c>
      <c r="T575" s="31">
        <v>150001</v>
      </c>
      <c r="U575" s="31">
        <f t="shared" si="225"/>
        <v>75696</v>
      </c>
      <c r="V575" s="50">
        <f t="shared" si="219"/>
        <v>-1.5026046783197458</v>
      </c>
      <c r="W575" s="31">
        <v>6682</v>
      </c>
      <c r="X575" s="44">
        <f t="shared" si="226"/>
        <v>4.4546369690868728</v>
      </c>
      <c r="Y575" s="44">
        <f t="shared" si="227"/>
        <v>1.3632369690868726</v>
      </c>
      <c r="Z575" s="31">
        <v>26305</v>
      </c>
      <c r="AA575" s="30">
        <v>7.4789000000000003</v>
      </c>
      <c r="AB575" s="30">
        <v>84.803200000000004</v>
      </c>
      <c r="AC575" s="30">
        <v>3.5918999999999999</v>
      </c>
      <c r="AD575" s="30">
        <v>2.4325000000000001</v>
      </c>
      <c r="AE575" s="30">
        <f t="shared" si="229"/>
        <v>-0.73102232631608632</v>
      </c>
      <c r="AF575" s="30">
        <v>94.572199999999995</v>
      </c>
      <c r="AG575" s="31">
        <v>24963</v>
      </c>
      <c r="AH575" s="59">
        <f>VLOOKUP(C575,macroInfo!$B$5:$D$57,3,0)</f>
        <v>2.9453848312678002</v>
      </c>
      <c r="AI575" s="59">
        <f>VLOOKUP(C575,macroInfo!$B$5:$G$57,6,0)</f>
        <v>60.525280130543749</v>
      </c>
      <c r="AJ575" s="59">
        <f>VLOOKUP(C575,macroInfo!$B$5:$F$57,5,0)</f>
        <v>10.50993465569568</v>
      </c>
      <c r="AK575" s="59">
        <f>VLOOKUP(C575,macroInfo!$B$5:$H$57,7,0)</f>
        <v>2.3583333333333329</v>
      </c>
    </row>
    <row r="576" spans="1:37" x14ac:dyDescent="0.3">
      <c r="A576" s="32" t="s">
        <v>178</v>
      </c>
      <c r="B576" s="32">
        <v>19</v>
      </c>
      <c r="C576" s="32">
        <v>2019</v>
      </c>
      <c r="D576" s="29" t="s">
        <v>202</v>
      </c>
      <c r="E576" s="29" t="s">
        <v>45</v>
      </c>
      <c r="F576" s="33">
        <f t="shared" si="224"/>
        <v>0</v>
      </c>
      <c r="G576" s="33">
        <f t="shared" si="213"/>
        <v>0</v>
      </c>
      <c r="H576" s="33">
        <f t="shared" si="214"/>
        <v>0</v>
      </c>
      <c r="I576" s="33">
        <f t="shared" si="215"/>
        <v>0</v>
      </c>
      <c r="J576" s="30">
        <v>0.92279999999999995</v>
      </c>
      <c r="K576" s="30">
        <v>7.0437000000000003</v>
      </c>
      <c r="L576" s="30">
        <v>2.4603000000000002</v>
      </c>
      <c r="M576" s="30">
        <v>2.1739999999999999</v>
      </c>
      <c r="N576" s="31">
        <v>40744</v>
      </c>
      <c r="O576" s="50">
        <f t="shared" si="217"/>
        <v>64.130426304298084</v>
      </c>
      <c r="P576" s="31">
        <v>376056</v>
      </c>
      <c r="Q576" s="31">
        <f t="shared" si="216"/>
        <v>9.2297270763793442</v>
      </c>
      <c r="R576" s="31">
        <v>473078</v>
      </c>
      <c r="S576" s="31">
        <f t="shared" si="218"/>
        <v>74.006688800455422</v>
      </c>
      <c r="T576" s="31">
        <v>308215</v>
      </c>
      <c r="U576" s="31">
        <f t="shared" si="225"/>
        <v>164863</v>
      </c>
      <c r="V576" s="50">
        <f t="shared" si="219"/>
        <v>77.838950708900086</v>
      </c>
      <c r="W576" s="31">
        <v>7313</v>
      </c>
      <c r="X576" s="44">
        <f t="shared" si="226"/>
        <v>2.37269438541278</v>
      </c>
      <c r="Y576" s="44">
        <f t="shared" si="227"/>
        <v>0.19869438541278006</v>
      </c>
      <c r="Z576" s="31">
        <v>59673</v>
      </c>
      <c r="AA576" s="30">
        <v>7.1078000000000001</v>
      </c>
      <c r="AB576" s="30">
        <v>84.440700000000007</v>
      </c>
      <c r="AC576" s="30">
        <v>105.4753</v>
      </c>
      <c r="AD576" s="30">
        <v>107.64830000000001</v>
      </c>
      <c r="AE576" s="30">
        <f t="shared" si="229"/>
        <v>81.912062160826281</v>
      </c>
      <c r="AF576" s="30">
        <v>138.31700000000001</v>
      </c>
      <c r="AG576" s="31">
        <v>47523</v>
      </c>
      <c r="AH576" s="59">
        <f>VLOOKUP(C576,macroInfo!$B$5:$D$57,3,0)</f>
        <v>2.2944390776931098</v>
      </c>
      <c r="AI576" s="59">
        <f>VLOOKUP(C576,macroInfo!$B$5:$G$57,6,0)</f>
        <v>-2.5770932284035988</v>
      </c>
      <c r="AJ576" s="59">
        <f>VLOOKUP(C576,macroInfo!$B$5:$F$57,5,0)</f>
        <v>7.0343743579107363</v>
      </c>
      <c r="AK576" s="59">
        <f>VLOOKUP(C576,macroInfo!$B$5:$H$57,7,0)</f>
        <v>2.2983333333333333</v>
      </c>
    </row>
    <row r="577" spans="1:37" x14ac:dyDescent="0.3">
      <c r="A577" s="32" t="s">
        <v>179</v>
      </c>
      <c r="B577" s="32">
        <v>19</v>
      </c>
      <c r="C577" s="32">
        <v>2020</v>
      </c>
      <c r="D577" s="29" t="s">
        <v>202</v>
      </c>
      <c r="E577" s="29" t="s">
        <v>45</v>
      </c>
      <c r="F577" s="33">
        <f t="shared" si="224"/>
        <v>1</v>
      </c>
      <c r="G577" s="33">
        <f t="shared" si="213"/>
        <v>1</v>
      </c>
      <c r="H577" s="33">
        <f t="shared" si="214"/>
        <v>0</v>
      </c>
      <c r="I577" s="33">
        <f t="shared" si="215"/>
        <v>0</v>
      </c>
      <c r="J577" s="30">
        <v>0.91249999999999998</v>
      </c>
      <c r="K577" s="30">
        <v>6.8348000000000004</v>
      </c>
      <c r="L577" s="30">
        <v>3.2783000000000002</v>
      </c>
      <c r="M577" s="30">
        <v>3.0844</v>
      </c>
      <c r="N577" s="31">
        <v>45915</v>
      </c>
      <c r="O577" s="50">
        <f t="shared" si="217"/>
        <v>11.948327148318208</v>
      </c>
      <c r="P577" s="31">
        <v>379153</v>
      </c>
      <c r="Q577" s="31">
        <f t="shared" si="216"/>
        <v>8.2577153435696395</v>
      </c>
      <c r="R577" s="31">
        <v>509228</v>
      </c>
      <c r="S577" s="31">
        <f t="shared" si="218"/>
        <v>7.3635573629065556</v>
      </c>
      <c r="T577" s="31">
        <v>305793</v>
      </c>
      <c r="U577" s="31">
        <f t="shared" si="225"/>
        <v>203435</v>
      </c>
      <c r="V577" s="50">
        <f t="shared" si="219"/>
        <v>21.023171756310525</v>
      </c>
      <c r="W577" s="31">
        <v>13826</v>
      </c>
      <c r="X577" s="44">
        <f t="shared" si="226"/>
        <v>4.5213592201260333</v>
      </c>
      <c r="Y577" s="44">
        <f t="shared" si="227"/>
        <v>1.4369592201260333</v>
      </c>
      <c r="Z577" s="31">
        <v>62759</v>
      </c>
      <c r="AA577" s="30">
        <v>7.1810999999999998</v>
      </c>
      <c r="AB577" s="30">
        <v>88.899199999999993</v>
      </c>
      <c r="AC577" s="30">
        <v>-0.78580000000000005</v>
      </c>
      <c r="AD577" s="30">
        <v>13.847099999999999</v>
      </c>
      <c r="AE577" s="30">
        <f t="shared" si="229"/>
        <v>5.0422337231112939</v>
      </c>
      <c r="AF577" s="30">
        <v>192.53299999999999</v>
      </c>
      <c r="AG577" s="31">
        <v>55011</v>
      </c>
      <c r="AH577" s="59">
        <f>VLOOKUP(C577,macroInfo!$B$5:$D$57,3,0)</f>
        <v>-2.76780251140578</v>
      </c>
      <c r="AI577" s="59">
        <f>VLOOKUP(C577,macroInfo!$B$5:$G$57,6,0)</f>
        <v>-114.23391508809951</v>
      </c>
      <c r="AJ577" s="59">
        <f>VLOOKUP(C577,macroInfo!$B$5:$F$57,5,0)</f>
        <v>9.0718970685114702</v>
      </c>
      <c r="AK577" s="59">
        <f>VLOOKUP(C577,macroInfo!$B$5:$H$57,7,0)</f>
        <v>0.73333333333333339</v>
      </c>
    </row>
    <row r="578" spans="1:37" x14ac:dyDescent="0.3">
      <c r="A578" s="32" t="s">
        <v>180</v>
      </c>
      <c r="B578" s="32">
        <v>19</v>
      </c>
      <c r="C578" s="32">
        <v>2021</v>
      </c>
      <c r="D578" s="29" t="s">
        <v>202</v>
      </c>
      <c r="E578" s="29" t="s">
        <v>45</v>
      </c>
      <c r="F578" s="33">
        <f t="shared" si="224"/>
        <v>1</v>
      </c>
      <c r="G578" s="33">
        <f t="shared" si="213"/>
        <v>1</v>
      </c>
      <c r="H578" s="33">
        <f t="shared" si="214"/>
        <v>0</v>
      </c>
      <c r="I578" s="33">
        <f t="shared" si="215"/>
        <v>0</v>
      </c>
      <c r="J578" s="30">
        <v>1.2261</v>
      </c>
      <c r="K578" s="30">
        <v>9.6252999999999993</v>
      </c>
      <c r="L578" s="30">
        <v>2.8551000000000002</v>
      </c>
      <c r="M578" s="30">
        <v>2.7488000000000001</v>
      </c>
      <c r="N578" s="31">
        <v>44194</v>
      </c>
      <c r="O578" s="50">
        <f t="shared" si="217"/>
        <v>-3.8202827802572386</v>
      </c>
      <c r="P578" s="31">
        <v>390886</v>
      </c>
      <c r="Q578" s="31">
        <f t="shared" si="216"/>
        <v>8.8447753088654562</v>
      </c>
      <c r="R578" s="31">
        <v>541241</v>
      </c>
      <c r="S578" s="31">
        <f t="shared" si="218"/>
        <v>6.0968797614664698</v>
      </c>
      <c r="T578" s="31">
        <v>294325</v>
      </c>
      <c r="U578" s="31">
        <f t="shared" si="225"/>
        <v>246916</v>
      </c>
      <c r="V578" s="50">
        <f t="shared" si="219"/>
        <v>19.37016542747714</v>
      </c>
      <c r="W578" s="31">
        <v>13006</v>
      </c>
      <c r="X578" s="44">
        <f t="shared" si="226"/>
        <v>4.418924658116028</v>
      </c>
      <c r="Y578" s="44">
        <f t="shared" si="227"/>
        <v>1.6701246581160278</v>
      </c>
      <c r="Z578" s="31">
        <v>62598</v>
      </c>
      <c r="AA578" s="30">
        <v>7.8133999999999997</v>
      </c>
      <c r="AB578" s="30">
        <v>90.680199999999999</v>
      </c>
      <c r="AC578" s="30">
        <v>-3.7502</v>
      </c>
      <c r="AD578" s="30">
        <v>9.2922999999999991</v>
      </c>
      <c r="AE578" s="30">
        <f t="shared" si="229"/>
        <v>-0.25686653082590499</v>
      </c>
      <c r="AF578" s="30">
        <v>241.3449</v>
      </c>
      <c r="AG578" s="31">
        <v>51518</v>
      </c>
      <c r="AH578" s="59">
        <f>VLOOKUP(C578,macroInfo!$B$5:$D$57,3,0)</f>
        <v>5.9454847612217199</v>
      </c>
      <c r="AI578" s="59">
        <f>VLOOKUP(C578,macroInfo!$B$5:$G$57,6,0)</f>
        <v>-151.61959856938344</v>
      </c>
      <c r="AJ578" s="59">
        <f>VLOOKUP(C578,macroInfo!$B$5:$F$57,5,0)</f>
        <v>28.522785754254098</v>
      </c>
      <c r="AK578" s="59">
        <f>VLOOKUP(C578,macroInfo!$B$5:$H$57,7,0)</f>
        <v>0.161</v>
      </c>
    </row>
    <row r="579" spans="1:37" x14ac:dyDescent="0.3">
      <c r="A579" s="32" t="s">
        <v>181</v>
      </c>
      <c r="B579" s="32">
        <v>19</v>
      </c>
      <c r="C579" s="32">
        <v>2022</v>
      </c>
      <c r="D579" s="29" t="s">
        <v>202</v>
      </c>
      <c r="E579" s="29" t="s">
        <v>45</v>
      </c>
      <c r="F579" s="33">
        <f t="shared" si="224"/>
        <v>1</v>
      </c>
      <c r="G579" s="33">
        <f t="shared" ref="G579:G605" si="230">IF(OR(AND(C579&gt;2006,C579&lt;=2012), C579&gt;=2020),1,0)</f>
        <v>1</v>
      </c>
      <c r="H579" s="33">
        <f t="shared" ref="H579:H605" si="231">IF(OR(AND(C579&gt;2006,C579&lt;=2012)),1,0)</f>
        <v>0</v>
      </c>
      <c r="I579" s="33">
        <f t="shared" ref="I579:I605" si="232">IF(OR(E579="DEU",E579="UK"),1,0)</f>
        <v>0</v>
      </c>
      <c r="J579" s="30">
        <v>1.1417999999999999</v>
      </c>
      <c r="K579" s="30">
        <v>10.180400000000001</v>
      </c>
      <c r="L579" s="30">
        <v>3.032</v>
      </c>
      <c r="M579" s="30">
        <v>2.7850000000000001</v>
      </c>
      <c r="N579" s="31">
        <v>45769</v>
      </c>
      <c r="O579" s="50">
        <f t="shared" si="217"/>
        <v>3.5017972791662224</v>
      </c>
      <c r="P579" s="31">
        <v>433857</v>
      </c>
      <c r="Q579" s="31">
        <f t="shared" ref="Q579:Q642" si="233">+P579/N579</f>
        <v>9.4792763660993256</v>
      </c>
      <c r="R579" s="31">
        <v>555255</v>
      </c>
      <c r="S579" s="31">
        <f t="shared" si="218"/>
        <v>2.5562816683786256</v>
      </c>
      <c r="T579" s="31">
        <v>327435</v>
      </c>
      <c r="U579" s="31">
        <f t="shared" si="225"/>
        <v>227820</v>
      </c>
      <c r="V579" s="50">
        <f t="shared" si="219"/>
        <v>-8.0492354343903614</v>
      </c>
      <c r="W579" s="31">
        <v>14316</v>
      </c>
      <c r="X579" s="44">
        <f t="shared" si="226"/>
        <v>4.3721654679554725</v>
      </c>
      <c r="Y579" s="44">
        <f t="shared" si="227"/>
        <v>1.5871654679554723</v>
      </c>
      <c r="Z579" s="31">
        <v>53841</v>
      </c>
      <c r="AA579" s="30">
        <v>9.1722000000000001</v>
      </c>
      <c r="AB579" s="30">
        <v>85.846999999999994</v>
      </c>
      <c r="AC579" s="30">
        <v>11.249499999999999</v>
      </c>
      <c r="AD579" s="30">
        <v>-0.71860000000000002</v>
      </c>
      <c r="AE579" s="30">
        <f t="shared" si="229"/>
        <v>-15.069806999863827</v>
      </c>
      <c r="AF579" s="30">
        <v>137.3193</v>
      </c>
      <c r="AG579" s="31">
        <v>54073</v>
      </c>
      <c r="AH579" s="59">
        <f>VLOOKUP(C579,macroInfo!$B$5:$D$57,3,0)</f>
        <v>2.1</v>
      </c>
      <c r="AI579" s="59">
        <f>VLOOKUP(C579,macroInfo!$B$5:$G$57,6,0)</f>
        <v>270.39008175553982</v>
      </c>
      <c r="AJ579" s="59">
        <f>VLOOKUP(C579,macroInfo!$B$5:$F$57,5,0)</f>
        <v>-4.8140790190475906</v>
      </c>
      <c r="AK579" s="59">
        <f>VLOOKUP(C579,macroInfo!$B$5:$H$57,7,0)</f>
        <v>2.4049999999999998</v>
      </c>
    </row>
    <row r="580" spans="1:37" x14ac:dyDescent="0.3">
      <c r="A580" s="32"/>
      <c r="B580" s="32"/>
      <c r="C580" s="32"/>
      <c r="D580" s="29"/>
      <c r="E580" s="29"/>
      <c r="F580" s="33"/>
      <c r="G580" s="33">
        <f t="shared" si="230"/>
        <v>0</v>
      </c>
      <c r="H580" s="33">
        <f t="shared" si="231"/>
        <v>0</v>
      </c>
      <c r="I580" s="33">
        <f t="shared" si="232"/>
        <v>0</v>
      </c>
      <c r="J580" s="30"/>
      <c r="K580" s="30"/>
      <c r="L580" s="30"/>
      <c r="M580" s="30"/>
      <c r="N580" s="31"/>
      <c r="O580" s="50"/>
      <c r="P580" s="31"/>
      <c r="Q580" s="31"/>
      <c r="R580" s="31"/>
      <c r="S580" s="31"/>
      <c r="T580" s="31"/>
      <c r="U580" s="31"/>
      <c r="V580" s="50"/>
      <c r="W580" s="31"/>
      <c r="X580" s="44"/>
      <c r="Y580" s="44"/>
      <c r="Z580" s="31"/>
      <c r="AA580" s="30"/>
      <c r="AB580" s="30"/>
      <c r="AC580" s="30"/>
      <c r="AD580" s="30"/>
      <c r="AE580" s="30"/>
      <c r="AF580" s="30"/>
      <c r="AG580" s="31"/>
      <c r="AH580" s="59"/>
      <c r="AI580" s="59"/>
      <c r="AJ580" s="59"/>
      <c r="AK580" s="59"/>
    </row>
    <row r="581" spans="1:37" x14ac:dyDescent="0.3">
      <c r="A581" s="32" t="s">
        <v>157</v>
      </c>
      <c r="B581" s="32">
        <v>20</v>
      </c>
      <c r="C581" s="32">
        <v>1998</v>
      </c>
      <c r="D581" s="29" t="s">
        <v>203</v>
      </c>
      <c r="E581" s="29" t="s">
        <v>45</v>
      </c>
      <c r="F581" s="33">
        <f t="shared" si="224"/>
        <v>0</v>
      </c>
      <c r="G581" s="33">
        <f t="shared" si="230"/>
        <v>0</v>
      </c>
      <c r="H581" s="33">
        <f t="shared" si="231"/>
        <v>0</v>
      </c>
      <c r="I581" s="33">
        <f t="shared" si="232"/>
        <v>0</v>
      </c>
      <c r="J581" s="30">
        <v>1.4801</v>
      </c>
      <c r="K581" s="30">
        <v>17.794799999999999</v>
      </c>
      <c r="L581" s="30">
        <v>4.4814999999999996</v>
      </c>
      <c r="M581" s="30">
        <v>3.5087000000000002</v>
      </c>
      <c r="N581" s="31">
        <f>AVERAGE(N582:N587)</f>
        <v>13326.75</v>
      </c>
      <c r="O581" s="50"/>
      <c r="P581" s="31">
        <f>AVERAGE(P582:P585)</f>
        <v>161975.13730624999</v>
      </c>
      <c r="Q581" s="31">
        <f t="shared" si="233"/>
        <v>12.15413640281764</v>
      </c>
      <c r="R581" s="31">
        <v>150714</v>
      </c>
      <c r="S581" s="31"/>
      <c r="T581" s="31">
        <v>106958</v>
      </c>
      <c r="U581" s="31">
        <f t="shared" si="225"/>
        <v>43756</v>
      </c>
      <c r="V581" s="50"/>
      <c r="W581" s="31">
        <v>5564.9997999999996</v>
      </c>
      <c r="X581" s="44">
        <f t="shared" ref="X581:X644" si="234">+W581/T581*100</f>
        <v>5.2029766824360957</v>
      </c>
      <c r="Y581" s="44">
        <f t="shared" ref="Y581:Y644" si="235">X581-M581</f>
        <v>1.6942766824360955</v>
      </c>
      <c r="Z581" s="31">
        <v>12574</v>
      </c>
      <c r="AA581" s="30">
        <v>11.9862</v>
      </c>
      <c r="AB581" s="30">
        <v>77.617599999999996</v>
      </c>
      <c r="AC581" s="30">
        <v>8.0067000000000004</v>
      </c>
      <c r="AD581" s="30">
        <v>6.1257000000000001</v>
      </c>
      <c r="AE581" s="30"/>
      <c r="AF581" s="30">
        <f t="shared" ref="AF581:AF589" si="236">AVERAGE(AF582:AF596)</f>
        <v>166.07583259991509</v>
      </c>
      <c r="AG581" s="31">
        <f>AVERAGE(AG582:AG584)</f>
        <v>17509.333333333332</v>
      </c>
      <c r="AH581" s="59">
        <f>VLOOKUP(C581,macroInfo!$B$5:$D$57,3,0)</f>
        <v>4.4813944315531602</v>
      </c>
      <c r="AI581" s="59">
        <f>VLOOKUP(C581,macroInfo!$B$5:$G$57,6,0)</f>
        <v>7.1698837229222008</v>
      </c>
      <c r="AJ581" s="59">
        <f>VLOOKUP(C581,macroInfo!$B$5:$F$57,5,0)</f>
        <v>21.675289447831517</v>
      </c>
      <c r="AK581" s="59">
        <f>VLOOKUP(C581,macroInfo!$B$5:$H$57,7,0)</f>
        <v>7.335</v>
      </c>
    </row>
    <row r="582" spans="1:37" x14ac:dyDescent="0.3">
      <c r="A582" s="32" t="s">
        <v>158</v>
      </c>
      <c r="B582" s="32">
        <v>20</v>
      </c>
      <c r="C582" s="32">
        <v>1999</v>
      </c>
      <c r="D582" s="29" t="s">
        <v>203</v>
      </c>
      <c r="E582" s="29" t="s">
        <v>45</v>
      </c>
      <c r="F582" s="33">
        <f t="shared" si="224"/>
        <v>0</v>
      </c>
      <c r="G582" s="33">
        <f t="shared" si="230"/>
        <v>0</v>
      </c>
      <c r="H582" s="33">
        <f t="shared" si="231"/>
        <v>0</v>
      </c>
      <c r="I582" s="33">
        <f t="shared" si="232"/>
        <v>0</v>
      </c>
      <c r="J582" s="30">
        <v>1.5617000000000001</v>
      </c>
      <c r="K582" s="30">
        <v>17.961600000000001</v>
      </c>
      <c r="L582" s="30">
        <v>4.4721000000000002</v>
      </c>
      <c r="M582" s="30">
        <v>3.5956000000000001</v>
      </c>
      <c r="N582" s="31">
        <f>AVERAGE(N583:N588)</f>
        <v>13586.5</v>
      </c>
      <c r="O582" s="50">
        <f t="shared" ref="O582:O645" si="237">LN(N582/N581)*100</f>
        <v>1.9303359171656935</v>
      </c>
      <c r="P582" s="31">
        <f>AVERAGE(P583:P586)</f>
        <v>161506.58042499999</v>
      </c>
      <c r="Q582" s="31">
        <f t="shared" si="233"/>
        <v>11.887283732013396</v>
      </c>
      <c r="R582" s="31">
        <v>154318</v>
      </c>
      <c r="S582" s="31">
        <f t="shared" ref="S580:S643" si="238">+LN(R582/R581)*100</f>
        <v>2.3631407312086941</v>
      </c>
      <c r="T582" s="31">
        <v>113229</v>
      </c>
      <c r="U582" s="31">
        <f t="shared" si="225"/>
        <v>41089</v>
      </c>
      <c r="V582" s="50">
        <f t="shared" ref="V582:V645" si="239">LN(U582/U581)*100</f>
        <v>-6.2888300479982364</v>
      </c>
      <c r="W582" s="31">
        <v>5836.3998000000001</v>
      </c>
      <c r="X582" s="44">
        <f t="shared" si="234"/>
        <v>5.1545097104098776</v>
      </c>
      <c r="Y582" s="44">
        <f t="shared" si="235"/>
        <v>1.5589097104098775</v>
      </c>
      <c r="Z582" s="31">
        <v>13947</v>
      </c>
      <c r="AA582" s="30">
        <v>11.0646</v>
      </c>
      <c r="AB582" s="30">
        <v>75.817800000000005</v>
      </c>
      <c r="AC582" s="30">
        <v>5.8630000000000004</v>
      </c>
      <c r="AD582" s="30">
        <v>-0.89029999999999998</v>
      </c>
      <c r="AE582" s="30">
        <f t="shared" ref="AE582:AE645" si="240">+LN(Z582/Z581)*100</f>
        <v>10.363324141568812</v>
      </c>
      <c r="AF582" s="30">
        <f t="shared" si="236"/>
        <v>164.92944931242042</v>
      </c>
      <c r="AG582" s="31">
        <v>16342</v>
      </c>
      <c r="AH582" s="59">
        <f>VLOOKUP(C582,macroInfo!$B$5:$D$57,3,0)</f>
        <v>4.7944990446750797</v>
      </c>
      <c r="AI582" s="59">
        <f>VLOOKUP(C582,macroInfo!$B$5:$G$57,6,0)</f>
        <v>-29.70418029197921</v>
      </c>
      <c r="AJ582" s="59">
        <f>VLOOKUP(C582,macroInfo!$B$5:$F$57,5,0)</f>
        <v>20.14088090429766</v>
      </c>
      <c r="AK582" s="59">
        <f>VLOOKUP(C582,macroInfo!$B$5:$H$57,7,0)</f>
        <v>5.4500000000000011</v>
      </c>
    </row>
    <row r="583" spans="1:37" x14ac:dyDescent="0.3">
      <c r="A583" s="32" t="s">
        <v>159</v>
      </c>
      <c r="B583" s="32">
        <v>20</v>
      </c>
      <c r="C583" s="32">
        <v>2000</v>
      </c>
      <c r="D583" s="29" t="s">
        <v>203</v>
      </c>
      <c r="E583" s="29" t="s">
        <v>45</v>
      </c>
      <c r="F583" s="33">
        <f t="shared" si="224"/>
        <v>0</v>
      </c>
      <c r="G583" s="33">
        <f t="shared" si="230"/>
        <v>0</v>
      </c>
      <c r="H583" s="33">
        <f t="shared" si="231"/>
        <v>0</v>
      </c>
      <c r="I583" s="33">
        <f t="shared" si="232"/>
        <v>0</v>
      </c>
      <c r="J583" s="30">
        <v>1.8015000000000001</v>
      </c>
      <c r="K583" s="30">
        <v>19.753399999999999</v>
      </c>
      <c r="L583" s="30">
        <v>4.4443999999999999</v>
      </c>
      <c r="M583" s="30">
        <v>3.4861</v>
      </c>
      <c r="N583" s="31">
        <v>11602</v>
      </c>
      <c r="O583" s="50">
        <f t="shared" si="237"/>
        <v>-15.78991556389413</v>
      </c>
      <c r="P583" s="31">
        <v>160735.84909999999</v>
      </c>
      <c r="Q583" s="31">
        <f t="shared" si="233"/>
        <v>13.854150068953627</v>
      </c>
      <c r="R583" s="31">
        <v>164921</v>
      </c>
      <c r="S583" s="31">
        <f t="shared" si="238"/>
        <v>6.6451162935731114</v>
      </c>
      <c r="T583" s="31">
        <v>122365</v>
      </c>
      <c r="U583" s="31">
        <f t="shared" si="225"/>
        <v>42556</v>
      </c>
      <c r="V583" s="50">
        <f t="shared" si="239"/>
        <v>3.5080409876557597</v>
      </c>
      <c r="W583" s="31">
        <v>6049.6</v>
      </c>
      <c r="X583" s="44">
        <f t="shared" si="234"/>
        <v>4.9438973562701758</v>
      </c>
      <c r="Y583" s="44">
        <f t="shared" si="235"/>
        <v>1.4577973562701758</v>
      </c>
      <c r="Z583" s="31">
        <v>15168</v>
      </c>
      <c r="AA583" s="30">
        <v>10.872999999999999</v>
      </c>
      <c r="AB583" s="30">
        <v>75.225399999999993</v>
      </c>
      <c r="AC583" s="30">
        <v>8.0686</v>
      </c>
      <c r="AD583" s="30">
        <v>5.9158999999999997</v>
      </c>
      <c r="AE583" s="30">
        <f t="shared" si="240"/>
        <v>8.3923514136108537</v>
      </c>
      <c r="AF583" s="30">
        <f t="shared" si="236"/>
        <v>163.94622748039413</v>
      </c>
      <c r="AG583" s="31">
        <v>17038</v>
      </c>
      <c r="AH583" s="59">
        <f>VLOOKUP(C583,macroInfo!$B$5:$D$57,3,0)</f>
        <v>4.0771594794161796</v>
      </c>
      <c r="AI583" s="59">
        <f>VLOOKUP(C583,macroInfo!$B$5:$G$57,6,0)</f>
        <v>11.349249888751523</v>
      </c>
      <c r="AJ583" s="59">
        <f>VLOOKUP(C583,macroInfo!$B$5:$F$57,5,0)</f>
        <v>6.4848096186651185</v>
      </c>
      <c r="AK583" s="59">
        <f>VLOOKUP(C583,macroInfo!$B$5:$H$57,7,0)</f>
        <v>6.1050000000000004</v>
      </c>
    </row>
    <row r="584" spans="1:37" x14ac:dyDescent="0.3">
      <c r="A584" s="32" t="s">
        <v>160</v>
      </c>
      <c r="B584" s="32">
        <v>20</v>
      </c>
      <c r="C584" s="32">
        <v>2001</v>
      </c>
      <c r="D584" s="29" t="s">
        <v>203</v>
      </c>
      <c r="E584" s="29" t="s">
        <v>45</v>
      </c>
      <c r="F584" s="33">
        <f t="shared" si="224"/>
        <v>1</v>
      </c>
      <c r="G584" s="33">
        <f t="shared" si="230"/>
        <v>0</v>
      </c>
      <c r="H584" s="33">
        <f t="shared" si="231"/>
        <v>0</v>
      </c>
      <c r="I584" s="33">
        <f t="shared" si="232"/>
        <v>0</v>
      </c>
      <c r="J584" s="30">
        <v>1.0147999999999999</v>
      </c>
      <c r="K584" s="30">
        <v>10.790699999999999</v>
      </c>
      <c r="L584" s="30">
        <v>4.4953000000000003</v>
      </c>
      <c r="M584" s="30">
        <v>3.7486999999999999</v>
      </c>
      <c r="N584" s="31">
        <v>12488</v>
      </c>
      <c r="O584" s="50">
        <f t="shared" si="237"/>
        <v>7.3590686169258399</v>
      </c>
      <c r="P584" s="31">
        <v>163658.11970000001</v>
      </c>
      <c r="Q584" s="31">
        <f t="shared" si="233"/>
        <v>13.105230597373479</v>
      </c>
      <c r="R584" s="31">
        <v>171390</v>
      </c>
      <c r="S584" s="31">
        <f t="shared" si="238"/>
        <v>3.8475090038203104</v>
      </c>
      <c r="T584" s="31">
        <v>114405</v>
      </c>
      <c r="U584" s="31">
        <f t="shared" si="225"/>
        <v>56985</v>
      </c>
      <c r="V584" s="50">
        <f t="shared" si="239"/>
        <v>29.196721965357895</v>
      </c>
      <c r="W584" s="31">
        <v>6408.8</v>
      </c>
      <c r="X584" s="44">
        <f t="shared" si="234"/>
        <v>5.6018530658625059</v>
      </c>
      <c r="Y584" s="44">
        <f t="shared" si="235"/>
        <v>1.8531530658625059</v>
      </c>
      <c r="Z584" s="31">
        <v>16461</v>
      </c>
      <c r="AA584" s="30">
        <v>10.411899999999999</v>
      </c>
      <c r="AB584" s="30">
        <v>70.887500000000003</v>
      </c>
      <c r="AC584" s="30">
        <v>-6.5050999999999997</v>
      </c>
      <c r="AD584" s="30">
        <v>-3.9403000000000001</v>
      </c>
      <c r="AE584" s="30">
        <f t="shared" si="240"/>
        <v>8.1806001232281975</v>
      </c>
      <c r="AF584" s="30">
        <f t="shared" si="236"/>
        <v>163.74003826286949</v>
      </c>
      <c r="AG584" s="31">
        <v>19148</v>
      </c>
      <c r="AH584" s="59">
        <f>VLOOKUP(C584,macroInfo!$B$5:$D$57,3,0)</f>
        <v>0.95433872870837899</v>
      </c>
      <c r="AI584" s="59">
        <f>VLOOKUP(C584,macroInfo!$B$5:$G$57,6,0)</f>
        <v>-20.568826745413055</v>
      </c>
      <c r="AJ584" s="59">
        <f>VLOOKUP(C584,macroInfo!$B$5:$F$57,5,0)</f>
        <v>-18.009005298066089</v>
      </c>
      <c r="AK584" s="59">
        <f>VLOOKUP(C584,macroInfo!$B$5:$H$57,7,0)</f>
        <v>4.9700000000000006</v>
      </c>
    </row>
    <row r="585" spans="1:37" x14ac:dyDescent="0.3">
      <c r="A585" s="32" t="s">
        <v>161</v>
      </c>
      <c r="B585" s="32">
        <v>20</v>
      </c>
      <c r="C585" s="32">
        <v>2002</v>
      </c>
      <c r="D585" s="29" t="s">
        <v>203</v>
      </c>
      <c r="E585" s="29" t="s">
        <v>45</v>
      </c>
      <c r="F585" s="33">
        <f t="shared" si="224"/>
        <v>0</v>
      </c>
      <c r="G585" s="33">
        <f t="shared" si="230"/>
        <v>0</v>
      </c>
      <c r="H585" s="33">
        <f t="shared" si="231"/>
        <v>0</v>
      </c>
      <c r="I585" s="33">
        <f t="shared" si="232"/>
        <v>0</v>
      </c>
      <c r="J585" s="30">
        <v>1.8029999999999999</v>
      </c>
      <c r="K585" s="30">
        <v>18.1569</v>
      </c>
      <c r="L585" s="30">
        <v>4.6317000000000004</v>
      </c>
      <c r="M585" s="30">
        <v>4.1609999999999996</v>
      </c>
      <c r="N585" s="31">
        <v>12941</v>
      </c>
      <c r="O585" s="50">
        <f t="shared" si="237"/>
        <v>3.5632382626402115</v>
      </c>
      <c r="P585" s="31">
        <v>162000</v>
      </c>
      <c r="Q585" s="31">
        <f t="shared" si="233"/>
        <v>12.51835252298895</v>
      </c>
      <c r="R585" s="31">
        <v>180027</v>
      </c>
      <c r="S585" s="31">
        <f t="shared" si="238"/>
        <v>4.9165178236854485</v>
      </c>
      <c r="T585" s="31">
        <v>116251</v>
      </c>
      <c r="U585" s="31">
        <f t="shared" si="225"/>
        <v>63776</v>
      </c>
      <c r="V585" s="50">
        <f t="shared" si="239"/>
        <v>11.258886872268572</v>
      </c>
      <c r="W585" s="31">
        <v>6814.3</v>
      </c>
      <c r="X585" s="44">
        <f t="shared" si="234"/>
        <v>5.8617130175224306</v>
      </c>
      <c r="Y585" s="44">
        <f t="shared" si="235"/>
        <v>1.700713017522431</v>
      </c>
      <c r="Z585" s="31">
        <v>18436</v>
      </c>
      <c r="AA585" s="30">
        <v>9.7650000000000006</v>
      </c>
      <c r="AB585" s="30">
        <v>74.575599999999994</v>
      </c>
      <c r="AC585" s="30">
        <v>1.6135999999999999</v>
      </c>
      <c r="AD585" s="30">
        <v>9.8033999999999999</v>
      </c>
      <c r="AE585" s="30">
        <f t="shared" si="240"/>
        <v>11.331132811331383</v>
      </c>
      <c r="AF585" s="30">
        <f t="shared" si="236"/>
        <v>163.25427962144016</v>
      </c>
      <c r="AG585" s="31">
        <v>20088</v>
      </c>
      <c r="AH585" s="59">
        <f>VLOOKUP(C585,macroInfo!$B$5:$D$57,3,0)</f>
        <v>1.6959429227495699</v>
      </c>
      <c r="AI585" s="59">
        <f>VLOOKUP(C585,macroInfo!$B$5:$G$57,6,0)</f>
        <v>-21.837626089029953</v>
      </c>
      <c r="AJ585" s="59">
        <f>VLOOKUP(C585,macroInfo!$B$5:$F$57,5,0)</f>
        <v>-18.18527651548176</v>
      </c>
      <c r="AK585" s="59">
        <f>VLOOKUP(C585,macroInfo!$B$5:$H$57,7,0)</f>
        <v>3.9949999999999997</v>
      </c>
    </row>
    <row r="586" spans="1:37" x14ac:dyDescent="0.3">
      <c r="A586" s="32" t="s">
        <v>162</v>
      </c>
      <c r="B586" s="32">
        <v>20</v>
      </c>
      <c r="C586" s="32">
        <v>2003</v>
      </c>
      <c r="D586" s="29" t="s">
        <v>203</v>
      </c>
      <c r="E586" s="29" t="s">
        <v>45</v>
      </c>
      <c r="F586" s="33">
        <f t="shared" si="224"/>
        <v>0</v>
      </c>
      <c r="G586" s="33">
        <f t="shared" si="230"/>
        <v>0</v>
      </c>
      <c r="H586" s="33">
        <f t="shared" si="231"/>
        <v>0</v>
      </c>
      <c r="I586" s="33">
        <f t="shared" si="232"/>
        <v>0</v>
      </c>
      <c r="J586" s="30">
        <v>2.0213999999999999</v>
      </c>
      <c r="K586" s="30">
        <v>19.813199999999998</v>
      </c>
      <c r="L586" s="30">
        <v>4.6083999999999996</v>
      </c>
      <c r="M586" s="30">
        <v>4.2633000000000001</v>
      </c>
      <c r="N586" s="31">
        <v>14623</v>
      </c>
      <c r="O586" s="50">
        <f t="shared" si="237"/>
        <v>12.219506579020905</v>
      </c>
      <c r="P586" s="31">
        <v>159632.3529</v>
      </c>
      <c r="Q586" s="31">
        <f t="shared" si="233"/>
        <v>10.916525535115913</v>
      </c>
      <c r="R586" s="31">
        <v>189286</v>
      </c>
      <c r="S586" s="31">
        <f t="shared" si="238"/>
        <v>5.0152259156497019</v>
      </c>
      <c r="T586" s="31">
        <v>118235</v>
      </c>
      <c r="U586" s="31">
        <f t="shared" si="225"/>
        <v>71051</v>
      </c>
      <c r="V586" s="50">
        <f t="shared" si="239"/>
        <v>10.80209850090346</v>
      </c>
      <c r="W586" s="31">
        <v>7189.3</v>
      </c>
      <c r="X586" s="44">
        <f t="shared" si="234"/>
        <v>6.0805176132278937</v>
      </c>
      <c r="Y586" s="44">
        <f t="shared" si="235"/>
        <v>1.8172176132278937</v>
      </c>
      <c r="Z586" s="31">
        <v>19242</v>
      </c>
      <c r="AA586" s="30">
        <v>9.8370999999999995</v>
      </c>
      <c r="AB586" s="30">
        <v>72.717699999999994</v>
      </c>
      <c r="AC586" s="30">
        <v>1.7067000000000001</v>
      </c>
      <c r="AD586" s="30">
        <v>3.0449999999999999</v>
      </c>
      <c r="AE586" s="30">
        <f t="shared" si="240"/>
        <v>4.2790115080810933</v>
      </c>
      <c r="AF586" s="30">
        <f t="shared" si="236"/>
        <v>161.96473089510016</v>
      </c>
      <c r="AG586" s="31">
        <v>21710</v>
      </c>
      <c r="AH586" s="59">
        <f>VLOOKUP(C586,macroInfo!$B$5:$D$57,3,0)</f>
        <v>2.7962091006717</v>
      </c>
      <c r="AI586" s="59">
        <f>VLOOKUP(C586,macroInfo!$B$5:$G$57,6,0)</f>
        <v>-8.6215243879623085</v>
      </c>
      <c r="AJ586" s="59">
        <f>VLOOKUP(C586,macroInfo!$B$5:$F$57,5,0)</f>
        <v>-2.1118228990670262</v>
      </c>
      <c r="AK586" s="59">
        <f>VLOOKUP(C586,macroInfo!$B$5:$H$57,7,0)</f>
        <v>3.665</v>
      </c>
    </row>
    <row r="587" spans="1:37" x14ac:dyDescent="0.3">
      <c r="A587" s="32" t="s">
        <v>163</v>
      </c>
      <c r="B587" s="32">
        <v>20</v>
      </c>
      <c r="C587" s="32">
        <v>2004</v>
      </c>
      <c r="D587" s="29" t="s">
        <v>203</v>
      </c>
      <c r="E587" s="29" t="s">
        <v>45</v>
      </c>
      <c r="F587" s="33">
        <f t="shared" si="224"/>
        <v>0</v>
      </c>
      <c r="G587" s="33">
        <f t="shared" si="230"/>
        <v>0</v>
      </c>
      <c r="H587" s="33">
        <f t="shared" si="231"/>
        <v>0</v>
      </c>
      <c r="I587" s="33">
        <f t="shared" si="232"/>
        <v>0</v>
      </c>
      <c r="J587" s="30">
        <v>2.1680000000000001</v>
      </c>
      <c r="K587" s="30">
        <v>21.488900000000001</v>
      </c>
      <c r="L587" s="30">
        <v>4.2980999999999998</v>
      </c>
      <c r="M587" s="30">
        <v>3.9874999999999998</v>
      </c>
      <c r="N587" s="31">
        <v>14720</v>
      </c>
      <c r="O587" s="50">
        <f t="shared" si="237"/>
        <v>0.6611481670988073</v>
      </c>
      <c r="P587" s="31">
        <v>170625.95420000001</v>
      </c>
      <c r="Q587" s="31">
        <f t="shared" si="233"/>
        <v>11.591437105978262</v>
      </c>
      <c r="R587" s="31">
        <v>195104</v>
      </c>
      <c r="S587" s="31">
        <f t="shared" si="238"/>
        <v>3.0273650927573161</v>
      </c>
      <c r="T587" s="31">
        <v>127754</v>
      </c>
      <c r="U587" s="31">
        <f t="shared" si="225"/>
        <v>67350</v>
      </c>
      <c r="V587" s="50">
        <f t="shared" si="239"/>
        <v>-5.3495026183045873</v>
      </c>
      <c r="W587" s="31">
        <v>7111.3</v>
      </c>
      <c r="X587" s="44">
        <f t="shared" si="234"/>
        <v>5.5664010520218552</v>
      </c>
      <c r="Y587" s="44">
        <f t="shared" si="235"/>
        <v>1.5789010520218554</v>
      </c>
      <c r="Z587" s="31">
        <v>19539</v>
      </c>
      <c r="AA587" s="30">
        <v>9.9854000000000003</v>
      </c>
      <c r="AB587" s="30">
        <v>71.629199999999997</v>
      </c>
      <c r="AC587" s="30">
        <v>8.0509000000000004</v>
      </c>
      <c r="AD587" s="30">
        <v>1.4187000000000001</v>
      </c>
      <c r="AE587" s="30">
        <f t="shared" si="240"/>
        <v>1.5317078293301325</v>
      </c>
      <c r="AF587" s="30">
        <f t="shared" si="236"/>
        <v>167.85688521415639</v>
      </c>
      <c r="AG587" s="31">
        <v>22352</v>
      </c>
      <c r="AH587" s="59">
        <f>VLOOKUP(C587,macroInfo!$B$5:$D$57,3,0)</f>
        <v>3.8525526006435098</v>
      </c>
      <c r="AI587" s="59">
        <f>VLOOKUP(C587,macroInfo!$B$5:$G$57,6,0)</f>
        <v>22.068486956749851</v>
      </c>
      <c r="AJ587" s="59">
        <f>VLOOKUP(C587,macroInfo!$B$5:$F$57,5,0)</f>
        <v>15.83158490016541</v>
      </c>
      <c r="AK587" s="59">
        <f>VLOOKUP(C587,macroInfo!$B$5:$H$57,7,0)</f>
        <v>4.57</v>
      </c>
    </row>
    <row r="588" spans="1:37" x14ac:dyDescent="0.3">
      <c r="A588" s="32" t="s">
        <v>164</v>
      </c>
      <c r="B588" s="32">
        <v>20</v>
      </c>
      <c r="C588" s="32">
        <v>2005</v>
      </c>
      <c r="D588" s="29" t="s">
        <v>203</v>
      </c>
      <c r="E588" s="29" t="s">
        <v>45</v>
      </c>
      <c r="F588" s="33">
        <f t="shared" si="224"/>
        <v>0</v>
      </c>
      <c r="G588" s="33">
        <f t="shared" si="230"/>
        <v>0</v>
      </c>
      <c r="H588" s="33">
        <f t="shared" si="231"/>
        <v>0</v>
      </c>
      <c r="I588" s="33">
        <f t="shared" si="232"/>
        <v>0</v>
      </c>
      <c r="J588" s="30">
        <v>2.2191999999999998</v>
      </c>
      <c r="K588" s="30">
        <v>22.657399999999999</v>
      </c>
      <c r="L588" s="30">
        <v>4.0678000000000001</v>
      </c>
      <c r="M588" s="30">
        <v>3.6238000000000001</v>
      </c>
      <c r="N588" s="31">
        <v>15145</v>
      </c>
      <c r="O588" s="50">
        <f t="shared" si="237"/>
        <v>2.8463331178470361</v>
      </c>
      <c r="P588" s="31">
        <v>184353</v>
      </c>
      <c r="Q588" s="31">
        <f t="shared" si="233"/>
        <v>12.172532188841203</v>
      </c>
      <c r="R588" s="31">
        <v>209465</v>
      </c>
      <c r="S588" s="31">
        <f t="shared" si="238"/>
        <v>7.1023911240828062</v>
      </c>
      <c r="T588" s="31">
        <v>137806</v>
      </c>
      <c r="U588" s="31">
        <f t="shared" si="225"/>
        <v>71659</v>
      </c>
      <c r="V588" s="50">
        <f t="shared" si="239"/>
        <v>6.2015854136574093</v>
      </c>
      <c r="W588" s="31">
        <v>7055</v>
      </c>
      <c r="X588" s="44">
        <f t="shared" si="234"/>
        <v>5.1195158411099655</v>
      </c>
      <c r="Y588" s="44">
        <f t="shared" si="235"/>
        <v>1.4957158411099654</v>
      </c>
      <c r="Z588" s="31">
        <v>20086</v>
      </c>
      <c r="AA588" s="30">
        <v>10.4284</v>
      </c>
      <c r="AB588" s="30">
        <v>68.529700000000005</v>
      </c>
      <c r="AC588" s="30">
        <v>7.8681999999999999</v>
      </c>
      <c r="AD588" s="30">
        <v>3.2864</v>
      </c>
      <c r="AE588" s="30">
        <f t="shared" si="240"/>
        <v>2.7610586738773186</v>
      </c>
      <c r="AF588" s="30">
        <f t="shared" si="236"/>
        <v>167.85908613827161</v>
      </c>
      <c r="AG588" s="31">
        <v>23056</v>
      </c>
      <c r="AH588" s="59">
        <f>VLOOKUP(C588,macroInfo!$B$5:$D$57,3,0)</f>
        <v>3.4832203202525802</v>
      </c>
      <c r="AI588" s="59">
        <f>VLOOKUP(C588,macroInfo!$B$5:$G$57,6,0)</f>
        <v>2.7517247399369804</v>
      </c>
      <c r="AJ588" s="59">
        <f>VLOOKUP(C588,macroInfo!$B$5:$F$57,5,0)</f>
        <v>6.3055343402032529</v>
      </c>
      <c r="AK588" s="59">
        <f>VLOOKUP(C588,macroInfo!$B$5:$H$57,7,0)</f>
        <v>4.6974999999999998</v>
      </c>
    </row>
    <row r="589" spans="1:37" x14ac:dyDescent="0.3">
      <c r="A589" s="32" t="s">
        <v>165</v>
      </c>
      <c r="B589" s="32">
        <v>20</v>
      </c>
      <c r="C589" s="32">
        <v>2006</v>
      </c>
      <c r="D589" s="29" t="s">
        <v>203</v>
      </c>
      <c r="E589" s="29" t="s">
        <v>45</v>
      </c>
      <c r="F589" s="33">
        <f t="shared" si="224"/>
        <v>0</v>
      </c>
      <c r="G589" s="33">
        <f t="shared" si="230"/>
        <v>0</v>
      </c>
      <c r="H589" s="33">
        <f t="shared" si="231"/>
        <v>0</v>
      </c>
      <c r="I589" s="33">
        <f t="shared" si="232"/>
        <v>0</v>
      </c>
      <c r="J589" s="30">
        <v>2.2164999999999999</v>
      </c>
      <c r="K589" s="30">
        <v>23.349799999999998</v>
      </c>
      <c r="L589" s="30">
        <v>3.7081</v>
      </c>
      <c r="M589" s="30">
        <v>3.1000999999999999</v>
      </c>
      <c r="N589" s="31">
        <v>17036</v>
      </c>
      <c r="O589" s="50">
        <f t="shared" si="237"/>
        <v>11.765830758176641</v>
      </c>
      <c r="P589" s="31">
        <v>194659</v>
      </c>
      <c r="Q589" s="31">
        <f t="shared" si="233"/>
        <v>11.426332472411364</v>
      </c>
      <c r="R589" s="31">
        <v>219232</v>
      </c>
      <c r="S589" s="31">
        <f t="shared" si="238"/>
        <v>4.5573868854254869</v>
      </c>
      <c r="T589" s="31">
        <v>146853</v>
      </c>
      <c r="U589" s="31">
        <f t="shared" si="225"/>
        <v>72379</v>
      </c>
      <c r="V589" s="50">
        <f t="shared" si="239"/>
        <v>0.99974450759450928</v>
      </c>
      <c r="W589" s="31">
        <v>6741</v>
      </c>
      <c r="X589" s="44">
        <f t="shared" si="234"/>
        <v>4.5903045903045907</v>
      </c>
      <c r="Y589" s="44">
        <f t="shared" si="235"/>
        <v>1.4902045903045908</v>
      </c>
      <c r="Z589" s="31">
        <v>20197</v>
      </c>
      <c r="AA589" s="30">
        <v>10.342599999999999</v>
      </c>
      <c r="AB589" s="30">
        <v>65.929699999999997</v>
      </c>
      <c r="AC589" s="30">
        <v>6.5650000000000004</v>
      </c>
      <c r="AD589" s="30">
        <v>0.13869999999999999</v>
      </c>
      <c r="AE589" s="30">
        <f t="shared" si="240"/>
        <v>0.55110235551040665</v>
      </c>
      <c r="AF589" s="30">
        <f t="shared" si="236"/>
        <v>167.82864429629629</v>
      </c>
      <c r="AG589" s="31">
        <v>24495</v>
      </c>
      <c r="AH589" s="59">
        <f>VLOOKUP(C589,macroInfo!$B$5:$D$57,3,0)</f>
        <v>2.7828106258432701</v>
      </c>
      <c r="AI589" s="59">
        <f>VLOOKUP(C589,macroInfo!$B$5:$G$57,6,0)</f>
        <v>2.1064496594234416</v>
      </c>
      <c r="AJ589" s="59">
        <f>VLOOKUP(C589,macroInfo!$B$5:$F$57,5,0)</f>
        <v>8.7574297123439706</v>
      </c>
      <c r="AK589" s="59">
        <f>VLOOKUP(C589,macroInfo!$B$5:$H$57,7,0)</f>
        <v>4.7974999999999994</v>
      </c>
    </row>
    <row r="590" spans="1:37" x14ac:dyDescent="0.3">
      <c r="A590" s="32" t="s">
        <v>166</v>
      </c>
      <c r="B590" s="32">
        <v>20</v>
      </c>
      <c r="C590" s="32">
        <v>2007</v>
      </c>
      <c r="D590" s="29" t="s">
        <v>203</v>
      </c>
      <c r="E590" s="29" t="s">
        <v>45</v>
      </c>
      <c r="F590" s="33">
        <f t="shared" si="224"/>
        <v>1</v>
      </c>
      <c r="G590" s="33">
        <f t="shared" si="230"/>
        <v>1</v>
      </c>
      <c r="H590" s="33">
        <f t="shared" si="231"/>
        <v>1</v>
      </c>
      <c r="I590" s="33">
        <f t="shared" si="232"/>
        <v>0</v>
      </c>
      <c r="J590" s="30">
        <v>1.893</v>
      </c>
      <c r="K590" s="30">
        <v>21.191299999999998</v>
      </c>
      <c r="L590" s="30">
        <v>3.48</v>
      </c>
      <c r="M590" s="30">
        <v>2.8654000000000002</v>
      </c>
      <c r="N590" s="31">
        <v>17539</v>
      </c>
      <c r="O590" s="50">
        <f t="shared" si="237"/>
        <v>2.9098220715033731</v>
      </c>
      <c r="P590" s="31">
        <v>212592</v>
      </c>
      <c r="Q590" s="31">
        <f t="shared" si="233"/>
        <v>12.121101545128001</v>
      </c>
      <c r="R590" s="31">
        <v>237615</v>
      </c>
      <c r="S590" s="31">
        <f t="shared" si="238"/>
        <v>8.0521186988435183</v>
      </c>
      <c r="T590" s="31">
        <v>158646</v>
      </c>
      <c r="U590" s="31">
        <f t="shared" si="225"/>
        <v>78969</v>
      </c>
      <c r="V590" s="50">
        <f t="shared" si="239"/>
        <v>8.7139168323824361</v>
      </c>
      <c r="W590" s="31">
        <v>6689</v>
      </c>
      <c r="X590" s="44">
        <f t="shared" si="234"/>
        <v>4.2163054851682364</v>
      </c>
      <c r="Y590" s="44">
        <f t="shared" si="235"/>
        <v>1.3509054851682363</v>
      </c>
      <c r="Z590" s="31">
        <v>20046</v>
      </c>
      <c r="AA590" s="30">
        <v>11.2903</v>
      </c>
      <c r="AB590" s="30">
        <v>63.421900000000001</v>
      </c>
      <c r="AC590" s="30">
        <v>8.0305</v>
      </c>
      <c r="AD590" s="30">
        <v>5.2553999999999998</v>
      </c>
      <c r="AE590" s="30">
        <f t="shared" si="240"/>
        <v>-0.75044459235768823</v>
      </c>
      <c r="AF590" s="30">
        <f>AVERAGE(AF591:AF605)</f>
        <v>167.46034777777774</v>
      </c>
      <c r="AG590" s="31">
        <v>25925</v>
      </c>
      <c r="AH590" s="59">
        <f>VLOOKUP(C590,macroInfo!$B$5:$D$57,3,0)</f>
        <v>2.01050755163328</v>
      </c>
      <c r="AI590" s="59">
        <f>VLOOKUP(C590,macroInfo!$B$5:$G$57,6,0)</f>
        <v>21.613625390754567</v>
      </c>
      <c r="AJ590" s="59">
        <f>VLOOKUP(C590,macroInfo!$B$5:$F$57,5,0)</f>
        <v>11.440467914050702</v>
      </c>
      <c r="AK590" s="59">
        <f>VLOOKUP(C590,macroInfo!$B$5:$H$57,7,0)</f>
        <v>5.9550000000000001</v>
      </c>
    </row>
    <row r="591" spans="1:37" x14ac:dyDescent="0.3">
      <c r="A591" s="32" t="s">
        <v>167</v>
      </c>
      <c r="B591" s="32">
        <v>20</v>
      </c>
      <c r="C591" s="32">
        <v>2008</v>
      </c>
      <c r="D591" s="29" t="s">
        <v>203</v>
      </c>
      <c r="E591" s="29" t="s">
        <v>45</v>
      </c>
      <c r="F591" s="33">
        <f t="shared" si="224"/>
        <v>1</v>
      </c>
      <c r="G591" s="33">
        <f t="shared" si="230"/>
        <v>1</v>
      </c>
      <c r="H591" s="33">
        <f t="shared" si="231"/>
        <v>1</v>
      </c>
      <c r="I591" s="33">
        <f t="shared" si="232"/>
        <v>0</v>
      </c>
      <c r="J591" s="30">
        <v>1.1700999999999999</v>
      </c>
      <c r="K591" s="30">
        <v>14.6974</v>
      </c>
      <c r="L591" s="30">
        <v>3.6816</v>
      </c>
      <c r="M591" s="30">
        <v>3.2662</v>
      </c>
      <c r="N591" s="31">
        <v>24426</v>
      </c>
      <c r="O591" s="50">
        <f t="shared" si="237"/>
        <v>33.122116597289605</v>
      </c>
      <c r="P591" s="31">
        <v>230627</v>
      </c>
      <c r="Q591" s="31">
        <f t="shared" si="233"/>
        <v>9.441865225579301</v>
      </c>
      <c r="R591" s="31">
        <v>265912</v>
      </c>
      <c r="S591" s="31">
        <f t="shared" si="238"/>
        <v>11.251371016975957</v>
      </c>
      <c r="T591" s="31">
        <v>188439</v>
      </c>
      <c r="U591" s="31">
        <f t="shared" si="225"/>
        <v>77473</v>
      </c>
      <c r="V591" s="50">
        <f t="shared" si="239"/>
        <v>-1.9125881831072722</v>
      </c>
      <c r="W591" s="31">
        <v>7732</v>
      </c>
      <c r="X591" s="44">
        <f t="shared" si="234"/>
        <v>4.1031845849319941</v>
      </c>
      <c r="Y591" s="44">
        <f t="shared" si="235"/>
        <v>0.83698458493199412</v>
      </c>
      <c r="Z591" s="31">
        <v>18369</v>
      </c>
      <c r="AA591" s="30">
        <v>10.1107</v>
      </c>
      <c r="AB591" s="30">
        <v>68.776700000000005</v>
      </c>
      <c r="AC591" s="30">
        <v>18.779499999999999</v>
      </c>
      <c r="AD591" s="30">
        <v>21.229399999999998</v>
      </c>
      <c r="AE591" s="30">
        <f t="shared" si="240"/>
        <v>-8.7365171438747407</v>
      </c>
      <c r="AF591" s="30">
        <v>174.13310000000001</v>
      </c>
      <c r="AG591" s="31">
        <v>32897</v>
      </c>
      <c r="AH591" s="59">
        <f>VLOOKUP(C591,macroInfo!$B$5:$D$57,3,0)</f>
        <v>0.122188442974647</v>
      </c>
      <c r="AI591" s="59">
        <f>VLOOKUP(C591,macroInfo!$B$5:$G$57,6,0)</f>
        <v>-8.1302947285824168</v>
      </c>
      <c r="AJ591" s="59">
        <f>VLOOKUP(C591,macroInfo!$B$5:$F$57,5,0)</f>
        <v>-19.582815844469096</v>
      </c>
      <c r="AK591" s="59">
        <f>VLOOKUP(C591,macroInfo!$B$5:$H$57,7,0)</f>
        <v>5.49</v>
      </c>
    </row>
    <row r="592" spans="1:37" x14ac:dyDescent="0.3">
      <c r="A592" s="32" t="s">
        <v>168</v>
      </c>
      <c r="B592" s="32">
        <v>20</v>
      </c>
      <c r="C592" s="32">
        <v>2009</v>
      </c>
      <c r="D592" s="29" t="s">
        <v>203</v>
      </c>
      <c r="E592" s="29" t="s">
        <v>45</v>
      </c>
      <c r="F592" s="33">
        <f t="shared" si="224"/>
        <v>1</v>
      </c>
      <c r="G592" s="33">
        <f t="shared" si="230"/>
        <v>1</v>
      </c>
      <c r="H592" s="33">
        <f t="shared" si="231"/>
        <v>1</v>
      </c>
      <c r="I592" s="33">
        <f t="shared" si="232"/>
        <v>0</v>
      </c>
      <c r="J592" s="30">
        <v>0.80610000000000004</v>
      </c>
      <c r="K592" s="30">
        <v>8.4189000000000007</v>
      </c>
      <c r="L592" s="30">
        <v>3.7181000000000002</v>
      </c>
      <c r="M592" s="30">
        <v>3.4237000000000002</v>
      </c>
      <c r="N592" s="31">
        <v>22610</v>
      </c>
      <c r="O592" s="50">
        <f t="shared" si="237"/>
        <v>-7.725585245901831</v>
      </c>
      <c r="P592" s="31">
        <v>235233</v>
      </c>
      <c r="Q592" s="31">
        <f t="shared" si="233"/>
        <v>10.403936311366651</v>
      </c>
      <c r="R592" s="31">
        <v>281176</v>
      </c>
      <c r="S592" s="31">
        <f t="shared" si="238"/>
        <v>5.5815380809034369</v>
      </c>
      <c r="T592" s="31">
        <v>199527</v>
      </c>
      <c r="U592" s="31">
        <f t="shared" si="225"/>
        <v>81649</v>
      </c>
      <c r="V592" s="50">
        <f t="shared" si="239"/>
        <v>5.2500083382402343</v>
      </c>
      <c r="W592" s="31">
        <v>8518</v>
      </c>
      <c r="X592" s="44">
        <f t="shared" si="234"/>
        <v>4.2690964130167846</v>
      </c>
      <c r="Y592" s="44">
        <f t="shared" si="235"/>
        <v>0.84539641301678436</v>
      </c>
      <c r="Z592" s="31">
        <v>24463</v>
      </c>
      <c r="AA592" s="30">
        <v>10.5463</v>
      </c>
      <c r="AB592" s="30">
        <v>74.146799999999999</v>
      </c>
      <c r="AC592" s="30">
        <v>5.8841000000000001</v>
      </c>
      <c r="AD592" s="30">
        <v>14.993399999999999</v>
      </c>
      <c r="AE592" s="30">
        <f t="shared" si="240"/>
        <v>28.649731079751977</v>
      </c>
      <c r="AF592" s="30">
        <v>195.81039999999999</v>
      </c>
      <c r="AG592" s="31">
        <v>30458</v>
      </c>
      <c r="AH592" s="59">
        <f>VLOOKUP(C592,macroInfo!$B$5:$D$57,3,0)</f>
        <v>-2.5998883510855801</v>
      </c>
      <c r="AI592" s="59">
        <f>VLOOKUP(C592,macroInfo!$B$5:$G$57,6,0)</f>
        <v>-152.2692205218506</v>
      </c>
      <c r="AJ592" s="59">
        <f>VLOOKUP(C592,macroInfo!$B$5:$F$57,5,0)</f>
        <v>-24.778154144577758</v>
      </c>
      <c r="AK592" s="59">
        <f>VLOOKUP(C592,macroInfo!$B$5:$H$57,7,0)</f>
        <v>1.1975</v>
      </c>
    </row>
    <row r="593" spans="1:37" x14ac:dyDescent="0.3">
      <c r="A593" s="32" t="s">
        <v>169</v>
      </c>
      <c r="B593" s="32">
        <v>20</v>
      </c>
      <c r="C593" s="32">
        <v>2010</v>
      </c>
      <c r="D593" s="29" t="s">
        <v>203</v>
      </c>
      <c r="E593" s="29" t="s">
        <v>45</v>
      </c>
      <c r="F593" s="33">
        <f t="shared" si="224"/>
        <v>1</v>
      </c>
      <c r="G593" s="33">
        <f t="shared" si="230"/>
        <v>1</v>
      </c>
      <c r="H593" s="33">
        <f t="shared" si="231"/>
        <v>1</v>
      </c>
      <c r="I593" s="33">
        <f t="shared" si="232"/>
        <v>0</v>
      </c>
      <c r="J593" s="30">
        <v>1.1264000000000001</v>
      </c>
      <c r="K593" s="30">
        <v>12.8026</v>
      </c>
      <c r="L593" s="30">
        <v>3.9138000000000002</v>
      </c>
      <c r="M593" s="30">
        <v>3.6675</v>
      </c>
      <c r="N593" s="31">
        <v>25947</v>
      </c>
      <c r="O593" s="50">
        <f t="shared" si="237"/>
        <v>13.766370970260608</v>
      </c>
      <c r="P593" s="31">
        <v>247619</v>
      </c>
      <c r="Q593" s="31">
        <f t="shared" si="233"/>
        <v>9.54326126334451</v>
      </c>
      <c r="R593" s="31">
        <v>307786</v>
      </c>
      <c r="S593" s="31">
        <f t="shared" si="238"/>
        <v>9.0423928502057294</v>
      </c>
      <c r="T593" s="31">
        <v>205432</v>
      </c>
      <c r="U593" s="31">
        <f t="shared" si="225"/>
        <v>102354</v>
      </c>
      <c r="V593" s="50">
        <f t="shared" si="239"/>
        <v>22.600782098239133</v>
      </c>
      <c r="W593" s="31">
        <v>9579</v>
      </c>
      <c r="X593" s="44">
        <f t="shared" si="234"/>
        <v>4.6628568090657732</v>
      </c>
      <c r="Y593" s="44">
        <f t="shared" si="235"/>
        <v>0.99535680906577317</v>
      </c>
      <c r="Z593" s="31">
        <v>27589</v>
      </c>
      <c r="AA593" s="30">
        <v>10.150600000000001</v>
      </c>
      <c r="AB593" s="30">
        <v>76.115200000000002</v>
      </c>
      <c r="AC593" s="30">
        <v>2.9594999999999998</v>
      </c>
      <c r="AD593" s="30">
        <v>11.4657</v>
      </c>
      <c r="AE593" s="30">
        <f t="shared" si="240"/>
        <v>12.025537059457122</v>
      </c>
      <c r="AF593" s="30">
        <v>209.2045</v>
      </c>
      <c r="AG593" s="31">
        <v>33033</v>
      </c>
      <c r="AH593" s="59">
        <f>VLOOKUP(C593,macroInfo!$B$5:$D$57,3,0)</f>
        <v>2.7088566941968102</v>
      </c>
      <c r="AI593" s="59">
        <f>VLOOKUP(C593,macroInfo!$B$5:$G$57,6,0)</f>
        <v>-55.129973169376534</v>
      </c>
      <c r="AJ593" s="59">
        <f>VLOOKUP(C593,macroInfo!$B$5:$F$57,5,0)</f>
        <v>17.567573527575036</v>
      </c>
      <c r="AK593" s="59">
        <f>VLOOKUP(C593,macroInfo!$B$5:$H$57,7,0)</f>
        <v>0.69</v>
      </c>
    </row>
    <row r="594" spans="1:37" x14ac:dyDescent="0.3">
      <c r="A594" s="32" t="s">
        <v>170</v>
      </c>
      <c r="B594" s="32">
        <v>20</v>
      </c>
      <c r="C594" s="32">
        <v>2011</v>
      </c>
      <c r="D594" s="29" t="s">
        <v>203</v>
      </c>
      <c r="E594" s="29" t="s">
        <v>45</v>
      </c>
      <c r="F594" s="33">
        <f t="shared" si="224"/>
        <v>1</v>
      </c>
      <c r="G594" s="33">
        <f t="shared" si="230"/>
        <v>1</v>
      </c>
      <c r="H594" s="33">
        <f t="shared" si="231"/>
        <v>1</v>
      </c>
      <c r="I594" s="33">
        <f t="shared" si="232"/>
        <v>0</v>
      </c>
      <c r="J594" s="30">
        <v>1.5039</v>
      </c>
      <c r="K594" s="30">
        <v>16.013999999999999</v>
      </c>
      <c r="L594" s="30">
        <v>3.8109000000000002</v>
      </c>
      <c r="M594" s="30">
        <v>3.5308000000000002</v>
      </c>
      <c r="N594" s="31">
        <v>29173</v>
      </c>
      <c r="O594" s="50">
        <f t="shared" si="237"/>
        <v>11.718762798801954</v>
      </c>
      <c r="P594" s="31">
        <v>271333</v>
      </c>
      <c r="Q594" s="31">
        <f t="shared" si="233"/>
        <v>9.300826106331197</v>
      </c>
      <c r="R594" s="31">
        <v>340122</v>
      </c>
      <c r="S594" s="31">
        <f t="shared" si="238"/>
        <v>9.9899640488077157</v>
      </c>
      <c r="T594" s="31">
        <v>216991</v>
      </c>
      <c r="U594" s="31">
        <f t="shared" si="225"/>
        <v>123131</v>
      </c>
      <c r="V594" s="50">
        <f t="shared" si="239"/>
        <v>18.481143634296764</v>
      </c>
      <c r="W594" s="31">
        <v>10123</v>
      </c>
      <c r="X594" s="44">
        <f t="shared" si="234"/>
        <v>4.6651704448571598</v>
      </c>
      <c r="Y594" s="44">
        <f t="shared" si="235"/>
        <v>1.1343704448571597</v>
      </c>
      <c r="Z594" s="31">
        <v>31372</v>
      </c>
      <c r="AA594" s="30">
        <v>9.7257999999999996</v>
      </c>
      <c r="AB594" s="30">
        <v>78.718100000000007</v>
      </c>
      <c r="AC594" s="30">
        <v>5.6266999999999996</v>
      </c>
      <c r="AD594" s="30">
        <v>13.039300000000001</v>
      </c>
      <c r="AE594" s="30">
        <f t="shared" si="240"/>
        <v>12.849863279440207</v>
      </c>
      <c r="AF594" s="30">
        <v>179.04259999999999</v>
      </c>
      <c r="AG594" s="31">
        <v>36067</v>
      </c>
      <c r="AH594" s="59">
        <f>VLOOKUP(C594,macroInfo!$B$5:$D$57,3,0)</f>
        <v>1.54989495017045</v>
      </c>
      <c r="AI594" s="59">
        <f>VLOOKUP(C594,macroInfo!$B$5:$G$57,6,0)</f>
        <v>25.171692375826577</v>
      </c>
      <c r="AJ594" s="59">
        <f>VLOOKUP(C594,macroInfo!$B$5:$F$57,5,0)</f>
        <v>12.462970276676295</v>
      </c>
      <c r="AK594" s="59">
        <f>VLOOKUP(C594,macroInfo!$B$5:$H$57,7,0)</f>
        <v>0.88749999999999996</v>
      </c>
    </row>
    <row r="595" spans="1:37" x14ac:dyDescent="0.3">
      <c r="A595" s="32" t="s">
        <v>171</v>
      </c>
      <c r="B595" s="32">
        <v>20</v>
      </c>
      <c r="C595" s="32">
        <v>2012</v>
      </c>
      <c r="D595" s="29" t="s">
        <v>203</v>
      </c>
      <c r="E595" s="29" t="s">
        <v>45</v>
      </c>
      <c r="F595" s="33">
        <f t="shared" si="224"/>
        <v>1</v>
      </c>
      <c r="G595" s="33">
        <f t="shared" si="230"/>
        <v>1</v>
      </c>
      <c r="H595" s="33">
        <f t="shared" si="231"/>
        <v>1</v>
      </c>
      <c r="I595" s="33">
        <f t="shared" si="232"/>
        <v>0</v>
      </c>
      <c r="J595" s="30">
        <v>1.6274</v>
      </c>
      <c r="K595" s="30">
        <v>16.411300000000001</v>
      </c>
      <c r="L595" s="30">
        <v>3.7143000000000002</v>
      </c>
      <c r="M595" s="30">
        <v>3.4155000000000002</v>
      </c>
      <c r="N595" s="31">
        <v>31203</v>
      </c>
      <c r="O595" s="50">
        <f t="shared" si="237"/>
        <v>6.7270620058601853</v>
      </c>
      <c r="P595" s="31">
        <v>287611</v>
      </c>
      <c r="Q595" s="31">
        <f t="shared" si="233"/>
        <v>9.2174149921481909</v>
      </c>
      <c r="R595" s="31">
        <v>353855</v>
      </c>
      <c r="S595" s="31">
        <f t="shared" si="238"/>
        <v>3.958284792530268</v>
      </c>
      <c r="T595" s="31">
        <v>231305</v>
      </c>
      <c r="U595" s="31">
        <f t="shared" si="225"/>
        <v>122550</v>
      </c>
      <c r="V595" s="50">
        <f t="shared" si="239"/>
        <v>-0.4729719295283476</v>
      </c>
      <c r="W595" s="31">
        <v>10745</v>
      </c>
      <c r="X595" s="44">
        <f t="shared" si="234"/>
        <v>4.6453816389615445</v>
      </c>
      <c r="Y595" s="44">
        <f t="shared" si="235"/>
        <v>1.2298816389615443</v>
      </c>
      <c r="Z595" s="31">
        <v>34229</v>
      </c>
      <c r="AA595" s="30">
        <v>8.7876999999999992</v>
      </c>
      <c r="AB595" s="30">
        <v>82.784800000000004</v>
      </c>
      <c r="AC595" s="30">
        <v>6.5965999999999996</v>
      </c>
      <c r="AD595" s="30">
        <v>7.9252000000000002</v>
      </c>
      <c r="AE595" s="30">
        <f t="shared" si="240"/>
        <v>8.7157462625289011</v>
      </c>
      <c r="AF595" s="30">
        <v>128.30359999999999</v>
      </c>
      <c r="AG595" s="31">
        <v>37780</v>
      </c>
      <c r="AH595" s="59">
        <f>VLOOKUP(C595,macroInfo!$B$5:$D$57,3,0)</f>
        <v>2.2806876031918502</v>
      </c>
      <c r="AI595" s="59">
        <f>VLOOKUP(C595,macroInfo!$B$5:$G$57,6,0)</f>
        <v>-5.7987257650349395</v>
      </c>
      <c r="AJ595" s="59">
        <f>VLOOKUP(C595,macroInfo!$B$5:$F$57,5,0)</f>
        <v>7.9335793820117502</v>
      </c>
      <c r="AK595" s="59">
        <f>VLOOKUP(C595,macroInfo!$B$5:$H$57,7,0)</f>
        <v>0.83749999999999991</v>
      </c>
    </row>
    <row r="596" spans="1:37" x14ac:dyDescent="0.3">
      <c r="A596" s="32" t="s">
        <v>172</v>
      </c>
      <c r="B596" s="32">
        <v>20</v>
      </c>
      <c r="C596" s="32">
        <v>2013</v>
      </c>
      <c r="D596" s="29" t="s">
        <v>203</v>
      </c>
      <c r="E596" s="29" t="s">
        <v>45</v>
      </c>
      <c r="F596" s="33">
        <f t="shared" si="224"/>
        <v>0</v>
      </c>
      <c r="G596" s="33">
        <f t="shared" si="230"/>
        <v>0</v>
      </c>
      <c r="H596" s="33">
        <f t="shared" si="231"/>
        <v>0</v>
      </c>
      <c r="I596" s="33">
        <f t="shared" si="232"/>
        <v>0</v>
      </c>
      <c r="J596" s="30">
        <v>1.6258999999999999</v>
      </c>
      <c r="K596" s="30">
        <v>15.731199999999999</v>
      </c>
      <c r="L596" s="30">
        <v>3.4782000000000002</v>
      </c>
      <c r="M596" s="30">
        <v>3.2149000000000001</v>
      </c>
      <c r="N596" s="31">
        <v>33386</v>
      </c>
      <c r="O596" s="50">
        <f t="shared" si="237"/>
        <v>6.7622406394090548</v>
      </c>
      <c r="P596" s="31">
        <v>297919</v>
      </c>
      <c r="Q596" s="31">
        <f t="shared" si="233"/>
        <v>8.9234709159527945</v>
      </c>
      <c r="R596" s="31">
        <v>364021</v>
      </c>
      <c r="S596" s="31">
        <f t="shared" si="238"/>
        <v>2.8324333577141005</v>
      </c>
      <c r="T596" s="31">
        <v>238503</v>
      </c>
      <c r="U596" s="31">
        <f t="shared" si="225"/>
        <v>125518</v>
      </c>
      <c r="V596" s="50">
        <f t="shared" si="239"/>
        <v>2.3930064607970114</v>
      </c>
      <c r="W596" s="31">
        <v>10604</v>
      </c>
      <c r="X596" s="44">
        <f t="shared" si="234"/>
        <v>4.4460656679370905</v>
      </c>
      <c r="Y596" s="44">
        <f t="shared" si="235"/>
        <v>1.2311656679370904</v>
      </c>
      <c r="Z596" s="31">
        <v>36357</v>
      </c>
      <c r="AA596" s="30">
        <v>8.7072000000000003</v>
      </c>
      <c r="AB596" s="30">
        <v>84.615899999999996</v>
      </c>
      <c r="AC596" s="30">
        <v>3.1118999999999999</v>
      </c>
      <c r="AD596" s="30">
        <v>5.1929999999999996</v>
      </c>
      <c r="AE596" s="30">
        <f t="shared" si="240"/>
        <v>6.0313519678751017</v>
      </c>
      <c r="AF596" s="30">
        <v>115.8036</v>
      </c>
      <c r="AG596" s="31">
        <v>39340</v>
      </c>
      <c r="AH596" s="59">
        <f>VLOOKUP(C596,macroInfo!$B$5:$D$57,3,0)</f>
        <v>1.84187539518688</v>
      </c>
      <c r="AI596" s="59">
        <f>VLOOKUP(C596,macroInfo!$B$5:$G$57,6,0)</f>
        <v>-52.586350113053101</v>
      </c>
      <c r="AJ596" s="59">
        <f>VLOOKUP(C596,macroInfo!$B$5:$F$57,5,0)</f>
        <v>17.537853396638734</v>
      </c>
      <c r="AK596" s="59">
        <f>VLOOKUP(C596,macroInfo!$B$5:$H$57,7,0)</f>
        <v>0.495</v>
      </c>
    </row>
    <row r="597" spans="1:37" x14ac:dyDescent="0.3">
      <c r="A597" s="32" t="s">
        <v>173</v>
      </c>
      <c r="B597" s="32">
        <v>20</v>
      </c>
      <c r="C597" s="32">
        <v>2014</v>
      </c>
      <c r="D597" s="29" t="s">
        <v>203</v>
      </c>
      <c r="E597" s="29" t="s">
        <v>45</v>
      </c>
      <c r="F597" s="33">
        <f t="shared" si="224"/>
        <v>0</v>
      </c>
      <c r="G597" s="33">
        <f t="shared" si="230"/>
        <v>0</v>
      </c>
      <c r="H597" s="33">
        <f t="shared" si="231"/>
        <v>0</v>
      </c>
      <c r="I597" s="33">
        <f t="shared" si="232"/>
        <v>0</v>
      </c>
      <c r="J597" s="30">
        <v>1.5266</v>
      </c>
      <c r="K597" s="30">
        <v>14.9079</v>
      </c>
      <c r="L597" s="30">
        <v>3.2736000000000001</v>
      </c>
      <c r="M597" s="30">
        <v>3.0592999999999999</v>
      </c>
      <c r="N597" s="31">
        <v>36020</v>
      </c>
      <c r="O597" s="50">
        <f t="shared" si="237"/>
        <v>7.5937689314613737</v>
      </c>
      <c r="P597" s="31">
        <v>317398</v>
      </c>
      <c r="Q597" s="31">
        <f t="shared" si="233"/>
        <v>8.8117157134925037</v>
      </c>
      <c r="R597" s="31">
        <v>402529</v>
      </c>
      <c r="S597" s="31">
        <f t="shared" si="238"/>
        <v>10.055558567230911</v>
      </c>
      <c r="T597" s="31">
        <v>252643</v>
      </c>
      <c r="U597" s="31">
        <f t="shared" si="225"/>
        <v>149886</v>
      </c>
      <c r="V597" s="50">
        <f t="shared" si="239"/>
        <v>17.742583056775533</v>
      </c>
      <c r="W597" s="31">
        <v>10775</v>
      </c>
      <c r="X597" s="44">
        <f t="shared" si="234"/>
        <v>4.2649113571323962</v>
      </c>
      <c r="Y597" s="44">
        <f t="shared" si="235"/>
        <v>1.2056113571323963</v>
      </c>
      <c r="Z597" s="31">
        <v>38543</v>
      </c>
      <c r="AA597" s="30">
        <v>9.1135999999999999</v>
      </c>
      <c r="AB597" s="30">
        <v>81.978700000000003</v>
      </c>
      <c r="AC597" s="30">
        <v>5.9286000000000003</v>
      </c>
      <c r="AD597" s="30">
        <v>7.8627000000000002</v>
      </c>
      <c r="AE597" s="30">
        <f t="shared" si="240"/>
        <v>5.8387743506234973</v>
      </c>
      <c r="AF597" s="30">
        <v>147.7337</v>
      </c>
      <c r="AG597" s="31">
        <v>43208</v>
      </c>
      <c r="AH597" s="59">
        <f>VLOOKUP(C597,macroInfo!$B$5:$D$57,3,0)</f>
        <v>2.2877759325535898</v>
      </c>
      <c r="AI597" s="59">
        <f>VLOOKUP(C597,macroInfo!$B$5:$G$57,6,0)</f>
        <v>8.2370997433127773</v>
      </c>
      <c r="AJ597" s="59">
        <f>VLOOKUP(C597,macroInfo!$B$5:$F$57,5,0)</f>
        <v>16.279600580719226</v>
      </c>
      <c r="AK597" s="59">
        <f>VLOOKUP(C597,macroInfo!$B$5:$H$57,7,0)</f>
        <v>0.53750000000000009</v>
      </c>
    </row>
    <row r="598" spans="1:37" x14ac:dyDescent="0.3">
      <c r="A598" s="32" t="s">
        <v>174</v>
      </c>
      <c r="B598" s="32">
        <v>20</v>
      </c>
      <c r="C598" s="32">
        <v>2015</v>
      </c>
      <c r="D598" s="29" t="s">
        <v>203</v>
      </c>
      <c r="E598" s="29" t="s">
        <v>45</v>
      </c>
      <c r="F598" s="33">
        <f t="shared" ref="F598:F631" si="241">IF(OR(AND(C598&gt;2006,C598&lt;=2012), C598=2001,C598&gt;=2020),1,0)</f>
        <v>0</v>
      </c>
      <c r="G598" s="33">
        <f t="shared" si="230"/>
        <v>0</v>
      </c>
      <c r="H598" s="33">
        <f t="shared" si="231"/>
        <v>0</v>
      </c>
      <c r="I598" s="33">
        <f t="shared" si="232"/>
        <v>0</v>
      </c>
      <c r="J598" s="30">
        <v>1.4262999999999999</v>
      </c>
      <c r="K598" s="30">
        <v>14.1996</v>
      </c>
      <c r="L598" s="30">
        <v>3.1008</v>
      </c>
      <c r="M598" s="30">
        <v>2.9142999999999999</v>
      </c>
      <c r="N598" s="31">
        <v>38431</v>
      </c>
      <c r="O598" s="50">
        <f t="shared" si="237"/>
        <v>6.47900858278902</v>
      </c>
      <c r="P598" s="31">
        <v>341360</v>
      </c>
      <c r="Q598" s="31">
        <f t="shared" si="233"/>
        <v>8.8824126356326918</v>
      </c>
      <c r="R598" s="31">
        <v>421853</v>
      </c>
      <c r="S598" s="31">
        <f t="shared" si="238"/>
        <v>4.6889768166279353</v>
      </c>
      <c r="T598" s="31">
        <v>264033</v>
      </c>
      <c r="U598" s="31">
        <f t="shared" ref="U598:U657" si="242">+R598-T598</f>
        <v>157820</v>
      </c>
      <c r="V598" s="50">
        <f t="shared" si="239"/>
        <v>5.1580137943041935</v>
      </c>
      <c r="W598" s="31">
        <v>11001</v>
      </c>
      <c r="X598" s="44">
        <f t="shared" si="234"/>
        <v>4.1665246389655834</v>
      </c>
      <c r="Y598" s="44">
        <f t="shared" si="235"/>
        <v>1.2522246389655836</v>
      </c>
      <c r="Z598" s="31">
        <v>40445</v>
      </c>
      <c r="AA598" s="30">
        <v>9.0106999999999999</v>
      </c>
      <c r="AB598" s="30">
        <v>83.362200000000001</v>
      </c>
      <c r="AC598" s="30">
        <v>4.5083000000000002</v>
      </c>
      <c r="AD598" s="30">
        <v>6.2487000000000004</v>
      </c>
      <c r="AE598" s="30">
        <f t="shared" si="240"/>
        <v>4.8168525309220911</v>
      </c>
      <c r="AF598" s="30">
        <v>149.1979</v>
      </c>
      <c r="AG598" s="31">
        <v>45313</v>
      </c>
      <c r="AH598" s="59">
        <f>VLOOKUP(C598,macroInfo!$B$5:$D$57,3,0)</f>
        <v>2.7063695817639899</v>
      </c>
      <c r="AI598" s="59">
        <f>VLOOKUP(C598,macroInfo!$B$5:$G$57,6,0)</f>
        <v>2.7524673390089935</v>
      </c>
      <c r="AJ598" s="59">
        <f>VLOOKUP(C598,macroInfo!$B$5:$F$57,5,0)</f>
        <v>5.3819675500990032</v>
      </c>
      <c r="AK598" s="59">
        <f>VLOOKUP(C598,macroInfo!$B$5:$H$57,7,0)</f>
        <v>0.55249999999999999</v>
      </c>
    </row>
    <row r="599" spans="1:37" x14ac:dyDescent="0.3">
      <c r="A599" s="32" t="s">
        <v>175</v>
      </c>
      <c r="B599" s="32">
        <v>20</v>
      </c>
      <c r="C599" s="32">
        <v>2016</v>
      </c>
      <c r="D599" s="29" t="s">
        <v>203</v>
      </c>
      <c r="E599" s="29" t="s">
        <v>45</v>
      </c>
      <c r="F599" s="33">
        <f t="shared" si="241"/>
        <v>0</v>
      </c>
      <c r="G599" s="33">
        <f t="shared" si="230"/>
        <v>0</v>
      </c>
      <c r="H599" s="33">
        <f t="shared" si="231"/>
        <v>0</v>
      </c>
      <c r="I599" s="33">
        <f t="shared" si="232"/>
        <v>0</v>
      </c>
      <c r="J599" s="30">
        <v>1.357</v>
      </c>
      <c r="K599" s="30">
        <v>13.622199999999999</v>
      </c>
      <c r="L599" s="30">
        <v>3.1360999999999999</v>
      </c>
      <c r="M599" s="30">
        <v>2.9573999999999998</v>
      </c>
      <c r="N599" s="31">
        <v>39421</v>
      </c>
      <c r="O599" s="50">
        <f t="shared" si="237"/>
        <v>2.543424366070302</v>
      </c>
      <c r="P599" s="31">
        <v>358237</v>
      </c>
      <c r="Q599" s="31">
        <f t="shared" si="233"/>
        <v>9.0874660713832736</v>
      </c>
      <c r="R599" s="31">
        <v>445964</v>
      </c>
      <c r="S599" s="31">
        <f t="shared" si="238"/>
        <v>5.5581319154558742</v>
      </c>
      <c r="T599" s="31">
        <v>278033</v>
      </c>
      <c r="U599" s="31">
        <f t="shared" si="242"/>
        <v>167931</v>
      </c>
      <c r="V599" s="50">
        <f t="shared" si="239"/>
        <v>6.2098037658442315</v>
      </c>
      <c r="W599" s="31">
        <v>11666</v>
      </c>
      <c r="X599" s="44">
        <f t="shared" si="234"/>
        <v>4.1959048026673091</v>
      </c>
      <c r="Y599" s="44">
        <f t="shared" si="235"/>
        <v>1.2385048026673093</v>
      </c>
      <c r="Z599" s="31">
        <v>41612</v>
      </c>
      <c r="AA599" s="30">
        <v>9.3039000000000005</v>
      </c>
      <c r="AB599" s="30">
        <v>87.617400000000004</v>
      </c>
      <c r="AC599" s="30">
        <v>5.3023999999999996</v>
      </c>
      <c r="AD599" s="30">
        <v>11.381500000000001</v>
      </c>
      <c r="AE599" s="30">
        <f t="shared" si="240"/>
        <v>2.8445560738732847</v>
      </c>
      <c r="AF599" s="30">
        <v>160.6472</v>
      </c>
      <c r="AG599" s="31">
        <v>47355</v>
      </c>
      <c r="AH599" s="59">
        <f>VLOOKUP(C599,macroInfo!$B$5:$D$57,3,0)</f>
        <v>1.66747207596187</v>
      </c>
      <c r="AI599" s="59">
        <f>VLOOKUP(C599,macroInfo!$B$5:$G$57,6,0)</f>
        <v>-11.495897277976438</v>
      </c>
      <c r="AJ599" s="59">
        <f>VLOOKUP(C599,macroInfo!$B$5:$F$57,5,0)</f>
        <v>2.592809398073177</v>
      </c>
      <c r="AK599" s="59">
        <f>VLOOKUP(C599,macroInfo!$B$5:$H$57,7,0)</f>
        <v>0.49249999999999994</v>
      </c>
    </row>
    <row r="600" spans="1:37" x14ac:dyDescent="0.3">
      <c r="A600" s="32" t="s">
        <v>176</v>
      </c>
      <c r="B600" s="32">
        <v>20</v>
      </c>
      <c r="C600" s="32">
        <v>2017</v>
      </c>
      <c r="D600" s="29" t="s">
        <v>203</v>
      </c>
      <c r="E600" s="29" t="s">
        <v>45</v>
      </c>
      <c r="F600" s="33">
        <f t="shared" si="241"/>
        <v>0</v>
      </c>
      <c r="G600" s="33">
        <f t="shared" si="230"/>
        <v>0</v>
      </c>
      <c r="H600" s="33">
        <f t="shared" si="231"/>
        <v>0</v>
      </c>
      <c r="I600" s="33">
        <f t="shared" si="232"/>
        <v>0</v>
      </c>
      <c r="J600" s="30">
        <v>1.3695999999999999</v>
      </c>
      <c r="K600" s="30">
        <v>13.9046</v>
      </c>
      <c r="L600" s="30">
        <v>3.2208000000000001</v>
      </c>
      <c r="M600" s="30">
        <v>3.0209000000000001</v>
      </c>
      <c r="N600" s="31">
        <v>39806</v>
      </c>
      <c r="O600" s="50">
        <f t="shared" si="237"/>
        <v>0.9718985460625561</v>
      </c>
      <c r="P600" s="31">
        <v>367771</v>
      </c>
      <c r="Q600" s="31">
        <f t="shared" si="233"/>
        <v>9.2390845601165648</v>
      </c>
      <c r="R600" s="31">
        <v>462040</v>
      </c>
      <c r="S600" s="31">
        <f t="shared" si="238"/>
        <v>3.5413236147036486</v>
      </c>
      <c r="T600" s="31">
        <v>283986</v>
      </c>
      <c r="U600" s="31">
        <f t="shared" si="242"/>
        <v>178054</v>
      </c>
      <c r="V600" s="50">
        <f t="shared" si="239"/>
        <v>5.853369431965838</v>
      </c>
      <c r="W600" s="31">
        <v>12380</v>
      </c>
      <c r="X600" s="44">
        <f t="shared" si="234"/>
        <v>4.3593698280901174</v>
      </c>
      <c r="Y600" s="44">
        <f t="shared" si="235"/>
        <v>1.3384698280901173</v>
      </c>
      <c r="Z600" s="31">
        <v>43439</v>
      </c>
      <c r="AA600" s="30">
        <v>9.3028999999999993</v>
      </c>
      <c r="AB600" s="30">
        <v>87.652900000000002</v>
      </c>
      <c r="AC600" s="30">
        <v>2.1410999999999998</v>
      </c>
      <c r="AD600" s="30">
        <v>3.7732999999999999</v>
      </c>
      <c r="AE600" s="30">
        <f t="shared" si="240"/>
        <v>4.2969067894234065</v>
      </c>
      <c r="AF600" s="30">
        <v>155.96789999999999</v>
      </c>
      <c r="AG600" s="31">
        <v>47503</v>
      </c>
      <c r="AH600" s="59">
        <f>VLOOKUP(C600,macroInfo!$B$5:$D$57,3,0)</f>
        <v>2.24192121597748</v>
      </c>
      <c r="AI600" s="59">
        <f>VLOOKUP(C600,macroInfo!$B$5:$G$57,6,0)</f>
        <v>96.096317192574773</v>
      </c>
      <c r="AJ600" s="59">
        <f>VLOOKUP(C600,macroInfo!$B$5:$F$57,5,0)</f>
        <v>15.75644385807878</v>
      </c>
      <c r="AK600" s="59">
        <f>VLOOKUP(C600,macroInfo!$B$5:$H$57,7,0)</f>
        <v>1.2874999999999999</v>
      </c>
    </row>
    <row r="601" spans="1:37" x14ac:dyDescent="0.3">
      <c r="A601" s="32" t="s">
        <v>177</v>
      </c>
      <c r="B601" s="32">
        <v>20</v>
      </c>
      <c r="C601" s="32">
        <v>2018</v>
      </c>
      <c r="D601" s="29" t="s">
        <v>203</v>
      </c>
      <c r="E601" s="29" t="s">
        <v>45</v>
      </c>
      <c r="F601" s="33">
        <f t="shared" si="241"/>
        <v>0</v>
      </c>
      <c r="G601" s="33">
        <f t="shared" si="230"/>
        <v>0</v>
      </c>
      <c r="H601" s="33">
        <f t="shared" si="231"/>
        <v>0</v>
      </c>
      <c r="I601" s="33">
        <f t="shared" si="232"/>
        <v>0</v>
      </c>
      <c r="J601" s="30">
        <v>1.5269999999999999</v>
      </c>
      <c r="K601" s="30">
        <v>15.3672</v>
      </c>
      <c r="L601" s="30">
        <v>3.2860999999999998</v>
      </c>
      <c r="M601" s="30">
        <v>3.0404</v>
      </c>
      <c r="N601" s="31">
        <v>40741</v>
      </c>
      <c r="O601" s="50">
        <f t="shared" si="237"/>
        <v>2.3217301701219957</v>
      </c>
      <c r="P601" s="31">
        <v>381661</v>
      </c>
      <c r="Q601" s="31">
        <f t="shared" si="233"/>
        <v>9.3679831128347359</v>
      </c>
      <c r="R601" s="31">
        <v>467374</v>
      </c>
      <c r="S601" s="31">
        <f t="shared" si="238"/>
        <v>1.1478326264988106</v>
      </c>
      <c r="T601" s="31">
        <v>288866</v>
      </c>
      <c r="U601" s="31">
        <f t="shared" si="242"/>
        <v>178508</v>
      </c>
      <c r="V601" s="50">
        <f t="shared" si="239"/>
        <v>0.25465430715816584</v>
      </c>
      <c r="W601" s="31">
        <v>12919</v>
      </c>
      <c r="X601" s="44">
        <f t="shared" si="234"/>
        <v>4.4723158834892303</v>
      </c>
      <c r="Y601" s="44">
        <f t="shared" si="235"/>
        <v>1.4319158834892303</v>
      </c>
      <c r="Z601" s="31">
        <v>44853</v>
      </c>
      <c r="AA601" s="30">
        <v>9.0475999999999992</v>
      </c>
      <c r="AB601" s="30">
        <v>86.163300000000007</v>
      </c>
      <c r="AC601" s="30">
        <v>1.7183999999999999</v>
      </c>
      <c r="AD601" s="30">
        <v>-0.50109999999999999</v>
      </c>
      <c r="AE601" s="30">
        <f t="shared" si="240"/>
        <v>3.2032820797017649</v>
      </c>
      <c r="AF601" s="30">
        <v>142.6215</v>
      </c>
      <c r="AG601" s="31">
        <v>48178</v>
      </c>
      <c r="AH601" s="59">
        <f>VLOOKUP(C601,macroInfo!$B$5:$D$57,3,0)</f>
        <v>2.9453848312678002</v>
      </c>
      <c r="AI601" s="59">
        <f>VLOOKUP(C601,macroInfo!$B$5:$G$57,6,0)</f>
        <v>60.525280130543749</v>
      </c>
      <c r="AJ601" s="59">
        <f>VLOOKUP(C601,macroInfo!$B$5:$F$57,5,0)</f>
        <v>10.50993465569568</v>
      </c>
      <c r="AK601" s="59">
        <f>VLOOKUP(C601,macroInfo!$B$5:$H$57,7,0)</f>
        <v>2.3583333333333329</v>
      </c>
    </row>
    <row r="602" spans="1:37" x14ac:dyDescent="0.3">
      <c r="A602" s="32" t="s">
        <v>178</v>
      </c>
      <c r="B602" s="32">
        <v>20</v>
      </c>
      <c r="C602" s="32">
        <v>2019</v>
      </c>
      <c r="D602" s="29" t="s">
        <v>203</v>
      </c>
      <c r="E602" s="29" t="s">
        <v>45</v>
      </c>
      <c r="F602" s="33">
        <f t="shared" si="241"/>
        <v>0</v>
      </c>
      <c r="G602" s="33">
        <f t="shared" si="230"/>
        <v>0</v>
      </c>
      <c r="H602" s="33">
        <f t="shared" si="231"/>
        <v>0</v>
      </c>
      <c r="I602" s="33">
        <f t="shared" si="232"/>
        <v>0</v>
      </c>
      <c r="J602" s="30">
        <v>1.4361999999999999</v>
      </c>
      <c r="K602" s="30">
        <v>14.543200000000001</v>
      </c>
      <c r="L602" s="30">
        <v>3.2057000000000002</v>
      </c>
      <c r="M602" s="30">
        <v>2.9379</v>
      </c>
      <c r="N602" s="31">
        <v>41721</v>
      </c>
      <c r="O602" s="50">
        <f t="shared" si="237"/>
        <v>2.3769642766334846</v>
      </c>
      <c r="P602" s="31">
        <v>391269</v>
      </c>
      <c r="Q602" s="31">
        <f t="shared" si="233"/>
        <v>9.3782267922628897</v>
      </c>
      <c r="R602" s="31">
        <v>495426</v>
      </c>
      <c r="S602" s="31">
        <f t="shared" si="238"/>
        <v>5.8288204834763162</v>
      </c>
      <c r="T602" s="31">
        <v>301680</v>
      </c>
      <c r="U602" s="31">
        <f t="shared" si="242"/>
        <v>193746</v>
      </c>
      <c r="V602" s="50">
        <f t="shared" si="239"/>
        <v>8.1914604716480426</v>
      </c>
      <c r="W602" s="31">
        <v>13052</v>
      </c>
      <c r="X602" s="44">
        <f t="shared" si="234"/>
        <v>4.3264386104481574</v>
      </c>
      <c r="Y602" s="44">
        <f t="shared" si="235"/>
        <v>1.3885386104481574</v>
      </c>
      <c r="Z602" s="31">
        <v>45677</v>
      </c>
      <c r="AA602" s="30">
        <v>9.4397000000000002</v>
      </c>
      <c r="AB602" s="30">
        <v>84.787199999999999</v>
      </c>
      <c r="AC602" s="30">
        <v>4.4359999999999999</v>
      </c>
      <c r="AD602" s="30">
        <v>4.7590000000000003</v>
      </c>
      <c r="AE602" s="30">
        <f t="shared" si="240"/>
        <v>1.8204413035514102</v>
      </c>
      <c r="AF602" s="30">
        <v>256.23919999999998</v>
      </c>
      <c r="AG602" s="31">
        <v>49744</v>
      </c>
      <c r="AH602" s="59">
        <f>VLOOKUP(C602,macroInfo!$B$5:$D$57,3,0)</f>
        <v>2.2944390776931098</v>
      </c>
      <c r="AI602" s="59">
        <f>VLOOKUP(C602,macroInfo!$B$5:$G$57,6,0)</f>
        <v>-2.5770932284035988</v>
      </c>
      <c r="AJ602" s="59">
        <f>VLOOKUP(C602,macroInfo!$B$5:$F$57,5,0)</f>
        <v>7.0343743579107363</v>
      </c>
      <c r="AK602" s="59">
        <f>VLOOKUP(C602,macroInfo!$B$5:$H$57,7,0)</f>
        <v>2.2983333333333333</v>
      </c>
    </row>
    <row r="603" spans="1:37" x14ac:dyDescent="0.3">
      <c r="A603" s="32" t="s">
        <v>179</v>
      </c>
      <c r="B603" s="32">
        <v>20</v>
      </c>
      <c r="C603" s="32">
        <v>2020</v>
      </c>
      <c r="D603" s="29" t="s">
        <v>203</v>
      </c>
      <c r="E603" s="29" t="s">
        <v>45</v>
      </c>
      <c r="F603" s="33">
        <f t="shared" si="241"/>
        <v>1</v>
      </c>
      <c r="G603" s="33">
        <f t="shared" si="230"/>
        <v>1</v>
      </c>
      <c r="H603" s="33">
        <f t="shared" si="231"/>
        <v>0</v>
      </c>
      <c r="I603" s="33">
        <f t="shared" si="232"/>
        <v>0</v>
      </c>
      <c r="J603" s="30">
        <v>0.94520000000000004</v>
      </c>
      <c r="K603" s="30">
        <v>9.9602000000000004</v>
      </c>
      <c r="L603" s="30">
        <v>2.9887000000000001</v>
      </c>
      <c r="M603" s="30">
        <v>2.8690000000000002</v>
      </c>
      <c r="N603" s="31">
        <v>88948</v>
      </c>
      <c r="O603" s="50">
        <f t="shared" si="237"/>
        <v>75.704733015260217</v>
      </c>
      <c r="P603" s="31">
        <v>784354</v>
      </c>
      <c r="Q603" s="31">
        <f t="shared" si="233"/>
        <v>8.8181184512299318</v>
      </c>
      <c r="R603" s="31">
        <v>553905</v>
      </c>
      <c r="S603" s="31">
        <f t="shared" si="238"/>
        <v>11.15751933782478</v>
      </c>
      <c r="T603" s="31">
        <v>306468</v>
      </c>
      <c r="U603" s="31">
        <f t="shared" si="242"/>
        <v>247437</v>
      </c>
      <c r="V603" s="50">
        <f t="shared" si="239"/>
        <v>24.46079812929548</v>
      </c>
      <c r="W603" s="31">
        <v>12825</v>
      </c>
      <c r="X603" s="44">
        <f t="shared" si="234"/>
        <v>4.1847762245976741</v>
      </c>
      <c r="Y603" s="44">
        <f t="shared" si="235"/>
        <v>1.3157762245976738</v>
      </c>
      <c r="Z603" s="31">
        <v>47112</v>
      </c>
      <c r="AA603" s="30">
        <v>10.31</v>
      </c>
      <c r="AB603" s="30">
        <v>89.010099999999994</v>
      </c>
      <c r="AC603" s="30">
        <v>1.5871</v>
      </c>
      <c r="AD603" s="30">
        <v>18.7485</v>
      </c>
      <c r="AE603" s="30">
        <f t="shared" si="240"/>
        <v>3.0932856706855079</v>
      </c>
      <c r="AF603" s="30">
        <f>AVERAGE(AF591:AF602)</f>
        <v>167.89209999999997</v>
      </c>
      <c r="AG603" s="31">
        <v>52602</v>
      </c>
      <c r="AH603" s="59">
        <f>VLOOKUP(C603,macroInfo!$B$5:$D$57,3,0)</f>
        <v>-2.76780251140578</v>
      </c>
      <c r="AI603" s="59">
        <f>VLOOKUP(C603,macroInfo!$B$5:$G$57,6,0)</f>
        <v>-114.23391508809951</v>
      </c>
      <c r="AJ603" s="59">
        <f>VLOOKUP(C603,macroInfo!$B$5:$F$57,5,0)</f>
        <v>9.0718970685114702</v>
      </c>
      <c r="AK603" s="59">
        <f>VLOOKUP(C603,macroInfo!$B$5:$H$57,7,0)</f>
        <v>0.73333333333333339</v>
      </c>
    </row>
    <row r="604" spans="1:37" x14ac:dyDescent="0.3">
      <c r="A604" s="32" t="s">
        <v>180</v>
      </c>
      <c r="B604" s="32">
        <v>20</v>
      </c>
      <c r="C604" s="32">
        <v>2021</v>
      </c>
      <c r="D604" s="29" t="s">
        <v>203</v>
      </c>
      <c r="E604" s="29" t="s">
        <v>45</v>
      </c>
      <c r="F604" s="33">
        <f t="shared" si="241"/>
        <v>1</v>
      </c>
      <c r="G604" s="33">
        <f t="shared" si="230"/>
        <v>1</v>
      </c>
      <c r="H604" s="33">
        <f t="shared" si="231"/>
        <v>0</v>
      </c>
      <c r="I604" s="33">
        <f t="shared" si="232"/>
        <v>0</v>
      </c>
      <c r="J604" s="30">
        <v>1.4129</v>
      </c>
      <c r="K604" s="30">
        <v>15.9002</v>
      </c>
      <c r="L604" s="30">
        <v>2.6867999999999999</v>
      </c>
      <c r="M604" s="30">
        <v>2.6038000000000001</v>
      </c>
      <c r="N604" s="31">
        <v>48516</v>
      </c>
      <c r="O604" s="50">
        <f t="shared" si="237"/>
        <v>-60.615828887055144</v>
      </c>
      <c r="P604" s="31">
        <v>418571</v>
      </c>
      <c r="Q604" s="31">
        <f t="shared" si="233"/>
        <v>8.6274837167120122</v>
      </c>
      <c r="R604" s="31">
        <v>573284</v>
      </c>
      <c r="S604" s="31">
        <f t="shared" si="238"/>
        <v>3.4388039027069133</v>
      </c>
      <c r="T604" s="31">
        <v>319803</v>
      </c>
      <c r="U604" s="31">
        <f t="shared" si="242"/>
        <v>253481</v>
      </c>
      <c r="V604" s="50">
        <f t="shared" si="239"/>
        <v>2.4132865379952526</v>
      </c>
      <c r="W604" s="31">
        <v>12494</v>
      </c>
      <c r="X604" s="44">
        <f t="shared" si="234"/>
        <v>3.906780111506146</v>
      </c>
      <c r="Y604" s="44">
        <f t="shared" si="235"/>
        <v>1.3029801115061459</v>
      </c>
      <c r="Z604" s="31">
        <v>48547</v>
      </c>
      <c r="AA604" s="30">
        <v>10.3505</v>
      </c>
      <c r="AB604" s="30">
        <v>91.215900000000005</v>
      </c>
      <c r="AC604" s="30">
        <v>4.3512000000000004</v>
      </c>
      <c r="AD604" s="30">
        <v>6.1226000000000003</v>
      </c>
      <c r="AE604" s="30">
        <f t="shared" si="240"/>
        <v>3.0004655218817771</v>
      </c>
      <c r="AF604" s="30">
        <f>AVERAGE(AF592:AF603)</f>
        <v>167.37201666666667</v>
      </c>
      <c r="AG604" s="31">
        <v>56250</v>
      </c>
      <c r="AH604" s="59">
        <f>VLOOKUP(C604,macroInfo!$B$5:$D$57,3,0)</f>
        <v>5.9454847612217199</v>
      </c>
      <c r="AI604" s="59">
        <f>VLOOKUP(C604,macroInfo!$B$5:$G$57,6,0)</f>
        <v>-151.61959856938344</v>
      </c>
      <c r="AJ604" s="59">
        <f>VLOOKUP(C604,macroInfo!$B$5:$F$57,5,0)</f>
        <v>28.522785754254098</v>
      </c>
      <c r="AK604" s="59">
        <f>VLOOKUP(C604,macroInfo!$B$5:$H$57,7,0)</f>
        <v>0.161</v>
      </c>
    </row>
    <row r="605" spans="1:37" x14ac:dyDescent="0.3">
      <c r="A605" s="32" t="s">
        <v>181</v>
      </c>
      <c r="B605" s="32">
        <v>20</v>
      </c>
      <c r="C605" s="32">
        <v>2022</v>
      </c>
      <c r="D605" s="29" t="s">
        <v>203</v>
      </c>
      <c r="E605" s="29" t="s">
        <v>45</v>
      </c>
      <c r="F605" s="33">
        <f t="shared" si="241"/>
        <v>1</v>
      </c>
      <c r="G605" s="33">
        <f t="shared" si="230"/>
        <v>1</v>
      </c>
      <c r="H605" s="33">
        <f t="shared" si="231"/>
        <v>0</v>
      </c>
      <c r="I605" s="33">
        <f t="shared" si="232"/>
        <v>0</v>
      </c>
      <c r="J605" s="30">
        <v>0.93340000000000001</v>
      </c>
      <c r="K605" s="30">
        <v>11.9215</v>
      </c>
      <c r="L605" s="30">
        <v>2.8572000000000002</v>
      </c>
      <c r="M605" s="30">
        <v>2.6736</v>
      </c>
      <c r="N605" s="31">
        <v>48813</v>
      </c>
      <c r="O605" s="50">
        <f t="shared" si="237"/>
        <v>0.61030303786573903</v>
      </c>
      <c r="P605" s="31">
        <v>496500</v>
      </c>
      <c r="Q605" s="31">
        <f t="shared" si="233"/>
        <v>10.171470714768606</v>
      </c>
      <c r="R605" s="31">
        <v>674805</v>
      </c>
      <c r="S605" s="31">
        <f t="shared" si="238"/>
        <v>16.304252932165991</v>
      </c>
      <c r="T605" s="31">
        <v>390413</v>
      </c>
      <c r="U605" s="31">
        <f t="shared" si="242"/>
        <v>284392</v>
      </c>
      <c r="V605" s="50">
        <f t="shared" si="239"/>
        <v>11.506469860626972</v>
      </c>
      <c r="W605" s="31">
        <v>14728</v>
      </c>
      <c r="X605" s="44">
        <f t="shared" si="234"/>
        <v>3.772415365267038</v>
      </c>
      <c r="Y605" s="44">
        <f t="shared" si="235"/>
        <v>1.098815365267038</v>
      </c>
      <c r="Z605" s="31">
        <v>43740</v>
      </c>
      <c r="AA605" s="30">
        <v>13.1716</v>
      </c>
      <c r="AB605" s="30">
        <v>87.858999999999995</v>
      </c>
      <c r="AC605" s="30">
        <v>22.0792</v>
      </c>
      <c r="AD605" s="30">
        <v>15.105399999999999</v>
      </c>
      <c r="AE605" s="30">
        <f t="shared" si="240"/>
        <v>-10.426938561246565</v>
      </c>
      <c r="AF605" s="30">
        <v>161.9359</v>
      </c>
      <c r="AG605" s="31">
        <v>59015</v>
      </c>
      <c r="AH605" s="59">
        <f>VLOOKUP(C605,macroInfo!$B$5:$D$57,3,0)</f>
        <v>2.1</v>
      </c>
      <c r="AI605" s="59">
        <f>VLOOKUP(C605,macroInfo!$B$5:$G$57,6,0)</f>
        <v>270.39008175553982</v>
      </c>
      <c r="AJ605" s="59">
        <f>VLOOKUP(C605,macroInfo!$B$5:$F$57,5,0)</f>
        <v>-4.8140790190475906</v>
      </c>
      <c r="AK605" s="59">
        <f>VLOOKUP(C605,macroInfo!$B$5:$H$57,7,0)</f>
        <v>2.4049999999999998</v>
      </c>
    </row>
    <row r="606" spans="1:37" x14ac:dyDescent="0.3">
      <c r="A606" s="29"/>
      <c r="B606" s="29"/>
      <c r="C606" s="29"/>
      <c r="D606" s="29"/>
      <c r="E606" s="29"/>
      <c r="F606" s="33">
        <f t="shared" si="241"/>
        <v>0</v>
      </c>
      <c r="G606" s="33">
        <f t="shared" ref="G606:G631" si="243">IF(OR(AND(C606&gt;2006,C606&lt;=2012), C606&gt;=2020),1,0)</f>
        <v>0</v>
      </c>
      <c r="H606" s="33">
        <f t="shared" ref="H606:H631" si="244">IF(OR(AND(C606&gt;2006,C606&lt;=2012)),1,0)</f>
        <v>0</v>
      </c>
      <c r="I606" s="33">
        <f t="shared" ref="I606:I631" si="245">IF(OR(E606="DEU",E606="UK"),1,0)</f>
        <v>0</v>
      </c>
      <c r="J606" s="29"/>
      <c r="K606" s="29"/>
      <c r="L606" s="29"/>
      <c r="M606" s="29"/>
      <c r="N606" s="29"/>
      <c r="O606" s="50"/>
      <c r="P606" s="29"/>
      <c r="Q606" s="31"/>
      <c r="R606" s="29"/>
      <c r="S606" s="31"/>
      <c r="T606" s="29"/>
      <c r="U606" s="31">
        <f t="shared" si="242"/>
        <v>0</v>
      </c>
      <c r="V606" s="50"/>
      <c r="W606" s="29"/>
      <c r="X606" s="44"/>
      <c r="Y606" s="44">
        <f t="shared" si="235"/>
        <v>0</v>
      </c>
      <c r="Z606" s="29"/>
      <c r="AA606" s="29"/>
      <c r="AB606" s="29"/>
      <c r="AC606" s="29"/>
      <c r="AD606" s="29"/>
      <c r="AE606" s="30"/>
      <c r="AF606" s="29"/>
      <c r="AG606" s="29"/>
      <c r="AH606" s="59"/>
      <c r="AI606" s="59"/>
      <c r="AJ606" s="59"/>
      <c r="AK606" s="59"/>
    </row>
    <row r="607" spans="1:37" x14ac:dyDescent="0.3">
      <c r="A607" s="32" t="s">
        <v>157</v>
      </c>
      <c r="B607" s="32">
        <v>21</v>
      </c>
      <c r="C607" s="32">
        <v>1998</v>
      </c>
      <c r="D607" s="29" t="s">
        <v>293</v>
      </c>
      <c r="E607" s="29" t="s">
        <v>45</v>
      </c>
      <c r="F607" s="33">
        <f t="shared" si="241"/>
        <v>0</v>
      </c>
      <c r="G607" s="33">
        <f t="shared" si="243"/>
        <v>0</v>
      </c>
      <c r="H607" s="33">
        <f t="shared" si="244"/>
        <v>0</v>
      </c>
      <c r="I607" s="33">
        <f t="shared" si="245"/>
        <v>0</v>
      </c>
      <c r="J607" s="30">
        <v>1.0251999999999999</v>
      </c>
      <c r="K607" s="30">
        <v>20.250800000000002</v>
      </c>
      <c r="L607" s="30">
        <v>2.0979999999999999</v>
      </c>
      <c r="M607" s="30">
        <v>1.0138</v>
      </c>
      <c r="N607" s="31">
        <f>+AVERAGE(N608:N610)</f>
        <v>3508.3333333333335</v>
      </c>
      <c r="O607" s="50"/>
      <c r="P607" s="31">
        <f>+AVERAGE(P609:P610)</f>
        <v>26436.017250000001</v>
      </c>
      <c r="Q607" s="31">
        <f t="shared" si="233"/>
        <v>7.5352068171021376</v>
      </c>
      <c r="R607" s="31">
        <v>47082</v>
      </c>
      <c r="S607" s="31"/>
      <c r="T607" s="31">
        <v>6309</v>
      </c>
      <c r="U607" s="31">
        <f t="shared" si="242"/>
        <v>40773</v>
      </c>
      <c r="V607" s="50"/>
      <c r="W607" s="31">
        <v>745</v>
      </c>
      <c r="X607" s="44">
        <f t="shared" si="234"/>
        <v>11.808527500396259</v>
      </c>
      <c r="Y607" s="44">
        <f t="shared" si="235"/>
        <v>10.79472750039626</v>
      </c>
      <c r="Z607" s="31">
        <v>2311</v>
      </c>
      <c r="AA607" s="30">
        <v>20.373000000000001</v>
      </c>
      <c r="AB607" s="30">
        <v>64.998000000000005</v>
      </c>
      <c r="AC607" s="30">
        <v>13.430400000000001</v>
      </c>
      <c r="AD607" s="30">
        <v>10.696199999999999</v>
      </c>
      <c r="AE607" s="30"/>
      <c r="AF607" s="30">
        <f t="shared" ref="AF607:AF615" si="246">+AVERAGE(AF608:AF616)</f>
        <v>45.388536780286607</v>
      </c>
      <c r="AG607" s="31">
        <v>2773</v>
      </c>
      <c r="AH607" s="59">
        <f>VLOOKUP(C607,macroInfo!$B$5:$D$57,3,0)</f>
        <v>4.4813944315531602</v>
      </c>
      <c r="AI607" s="59">
        <f>VLOOKUP(C607,macroInfo!$B$5:$G$57,6,0)</f>
        <v>7.1698837229222008</v>
      </c>
      <c r="AJ607" s="59">
        <f>VLOOKUP(C607,macroInfo!$B$5:$F$57,5,0)</f>
        <v>21.675289447831517</v>
      </c>
      <c r="AK607" s="59">
        <f>VLOOKUP(C607,macroInfo!$B$5:$H$57,7,0)</f>
        <v>7.335</v>
      </c>
    </row>
    <row r="608" spans="1:37" x14ac:dyDescent="0.3">
      <c r="A608" s="32" t="s">
        <v>158</v>
      </c>
      <c r="B608" s="32">
        <v>21</v>
      </c>
      <c r="C608" s="32">
        <v>1999</v>
      </c>
      <c r="D608" s="29" t="s">
        <v>293</v>
      </c>
      <c r="E608" s="29" t="s">
        <v>45</v>
      </c>
      <c r="F608" s="33">
        <f t="shared" si="241"/>
        <v>0</v>
      </c>
      <c r="G608" s="33">
        <f t="shared" si="243"/>
        <v>0</v>
      </c>
      <c r="H608" s="33">
        <f t="shared" si="244"/>
        <v>0</v>
      </c>
      <c r="I608" s="33">
        <f t="shared" si="245"/>
        <v>0</v>
      </c>
      <c r="J608" s="30">
        <v>1.1465000000000001</v>
      </c>
      <c r="K608" s="30">
        <v>24.944600000000001</v>
      </c>
      <c r="L608" s="30">
        <v>1.67</v>
      </c>
      <c r="M608" s="30">
        <v>0.85109999999999997</v>
      </c>
      <c r="N608" s="31">
        <v>3119</v>
      </c>
      <c r="O608" s="50">
        <f t="shared" si="237"/>
        <v>-11.762865327466924</v>
      </c>
      <c r="P608" s="31">
        <v>21219</v>
      </c>
      <c r="Q608" s="31">
        <f t="shared" si="233"/>
        <v>6.8031420327027892</v>
      </c>
      <c r="R608" s="31">
        <v>60896</v>
      </c>
      <c r="S608" s="31">
        <f t="shared" si="238"/>
        <v>25.727672874034781</v>
      </c>
      <c r="T608" s="31">
        <v>4293</v>
      </c>
      <c r="U608" s="31">
        <f t="shared" si="242"/>
        <v>56603</v>
      </c>
      <c r="V608" s="50">
        <f t="shared" si="239"/>
        <v>32.804188969674861</v>
      </c>
      <c r="W608" s="31">
        <v>781</v>
      </c>
      <c r="X608" s="44">
        <f t="shared" si="234"/>
        <v>18.192406242720708</v>
      </c>
      <c r="Y608" s="44">
        <f t="shared" si="235"/>
        <v>17.341306242720709</v>
      </c>
      <c r="Z608" s="31">
        <v>2652</v>
      </c>
      <c r="AA608" s="30">
        <v>22.962299999999999</v>
      </c>
      <c r="AB608" s="30">
        <v>61.386499999999998</v>
      </c>
      <c r="AC608" s="30">
        <v>-31.9544</v>
      </c>
      <c r="AD608" s="30">
        <v>23.9878</v>
      </c>
      <c r="AE608" s="30">
        <f t="shared" si="240"/>
        <v>13.763374103137238</v>
      </c>
      <c r="AF608" s="30">
        <f t="shared" si="246"/>
        <v>44.703893102257936</v>
      </c>
      <c r="AG608" s="31">
        <v>3121</v>
      </c>
      <c r="AH608" s="59">
        <f>VLOOKUP(C608,macroInfo!$B$5:$D$57,3,0)</f>
        <v>4.7944990446750797</v>
      </c>
      <c r="AI608" s="59">
        <f>VLOOKUP(C608,macroInfo!$B$5:$G$57,6,0)</f>
        <v>-29.70418029197921</v>
      </c>
      <c r="AJ608" s="59">
        <f>VLOOKUP(C608,macroInfo!$B$5:$F$57,5,0)</f>
        <v>20.14088090429766</v>
      </c>
      <c r="AK608" s="59">
        <f>VLOOKUP(C608,macroInfo!$B$5:$H$57,7,0)</f>
        <v>5.4500000000000011</v>
      </c>
    </row>
    <row r="609" spans="1:37" x14ac:dyDescent="0.3">
      <c r="A609" s="32" t="s">
        <v>159</v>
      </c>
      <c r="B609" s="32">
        <v>21</v>
      </c>
      <c r="C609" s="32">
        <v>2000</v>
      </c>
      <c r="D609" s="29" t="s">
        <v>293</v>
      </c>
      <c r="E609" s="29" t="s">
        <v>45</v>
      </c>
      <c r="F609" s="33">
        <f t="shared" si="241"/>
        <v>0</v>
      </c>
      <c r="G609" s="33">
        <f t="shared" si="243"/>
        <v>0</v>
      </c>
      <c r="H609" s="33">
        <f t="shared" si="244"/>
        <v>0</v>
      </c>
      <c r="I609" s="33">
        <f t="shared" si="245"/>
        <v>0</v>
      </c>
      <c r="J609" s="30">
        <v>0.91400000000000003</v>
      </c>
      <c r="K609" s="30">
        <v>20.121700000000001</v>
      </c>
      <c r="L609" s="30">
        <v>1.6121000000000001</v>
      </c>
      <c r="M609" s="30">
        <v>0.69030000000000002</v>
      </c>
      <c r="N609" s="31">
        <v>3611</v>
      </c>
      <c r="O609" s="50">
        <f t="shared" si="237"/>
        <v>14.647230466965441</v>
      </c>
      <c r="P609" s="31">
        <v>24941</v>
      </c>
      <c r="Q609" s="31">
        <f t="shared" si="233"/>
        <v>6.9069509831071727</v>
      </c>
      <c r="R609" s="31">
        <v>69298</v>
      </c>
      <c r="S609" s="31">
        <f t="shared" si="238"/>
        <v>12.924855463679997</v>
      </c>
      <c r="T609" s="31">
        <v>5273</v>
      </c>
      <c r="U609" s="31">
        <f t="shared" si="242"/>
        <v>64025</v>
      </c>
      <c r="V609" s="50">
        <f t="shared" si="239"/>
        <v>12.321164474752052</v>
      </c>
      <c r="W609" s="31">
        <v>894</v>
      </c>
      <c r="X609" s="44">
        <f t="shared" si="234"/>
        <v>16.95429546747582</v>
      </c>
      <c r="Y609" s="44">
        <f t="shared" si="235"/>
        <v>16.263995467475819</v>
      </c>
      <c r="Z609" s="31">
        <v>3262</v>
      </c>
      <c r="AA609" s="30">
        <v>21.244</v>
      </c>
      <c r="AB609" s="30">
        <v>61.0961</v>
      </c>
      <c r="AC609" s="30">
        <v>22.8279</v>
      </c>
      <c r="AD609" s="30">
        <v>11.105600000000001</v>
      </c>
      <c r="AE609" s="30">
        <f t="shared" si="240"/>
        <v>20.702643187520611</v>
      </c>
      <c r="AF609" s="30">
        <f t="shared" si="246"/>
        <v>45.131253792032155</v>
      </c>
      <c r="AG609" s="31">
        <v>3885</v>
      </c>
      <c r="AH609" s="59">
        <f>VLOOKUP(C609,macroInfo!$B$5:$D$57,3,0)</f>
        <v>4.0771594794161796</v>
      </c>
      <c r="AI609" s="59">
        <f>VLOOKUP(C609,macroInfo!$B$5:$G$57,6,0)</f>
        <v>11.349249888751523</v>
      </c>
      <c r="AJ609" s="59">
        <f>VLOOKUP(C609,macroInfo!$B$5:$F$57,5,0)</f>
        <v>6.4848096186651185</v>
      </c>
      <c r="AK609" s="59">
        <f>VLOOKUP(C609,macroInfo!$B$5:$H$57,7,0)</f>
        <v>6.1050000000000004</v>
      </c>
    </row>
    <row r="610" spans="1:37" x14ac:dyDescent="0.3">
      <c r="A610" s="32" t="s">
        <v>160</v>
      </c>
      <c r="B610" s="32">
        <v>21</v>
      </c>
      <c r="C610" s="32">
        <v>2001</v>
      </c>
      <c r="D610" s="29" t="s">
        <v>293</v>
      </c>
      <c r="E610" s="29" t="s">
        <v>45</v>
      </c>
      <c r="F610" s="33">
        <f t="shared" si="241"/>
        <v>1</v>
      </c>
      <c r="G610" s="33">
        <f t="shared" si="243"/>
        <v>0</v>
      </c>
      <c r="H610" s="33">
        <f t="shared" si="244"/>
        <v>0</v>
      </c>
      <c r="I610" s="33">
        <f t="shared" si="245"/>
        <v>0</v>
      </c>
      <c r="J610" s="30">
        <v>0.90229999999999999</v>
      </c>
      <c r="K610" s="30">
        <v>17.672699999999999</v>
      </c>
      <c r="L610" s="30">
        <v>1.7169000000000001</v>
      </c>
      <c r="M610" s="30">
        <v>1.0294000000000001</v>
      </c>
      <c r="N610" s="31">
        <v>3795</v>
      </c>
      <c r="O610" s="50">
        <f t="shared" si="237"/>
        <v>4.9699668552272547</v>
      </c>
      <c r="P610" s="31">
        <v>27931.034500000002</v>
      </c>
      <c r="Q610" s="31">
        <f t="shared" si="233"/>
        <v>7.3599563899868254</v>
      </c>
      <c r="R610" s="31">
        <v>69896</v>
      </c>
      <c r="S610" s="31">
        <f t="shared" si="238"/>
        <v>0.85923772452546066</v>
      </c>
      <c r="T610" s="31">
        <v>5341</v>
      </c>
      <c r="U610" s="31">
        <f t="shared" si="242"/>
        <v>64555</v>
      </c>
      <c r="V610" s="50">
        <f t="shared" si="239"/>
        <v>0.82439415410929062</v>
      </c>
      <c r="W610" s="31">
        <v>1025</v>
      </c>
      <c r="X610" s="44">
        <f t="shared" si="234"/>
        <v>19.191162703613557</v>
      </c>
      <c r="Y610" s="44">
        <f t="shared" si="235"/>
        <v>18.161762703613558</v>
      </c>
      <c r="Z610" s="31">
        <v>3845</v>
      </c>
      <c r="AA610" s="30">
        <v>18.1784</v>
      </c>
      <c r="AB610" s="30">
        <v>61.0991</v>
      </c>
      <c r="AC610" s="30">
        <v>1.2896000000000001</v>
      </c>
      <c r="AD610" s="30">
        <v>1.6395999999999999</v>
      </c>
      <c r="AE610" s="30">
        <f t="shared" si="240"/>
        <v>16.443309875878509</v>
      </c>
      <c r="AF610" s="30">
        <f t="shared" si="246"/>
        <v>46.087308412828939</v>
      </c>
      <c r="AG610" s="31">
        <v>4050</v>
      </c>
      <c r="AH610" s="59">
        <f>VLOOKUP(C610,macroInfo!$B$5:$D$57,3,0)</f>
        <v>0.95433872870837899</v>
      </c>
      <c r="AI610" s="59">
        <f>VLOOKUP(C610,macroInfo!$B$5:$G$57,6,0)</f>
        <v>-20.568826745413055</v>
      </c>
      <c r="AJ610" s="59">
        <f>VLOOKUP(C610,macroInfo!$B$5:$F$57,5,0)</f>
        <v>-18.009005298066089</v>
      </c>
      <c r="AK610" s="59">
        <f>VLOOKUP(C610,macroInfo!$B$5:$H$57,7,0)</f>
        <v>4.9700000000000006</v>
      </c>
    </row>
    <row r="611" spans="1:37" x14ac:dyDescent="0.3">
      <c r="A611" s="32" t="s">
        <v>161</v>
      </c>
      <c r="B611" s="32">
        <v>21</v>
      </c>
      <c r="C611" s="32">
        <v>2002</v>
      </c>
      <c r="D611" s="29" t="s">
        <v>293</v>
      </c>
      <c r="E611" s="29" t="s">
        <v>45</v>
      </c>
      <c r="F611" s="33">
        <f t="shared" si="241"/>
        <v>0</v>
      </c>
      <c r="G611" s="33">
        <f t="shared" si="243"/>
        <v>0</v>
      </c>
      <c r="H611" s="33">
        <f t="shared" si="244"/>
        <v>0</v>
      </c>
      <c r="I611" s="33">
        <f t="shared" si="245"/>
        <v>0</v>
      </c>
      <c r="J611" s="30">
        <v>1.3039000000000001</v>
      </c>
      <c r="K611" s="30">
        <v>23.517099999999999</v>
      </c>
      <c r="L611" s="30">
        <v>1.4576</v>
      </c>
      <c r="M611" s="30">
        <v>1.1417999999999999</v>
      </c>
      <c r="N611" s="31">
        <v>4727</v>
      </c>
      <c r="O611" s="50">
        <f t="shared" si="237"/>
        <v>21.960634096350606</v>
      </c>
      <c r="P611" s="31">
        <v>27649</v>
      </c>
      <c r="Q611" s="31">
        <f t="shared" si="233"/>
        <v>5.8491643748677804</v>
      </c>
      <c r="R611" s="31">
        <v>85794</v>
      </c>
      <c r="S611" s="31">
        <f t="shared" si="238"/>
        <v>20.494065098297163</v>
      </c>
      <c r="T611" s="31">
        <v>4174</v>
      </c>
      <c r="U611" s="31">
        <f t="shared" si="242"/>
        <v>81620</v>
      </c>
      <c r="V611" s="50">
        <f t="shared" si="239"/>
        <v>23.455675635097776</v>
      </c>
      <c r="W611" s="31">
        <v>979</v>
      </c>
      <c r="X611" s="44">
        <f t="shared" si="234"/>
        <v>23.454719693339722</v>
      </c>
      <c r="Y611" s="44">
        <f t="shared" si="235"/>
        <v>22.312919693339722</v>
      </c>
      <c r="Z611" s="31">
        <v>4787</v>
      </c>
      <c r="AA611" s="30">
        <v>17.9223</v>
      </c>
      <c r="AB611" s="30">
        <v>59.798000000000002</v>
      </c>
      <c r="AC611" s="30">
        <v>-21.849799999999998</v>
      </c>
      <c r="AD611" s="30">
        <v>17.917999999999999</v>
      </c>
      <c r="AE611" s="30">
        <f t="shared" si="240"/>
        <v>21.913030745276469</v>
      </c>
      <c r="AF611" s="30">
        <f t="shared" si="246"/>
        <v>46.414077571546045</v>
      </c>
      <c r="AG611" s="31">
        <v>4975</v>
      </c>
      <c r="AH611" s="59">
        <f>VLOOKUP(C611,macroInfo!$B$5:$D$57,3,0)</f>
        <v>1.6959429227495699</v>
      </c>
      <c r="AI611" s="59">
        <f>VLOOKUP(C611,macroInfo!$B$5:$G$57,6,0)</f>
        <v>-21.837626089029953</v>
      </c>
      <c r="AJ611" s="59">
        <f>VLOOKUP(C611,macroInfo!$B$5:$F$57,5,0)</f>
        <v>-18.18527651548176</v>
      </c>
      <c r="AK611" s="59">
        <f>VLOOKUP(C611,macroInfo!$B$5:$H$57,7,0)</f>
        <v>3.9949999999999997</v>
      </c>
    </row>
    <row r="612" spans="1:37" x14ac:dyDescent="0.3">
      <c r="A612" s="32" t="s">
        <v>162</v>
      </c>
      <c r="B612" s="32">
        <v>21</v>
      </c>
      <c r="C612" s="32">
        <v>2003</v>
      </c>
      <c r="D612" s="29" t="s">
        <v>293</v>
      </c>
      <c r="E612" s="29" t="s">
        <v>45</v>
      </c>
      <c r="F612" s="33">
        <f t="shared" si="241"/>
        <v>0</v>
      </c>
      <c r="G612" s="33">
        <f t="shared" si="243"/>
        <v>0</v>
      </c>
      <c r="H612" s="33">
        <f t="shared" si="244"/>
        <v>0</v>
      </c>
      <c r="I612" s="33">
        <f t="shared" si="245"/>
        <v>0</v>
      </c>
      <c r="J612" s="30">
        <v>0.83309999999999995</v>
      </c>
      <c r="K612" s="30">
        <v>13.708</v>
      </c>
      <c r="L612" s="30">
        <v>1.1216999999999999</v>
      </c>
      <c r="M612" s="30">
        <v>1.0861000000000001</v>
      </c>
      <c r="N612" s="31">
        <v>4822</v>
      </c>
      <c r="O612" s="50">
        <f t="shared" si="237"/>
        <v>1.989802794788005</v>
      </c>
      <c r="P612" s="31">
        <v>34502</v>
      </c>
      <c r="Q612" s="31">
        <f t="shared" si="233"/>
        <v>7.1551223558689339</v>
      </c>
      <c r="R612" s="31">
        <v>87534</v>
      </c>
      <c r="S612" s="31">
        <f t="shared" si="238"/>
        <v>2.0078215339048282</v>
      </c>
      <c r="T612" s="31">
        <v>5021</v>
      </c>
      <c r="U612" s="31">
        <f t="shared" si="242"/>
        <v>82513</v>
      </c>
      <c r="V612" s="50">
        <f t="shared" si="239"/>
        <v>1.0881526706795894</v>
      </c>
      <c r="W612" s="31">
        <v>810</v>
      </c>
      <c r="X612" s="44">
        <f t="shared" si="234"/>
        <v>16.132244572794264</v>
      </c>
      <c r="Y612" s="44">
        <f t="shared" si="235"/>
        <v>15.046144572794264</v>
      </c>
      <c r="Z612" s="31">
        <v>5747</v>
      </c>
      <c r="AA612" s="30">
        <v>15.231299999999999</v>
      </c>
      <c r="AB612" s="30">
        <v>48.581899999999997</v>
      </c>
      <c r="AC612" s="30">
        <v>20.292300000000001</v>
      </c>
      <c r="AD612" s="30">
        <v>4.5042999999999997</v>
      </c>
      <c r="AE612" s="30">
        <f t="shared" si="240"/>
        <v>18.277406911523258</v>
      </c>
      <c r="AF612" s="30">
        <f t="shared" si="246"/>
        <v>46.936739814391437</v>
      </c>
      <c r="AG612" s="31">
        <v>5450</v>
      </c>
      <c r="AH612" s="59">
        <f>VLOOKUP(C612,macroInfo!$B$5:$D$57,3,0)</f>
        <v>2.7962091006717</v>
      </c>
      <c r="AI612" s="59">
        <f>VLOOKUP(C612,macroInfo!$B$5:$G$57,6,0)</f>
        <v>-8.6215243879623085</v>
      </c>
      <c r="AJ612" s="59">
        <f>VLOOKUP(C612,macroInfo!$B$5:$F$57,5,0)</f>
        <v>-2.1118228990670262</v>
      </c>
      <c r="AK612" s="59">
        <f>VLOOKUP(C612,macroInfo!$B$5:$H$57,7,0)</f>
        <v>3.665</v>
      </c>
    </row>
    <row r="613" spans="1:37" x14ac:dyDescent="0.3">
      <c r="A613" s="32" t="s">
        <v>163</v>
      </c>
      <c r="B613" s="32">
        <v>21</v>
      </c>
      <c r="C613" s="32">
        <v>2004</v>
      </c>
      <c r="D613" s="29" t="s">
        <v>293</v>
      </c>
      <c r="E613" s="29" t="s">
        <v>45</v>
      </c>
      <c r="F613" s="33">
        <f t="shared" si="241"/>
        <v>0</v>
      </c>
      <c r="G613" s="33">
        <f t="shared" si="243"/>
        <v>0</v>
      </c>
      <c r="H613" s="33">
        <f t="shared" si="244"/>
        <v>0</v>
      </c>
      <c r="I613" s="33">
        <f t="shared" si="245"/>
        <v>0</v>
      </c>
      <c r="J613" s="30">
        <v>0.879</v>
      </c>
      <c r="K613" s="30">
        <v>13.404999999999999</v>
      </c>
      <c r="L613" s="30">
        <v>1.1528</v>
      </c>
      <c r="M613" s="30">
        <v>1.1003000000000001</v>
      </c>
      <c r="N613" s="31">
        <f>+AVERAGE(N614:N616)</f>
        <v>6017.333333333333</v>
      </c>
      <c r="O613" s="50">
        <f t="shared" si="237"/>
        <v>22.145541353766575</v>
      </c>
      <c r="P613" s="31">
        <f>AVERAGE(P607:P612)</f>
        <v>27113.008625000002</v>
      </c>
      <c r="Q613" s="31">
        <f t="shared" si="233"/>
        <v>4.5058179633835591</v>
      </c>
      <c r="R613" s="31">
        <v>94040</v>
      </c>
      <c r="S613" s="31">
        <f t="shared" si="238"/>
        <v>7.1692934354055309</v>
      </c>
      <c r="T613" s="31">
        <v>4629</v>
      </c>
      <c r="U613" s="31">
        <f t="shared" si="242"/>
        <v>89411</v>
      </c>
      <c r="V613" s="50">
        <f t="shared" si="239"/>
        <v>8.0287860431497595</v>
      </c>
      <c r="W613" s="31">
        <v>859</v>
      </c>
      <c r="X613" s="44">
        <f t="shared" si="234"/>
        <v>18.556923741628861</v>
      </c>
      <c r="Y613" s="44">
        <f t="shared" si="235"/>
        <v>17.45662374162886</v>
      </c>
      <c r="Z613" s="31">
        <v>6159</v>
      </c>
      <c r="AA613" s="30">
        <v>15.268700000000001</v>
      </c>
      <c r="AB613" s="30">
        <v>67.854399999999998</v>
      </c>
      <c r="AC613" s="30">
        <v>-7.8071999999999999</v>
      </c>
      <c r="AD613" s="30">
        <v>16.021999999999998</v>
      </c>
      <c r="AE613" s="30">
        <f t="shared" si="240"/>
        <v>6.923644717930177</v>
      </c>
      <c r="AF613" s="30">
        <f t="shared" si="246"/>
        <v>46.583135832952294</v>
      </c>
      <c r="AG613" s="30">
        <f>AVERAGE(AG607:AG612)</f>
        <v>4042.3333333333335</v>
      </c>
      <c r="AH613" s="59">
        <f>VLOOKUP(C613,macroInfo!$B$5:$D$57,3,0)</f>
        <v>3.8525526006435098</v>
      </c>
      <c r="AI613" s="59">
        <f>VLOOKUP(C613,macroInfo!$B$5:$G$57,6,0)</f>
        <v>22.068486956749851</v>
      </c>
      <c r="AJ613" s="59">
        <f>VLOOKUP(C613,macroInfo!$B$5:$F$57,5,0)</f>
        <v>15.83158490016541</v>
      </c>
      <c r="AK613" s="59">
        <f>VLOOKUP(C613,macroInfo!$B$5:$H$57,7,0)</f>
        <v>4.57</v>
      </c>
    </row>
    <row r="614" spans="1:37" x14ac:dyDescent="0.3">
      <c r="A614" s="32" t="s">
        <v>164</v>
      </c>
      <c r="B614" s="32">
        <v>21</v>
      </c>
      <c r="C614" s="32">
        <v>2005</v>
      </c>
      <c r="D614" s="29" t="s">
        <v>293</v>
      </c>
      <c r="E614" s="29" t="s">
        <v>45</v>
      </c>
      <c r="F614" s="33">
        <f t="shared" si="241"/>
        <v>0</v>
      </c>
      <c r="G614" s="33">
        <f t="shared" si="243"/>
        <v>0</v>
      </c>
      <c r="H614" s="33">
        <f t="shared" si="244"/>
        <v>0</v>
      </c>
      <c r="I614" s="33">
        <f t="shared" si="245"/>
        <v>0</v>
      </c>
      <c r="J614" s="30">
        <v>0.87290000000000001</v>
      </c>
      <c r="K614" s="30">
        <v>13.3802</v>
      </c>
      <c r="L614" s="30">
        <v>1.1232</v>
      </c>
      <c r="M614" s="30">
        <v>0.6542</v>
      </c>
      <c r="N614" s="31">
        <f>+AVERAGE(N610:N612)</f>
        <v>4448</v>
      </c>
      <c r="O614" s="50">
        <f t="shared" si="237"/>
        <v>-30.218963634836371</v>
      </c>
      <c r="P614" s="31">
        <f>AVERAGE(P608:P613)</f>
        <v>27225.840520833339</v>
      </c>
      <c r="Q614" s="31">
        <f t="shared" si="233"/>
        <v>6.1209173832808768</v>
      </c>
      <c r="R614" s="31">
        <v>97968</v>
      </c>
      <c r="S614" s="31">
        <f t="shared" si="238"/>
        <v>4.0920671063729879</v>
      </c>
      <c r="T614" s="31">
        <v>6482</v>
      </c>
      <c r="U614" s="31">
        <f t="shared" si="242"/>
        <v>91486</v>
      </c>
      <c r="V614" s="50">
        <f t="shared" si="239"/>
        <v>2.2942237994511476</v>
      </c>
      <c r="W614" s="31">
        <v>907</v>
      </c>
      <c r="X614" s="44">
        <f t="shared" si="234"/>
        <v>13.992594878124034</v>
      </c>
      <c r="Y614" s="44">
        <f t="shared" si="235"/>
        <v>13.338394878124035</v>
      </c>
      <c r="Z614" s="31">
        <v>6367</v>
      </c>
      <c r="AA614" s="30">
        <v>15.386799999999999</v>
      </c>
      <c r="AB614" s="30">
        <v>69.661199999999994</v>
      </c>
      <c r="AC614" s="30">
        <v>40.030200000000001</v>
      </c>
      <c r="AD614" s="30">
        <v>8.1935000000000002</v>
      </c>
      <c r="AE614" s="30">
        <f t="shared" si="240"/>
        <v>3.3213974329981966</v>
      </c>
      <c r="AF614" s="30">
        <f t="shared" si="246"/>
        <v>45.710442249657063</v>
      </c>
      <c r="AG614" s="30">
        <f>AVERAGE(AG608:AG613)</f>
        <v>4253.8888888888887</v>
      </c>
      <c r="AH614" s="59">
        <f>VLOOKUP(C614,macroInfo!$B$5:$D$57,3,0)</f>
        <v>3.4832203202525802</v>
      </c>
      <c r="AI614" s="59">
        <f>VLOOKUP(C614,macroInfo!$B$5:$G$57,6,0)</f>
        <v>2.7517247399369804</v>
      </c>
      <c r="AJ614" s="59">
        <f>VLOOKUP(C614,macroInfo!$B$5:$F$57,5,0)</f>
        <v>6.3055343402032529</v>
      </c>
      <c r="AK614" s="59">
        <f>VLOOKUP(C614,macroInfo!$B$5:$H$57,7,0)</f>
        <v>4.6974999999999998</v>
      </c>
    </row>
    <row r="615" spans="1:37" x14ac:dyDescent="0.3">
      <c r="A615" s="32" t="s">
        <v>165</v>
      </c>
      <c r="B615" s="32">
        <v>21</v>
      </c>
      <c r="C615" s="32">
        <v>2006</v>
      </c>
      <c r="D615" s="29" t="s">
        <v>293</v>
      </c>
      <c r="E615" s="29" t="s">
        <v>45</v>
      </c>
      <c r="F615" s="33">
        <f t="shared" si="241"/>
        <v>0</v>
      </c>
      <c r="G615" s="33">
        <f t="shared" si="243"/>
        <v>0</v>
      </c>
      <c r="H615" s="33">
        <f t="shared" si="244"/>
        <v>0</v>
      </c>
      <c r="I615" s="33">
        <f t="shared" si="245"/>
        <v>0</v>
      </c>
      <c r="J615" s="30">
        <v>1.0772999999999999</v>
      </c>
      <c r="K615" s="30">
        <v>16.242000000000001</v>
      </c>
      <c r="L615" s="30">
        <v>1.2713000000000001</v>
      </c>
      <c r="M615" s="30">
        <v>0.70169999999999999</v>
      </c>
      <c r="N615" s="31">
        <v>6473</v>
      </c>
      <c r="O615" s="50">
        <f t="shared" si="237"/>
        <v>37.518512261509187</v>
      </c>
      <c r="P615" s="31">
        <v>47213</v>
      </c>
      <c r="Q615" s="31">
        <f t="shared" si="233"/>
        <v>7.2938359338791905</v>
      </c>
      <c r="R615" s="31">
        <v>107353</v>
      </c>
      <c r="S615" s="31">
        <f t="shared" si="238"/>
        <v>9.1481575169832485</v>
      </c>
      <c r="T615" s="31">
        <v>8946</v>
      </c>
      <c r="U615" s="31">
        <f t="shared" si="242"/>
        <v>98407</v>
      </c>
      <c r="V615" s="50">
        <f t="shared" si="239"/>
        <v>7.2925984628922826</v>
      </c>
      <c r="W615" s="31">
        <v>1110</v>
      </c>
      <c r="X615" s="44">
        <f t="shared" si="234"/>
        <v>12.407780013413817</v>
      </c>
      <c r="Y615" s="44">
        <f t="shared" si="235"/>
        <v>11.706080013413816</v>
      </c>
      <c r="Z615" s="31">
        <v>7252</v>
      </c>
      <c r="AA615" s="30">
        <v>14.8032</v>
      </c>
      <c r="AB615" s="30">
        <v>71.052400000000006</v>
      </c>
      <c r="AC615" s="30">
        <v>38.012999999999998</v>
      </c>
      <c r="AD615" s="30">
        <v>10.0594</v>
      </c>
      <c r="AE615" s="30">
        <f t="shared" si="240"/>
        <v>13.014889185771633</v>
      </c>
      <c r="AF615" s="30">
        <f t="shared" si="246"/>
        <v>44.227158024691349</v>
      </c>
      <c r="AG615" s="31">
        <v>7507</v>
      </c>
      <c r="AH615" s="59">
        <f>VLOOKUP(C615,macroInfo!$B$5:$D$57,3,0)</f>
        <v>2.7828106258432701</v>
      </c>
      <c r="AI615" s="59">
        <f>VLOOKUP(C615,macroInfo!$B$5:$G$57,6,0)</f>
        <v>2.1064496594234416</v>
      </c>
      <c r="AJ615" s="59">
        <f>VLOOKUP(C615,macroInfo!$B$5:$F$57,5,0)</f>
        <v>8.7574297123439706</v>
      </c>
      <c r="AK615" s="59">
        <f>VLOOKUP(C615,macroInfo!$B$5:$H$57,7,0)</f>
        <v>4.7974999999999994</v>
      </c>
    </row>
    <row r="616" spans="1:37" x14ac:dyDescent="0.3">
      <c r="A616" s="32" t="s">
        <v>166</v>
      </c>
      <c r="B616" s="32">
        <v>21</v>
      </c>
      <c r="C616" s="32">
        <v>2007</v>
      </c>
      <c r="D616" s="29" t="s">
        <v>293</v>
      </c>
      <c r="E616" s="29" t="s">
        <v>45</v>
      </c>
      <c r="F616" s="33">
        <f t="shared" si="241"/>
        <v>1</v>
      </c>
      <c r="G616" s="33">
        <f t="shared" si="243"/>
        <v>1</v>
      </c>
      <c r="H616" s="33">
        <f t="shared" si="244"/>
        <v>1</v>
      </c>
      <c r="I616" s="33">
        <f t="shared" si="245"/>
        <v>0</v>
      </c>
      <c r="J616" s="30">
        <v>1.0092000000000001</v>
      </c>
      <c r="K616" s="30">
        <v>13.595000000000001</v>
      </c>
      <c r="L616" s="30">
        <v>1.6645000000000001</v>
      </c>
      <c r="M616" s="30">
        <v>1.1321000000000001</v>
      </c>
      <c r="N616" s="31">
        <v>7131</v>
      </c>
      <c r="O616" s="50">
        <f t="shared" si="237"/>
        <v>9.6811797482793445</v>
      </c>
      <c r="P616" s="31">
        <v>63537</v>
      </c>
      <c r="Q616" s="31">
        <f t="shared" si="233"/>
        <v>8.909970551114851</v>
      </c>
      <c r="R616" s="31">
        <v>142543</v>
      </c>
      <c r="S616" s="31">
        <f t="shared" si="238"/>
        <v>28.352123867054104</v>
      </c>
      <c r="T616" s="31">
        <v>15802</v>
      </c>
      <c r="U616" s="31">
        <f t="shared" si="242"/>
        <v>126741</v>
      </c>
      <c r="V616" s="50">
        <f t="shared" si="239"/>
        <v>25.303369429370598</v>
      </c>
      <c r="W616" s="31">
        <v>1730</v>
      </c>
      <c r="X616" s="44">
        <f t="shared" si="234"/>
        <v>10.947981268193899</v>
      </c>
      <c r="Y616" s="44">
        <f t="shared" si="235"/>
        <v>9.8158812681939001</v>
      </c>
      <c r="Z616" s="31">
        <v>11299</v>
      </c>
      <c r="AA616" s="30">
        <v>12.615500000000001</v>
      </c>
      <c r="AB616" s="30">
        <v>79.788899999999998</v>
      </c>
      <c r="AC616" s="30">
        <v>76.637600000000006</v>
      </c>
      <c r="AD616" s="30">
        <v>45.917499999999997</v>
      </c>
      <c r="AE616" s="30">
        <f t="shared" si="240"/>
        <v>44.34369333345046</v>
      </c>
      <c r="AF616" s="30">
        <f>+AVERAGE(AF617:AF625)</f>
        <v>42.702822222222217</v>
      </c>
      <c r="AG616" s="31">
        <v>8071</v>
      </c>
      <c r="AH616" s="59">
        <f>VLOOKUP(C616,macroInfo!$B$5:$D$57,3,0)</f>
        <v>2.01050755163328</v>
      </c>
      <c r="AI616" s="59">
        <f>VLOOKUP(C616,macroInfo!$B$5:$G$57,6,0)</f>
        <v>21.613625390754567</v>
      </c>
      <c r="AJ616" s="59">
        <f>VLOOKUP(C616,macroInfo!$B$5:$F$57,5,0)</f>
        <v>11.440467914050702</v>
      </c>
      <c r="AK616" s="59">
        <f>VLOOKUP(C616,macroInfo!$B$5:$H$57,7,0)</f>
        <v>5.9550000000000001</v>
      </c>
    </row>
    <row r="617" spans="1:37" x14ac:dyDescent="0.3">
      <c r="A617" s="32" t="s">
        <v>167</v>
      </c>
      <c r="B617" s="32">
        <v>21</v>
      </c>
      <c r="C617" s="32">
        <v>2008</v>
      </c>
      <c r="D617" s="29" t="s">
        <v>293</v>
      </c>
      <c r="E617" s="29" t="s">
        <v>45</v>
      </c>
      <c r="F617" s="33">
        <f t="shared" si="241"/>
        <v>1</v>
      </c>
      <c r="G617" s="33">
        <f t="shared" si="243"/>
        <v>1</v>
      </c>
      <c r="H617" s="33">
        <f t="shared" si="244"/>
        <v>1</v>
      </c>
      <c r="I617" s="33">
        <f t="shared" si="245"/>
        <v>0</v>
      </c>
      <c r="J617" s="30">
        <v>1.1456</v>
      </c>
      <c r="K617" s="30">
        <v>16.124400000000001</v>
      </c>
      <c r="L617" s="30">
        <v>2.0901000000000001</v>
      </c>
      <c r="M617" s="30">
        <v>1.6644000000000001</v>
      </c>
      <c r="N617" s="31">
        <v>14090</v>
      </c>
      <c r="O617" s="50">
        <f t="shared" si="237"/>
        <v>68.101384886442233</v>
      </c>
      <c r="P617" s="31">
        <v>69585</v>
      </c>
      <c r="Q617" s="31">
        <f t="shared" si="233"/>
        <v>4.9386089425124204</v>
      </c>
      <c r="R617" s="31">
        <v>173631</v>
      </c>
      <c r="S617" s="31">
        <f t="shared" si="238"/>
        <v>19.728864913686937</v>
      </c>
      <c r="T617" s="31">
        <v>9131</v>
      </c>
      <c r="U617" s="31">
        <f t="shared" si="242"/>
        <v>164500</v>
      </c>
      <c r="V617" s="50">
        <f t="shared" si="239"/>
        <v>26.076493617233321</v>
      </c>
      <c r="W617" s="31">
        <v>2650</v>
      </c>
      <c r="X617" s="44">
        <f t="shared" si="234"/>
        <v>29.022012923009527</v>
      </c>
      <c r="Y617" s="44">
        <f t="shared" si="235"/>
        <v>27.357612923009526</v>
      </c>
      <c r="Z617" s="31">
        <v>10891</v>
      </c>
      <c r="AA617" s="30">
        <v>13.592499999999999</v>
      </c>
      <c r="AB617" s="30">
        <v>76.616100000000003</v>
      </c>
      <c r="AC617" s="30">
        <v>-42.216200000000001</v>
      </c>
      <c r="AD617" s="30">
        <v>17.1585</v>
      </c>
      <c r="AE617" s="30">
        <f t="shared" si="240"/>
        <v>-3.677746613355982</v>
      </c>
      <c r="AF617" s="30">
        <v>38.542099999999998</v>
      </c>
      <c r="AG617" s="31">
        <v>15030</v>
      </c>
      <c r="AH617" s="59">
        <f>VLOOKUP(C617,macroInfo!$B$5:$D$57,3,0)</f>
        <v>0.122188442974647</v>
      </c>
      <c r="AI617" s="59">
        <f>VLOOKUP(C617,macroInfo!$B$5:$G$57,6,0)</f>
        <v>-8.1302947285824168</v>
      </c>
      <c r="AJ617" s="59">
        <f>VLOOKUP(C617,macroInfo!$B$5:$F$57,5,0)</f>
        <v>-19.582815844469096</v>
      </c>
      <c r="AK617" s="59">
        <f>VLOOKUP(C617,macroInfo!$B$5:$H$57,7,0)</f>
        <v>5.49</v>
      </c>
    </row>
    <row r="618" spans="1:37" x14ac:dyDescent="0.3">
      <c r="A618" s="32" t="s">
        <v>168</v>
      </c>
      <c r="B618" s="32">
        <v>21</v>
      </c>
      <c r="C618" s="32">
        <v>2009</v>
      </c>
      <c r="D618" s="29" t="s">
        <v>293</v>
      </c>
      <c r="E618" s="29" t="s">
        <v>45</v>
      </c>
      <c r="F618" s="33">
        <f t="shared" si="241"/>
        <v>1</v>
      </c>
      <c r="G618" s="33">
        <f t="shared" si="243"/>
        <v>1</v>
      </c>
      <c r="H618" s="33">
        <f t="shared" si="244"/>
        <v>1</v>
      </c>
      <c r="I618" s="33">
        <f t="shared" si="245"/>
        <v>0</v>
      </c>
      <c r="J618" s="30">
        <v>-1.1346000000000001</v>
      </c>
      <c r="K618" s="30">
        <v>-16.105899999999998</v>
      </c>
      <c r="L618" s="30">
        <v>1.9431</v>
      </c>
      <c r="M618" s="30">
        <v>1.7614000000000001</v>
      </c>
      <c r="N618" s="31">
        <v>12005</v>
      </c>
      <c r="O618" s="50">
        <f t="shared" si="237"/>
        <v>-16.01420962373723</v>
      </c>
      <c r="P618" s="31">
        <v>67691</v>
      </c>
      <c r="Q618" s="31">
        <f t="shared" si="233"/>
        <v>5.6385672636401498</v>
      </c>
      <c r="R618" s="31">
        <v>157946</v>
      </c>
      <c r="S618" s="31">
        <f t="shared" si="238"/>
        <v>-9.4679155255186043</v>
      </c>
      <c r="T618" s="31">
        <v>10808</v>
      </c>
      <c r="U618" s="31">
        <f t="shared" si="242"/>
        <v>147138</v>
      </c>
      <c r="V618" s="50">
        <f t="shared" si="239"/>
        <v>-11.15396482906287</v>
      </c>
      <c r="W618" s="31">
        <v>2564</v>
      </c>
      <c r="X618" s="44">
        <f t="shared" si="234"/>
        <v>23.72316802368616</v>
      </c>
      <c r="Y618" s="44">
        <f t="shared" si="235"/>
        <v>21.961768023686162</v>
      </c>
      <c r="Z618" s="31">
        <v>14491</v>
      </c>
      <c r="AA618" s="30">
        <v>10.8996</v>
      </c>
      <c r="AB618" s="30">
        <v>67.1233</v>
      </c>
      <c r="AC618" s="30">
        <v>18.366</v>
      </c>
      <c r="AD618" s="30">
        <v>-19.748699999999999</v>
      </c>
      <c r="AE618" s="30">
        <f t="shared" si="240"/>
        <v>28.559100697023769</v>
      </c>
      <c r="AF618" s="30">
        <v>48.977499999999999</v>
      </c>
      <c r="AG618" s="31">
        <v>12961</v>
      </c>
      <c r="AH618" s="59">
        <f>VLOOKUP(C618,macroInfo!$B$5:$D$57,3,0)</f>
        <v>-2.5998883510855801</v>
      </c>
      <c r="AI618" s="59">
        <f>VLOOKUP(C618,macroInfo!$B$5:$G$57,6,0)</f>
        <v>-152.2692205218506</v>
      </c>
      <c r="AJ618" s="59">
        <f>VLOOKUP(C618,macroInfo!$B$5:$F$57,5,0)</f>
        <v>-24.778154144577758</v>
      </c>
      <c r="AK618" s="59">
        <f>VLOOKUP(C618,macroInfo!$B$5:$H$57,7,0)</f>
        <v>1.1975</v>
      </c>
    </row>
    <row r="619" spans="1:37" x14ac:dyDescent="0.3">
      <c r="A619" s="32" t="s">
        <v>169</v>
      </c>
      <c r="B619" s="32">
        <v>21</v>
      </c>
      <c r="C619" s="32">
        <v>2010</v>
      </c>
      <c r="D619" s="29" t="s">
        <v>293</v>
      </c>
      <c r="E619" s="29" t="s">
        <v>45</v>
      </c>
      <c r="F619" s="33">
        <f t="shared" si="241"/>
        <v>1</v>
      </c>
      <c r="G619" s="33">
        <f t="shared" si="243"/>
        <v>1</v>
      </c>
      <c r="H619" s="33">
        <f t="shared" si="244"/>
        <v>1</v>
      </c>
      <c r="I619" s="33">
        <f t="shared" si="245"/>
        <v>0</v>
      </c>
      <c r="J619" s="30">
        <v>0.97719999999999996</v>
      </c>
      <c r="K619" s="30">
        <v>9.5420999999999996</v>
      </c>
      <c r="L619" s="30">
        <v>2.1320999999999999</v>
      </c>
      <c r="M619" s="30">
        <v>1.9625999999999999</v>
      </c>
      <c r="N619" s="31">
        <v>12325</v>
      </c>
      <c r="O619" s="50">
        <f t="shared" si="237"/>
        <v>2.6306490255537271</v>
      </c>
      <c r="P619" s="31">
        <v>60177</v>
      </c>
      <c r="Q619" s="31">
        <f t="shared" si="233"/>
        <v>4.8825152129817448</v>
      </c>
      <c r="R619" s="31">
        <v>160505</v>
      </c>
      <c r="S619" s="31">
        <f t="shared" si="238"/>
        <v>1.6071892275156472</v>
      </c>
      <c r="T619" s="31">
        <v>11957</v>
      </c>
      <c r="U619" s="31">
        <f t="shared" si="242"/>
        <v>148548</v>
      </c>
      <c r="V619" s="50">
        <f t="shared" si="239"/>
        <v>0.95372164228757617</v>
      </c>
      <c r="W619" s="31">
        <v>2699</v>
      </c>
      <c r="X619" s="44">
        <f t="shared" si="234"/>
        <v>22.57255164338881</v>
      </c>
      <c r="Y619" s="44">
        <f t="shared" si="235"/>
        <v>20.609951643388811</v>
      </c>
      <c r="Z619" s="31">
        <v>17787</v>
      </c>
      <c r="AA619" s="30">
        <v>9.0236999999999998</v>
      </c>
      <c r="AB619" s="30">
        <v>75.109200000000001</v>
      </c>
      <c r="AC619" s="30">
        <v>10.631</v>
      </c>
      <c r="AD619" s="30">
        <v>9.1969999999999992</v>
      </c>
      <c r="AE619" s="30">
        <f t="shared" si="240"/>
        <v>20.494008632955328</v>
      </c>
      <c r="AF619" s="30">
        <v>54.691800000000001</v>
      </c>
      <c r="AG619" s="31">
        <v>13231</v>
      </c>
      <c r="AH619" s="59">
        <f>VLOOKUP(C619,macroInfo!$B$5:$D$57,3,0)</f>
        <v>2.7088566941968102</v>
      </c>
      <c r="AI619" s="59">
        <f>VLOOKUP(C619,macroInfo!$B$5:$G$57,6,0)</f>
        <v>-55.129973169376534</v>
      </c>
      <c r="AJ619" s="59">
        <f>VLOOKUP(C619,macroInfo!$B$5:$F$57,5,0)</f>
        <v>17.567573527575036</v>
      </c>
      <c r="AK619" s="59">
        <f>VLOOKUP(C619,macroInfo!$B$5:$H$57,7,0)</f>
        <v>0.69</v>
      </c>
    </row>
    <row r="620" spans="1:37" x14ac:dyDescent="0.3">
      <c r="A620" s="32" t="s">
        <v>170</v>
      </c>
      <c r="B620" s="32">
        <v>21</v>
      </c>
      <c r="C620" s="32">
        <v>2011</v>
      </c>
      <c r="D620" s="29" t="s">
        <v>293</v>
      </c>
      <c r="E620" s="29" t="s">
        <v>45</v>
      </c>
      <c r="F620" s="33">
        <f t="shared" si="241"/>
        <v>1</v>
      </c>
      <c r="G620" s="33">
        <f t="shared" si="243"/>
        <v>1</v>
      </c>
      <c r="H620" s="33">
        <f t="shared" si="244"/>
        <v>1</v>
      </c>
      <c r="I620" s="33">
        <f t="shared" si="245"/>
        <v>0</v>
      </c>
      <c r="J620" s="30">
        <v>1.0177</v>
      </c>
      <c r="K620" s="30">
        <v>10.260300000000001</v>
      </c>
      <c r="L620" s="30">
        <v>1.5499000000000001</v>
      </c>
      <c r="M620" s="30">
        <v>1.3306</v>
      </c>
      <c r="N620" s="31">
        <v>13644</v>
      </c>
      <c r="O620" s="50">
        <f t="shared" si="237"/>
        <v>10.167014462764559</v>
      </c>
      <c r="P620" s="31">
        <v>72418</v>
      </c>
      <c r="Q620" s="31">
        <f t="shared" si="233"/>
        <v>5.3076810319554379</v>
      </c>
      <c r="R620" s="31">
        <v>216827</v>
      </c>
      <c r="S620" s="31">
        <f t="shared" si="238"/>
        <v>30.077470582376087</v>
      </c>
      <c r="T620" s="31">
        <v>10053</v>
      </c>
      <c r="U620" s="31">
        <f t="shared" si="242"/>
        <v>206774</v>
      </c>
      <c r="V620" s="50">
        <f t="shared" si="239"/>
        <v>33.071827105401638</v>
      </c>
      <c r="W620" s="31">
        <v>2333</v>
      </c>
      <c r="X620" s="44">
        <f t="shared" si="234"/>
        <v>23.207002884711031</v>
      </c>
      <c r="Y620" s="44">
        <f t="shared" si="235"/>
        <v>21.87640288471103</v>
      </c>
      <c r="Z620" s="31">
        <v>18898</v>
      </c>
      <c r="AA620" s="30">
        <v>11.1778</v>
      </c>
      <c r="AB620" s="30">
        <v>87.668000000000006</v>
      </c>
      <c r="AC620" s="30">
        <v>-15.9237</v>
      </c>
      <c r="AD620" s="30">
        <v>59.933900000000001</v>
      </c>
      <c r="AE620" s="30">
        <f t="shared" si="240"/>
        <v>6.0588242967093917</v>
      </c>
      <c r="AF620" s="30">
        <v>49.354999999999997</v>
      </c>
      <c r="AG620" s="31">
        <v>14842</v>
      </c>
      <c r="AH620" s="59">
        <f>VLOOKUP(C620,macroInfo!$B$5:$D$57,3,0)</f>
        <v>1.54989495017045</v>
      </c>
      <c r="AI620" s="59">
        <f>VLOOKUP(C620,macroInfo!$B$5:$G$57,6,0)</f>
        <v>25.171692375826577</v>
      </c>
      <c r="AJ620" s="59">
        <f>VLOOKUP(C620,macroInfo!$B$5:$F$57,5,0)</f>
        <v>12.462970276676295</v>
      </c>
      <c r="AK620" s="59">
        <f>VLOOKUP(C620,macroInfo!$B$5:$H$57,7,0)</f>
        <v>0.88749999999999996</v>
      </c>
    </row>
    <row r="621" spans="1:37" x14ac:dyDescent="0.3">
      <c r="A621" s="32" t="s">
        <v>171</v>
      </c>
      <c r="B621" s="32">
        <v>21</v>
      </c>
      <c r="C621" s="32">
        <v>2012</v>
      </c>
      <c r="D621" s="29" t="s">
        <v>293</v>
      </c>
      <c r="E621" s="29" t="s">
        <v>45</v>
      </c>
      <c r="F621" s="33">
        <f t="shared" si="241"/>
        <v>1</v>
      </c>
      <c r="G621" s="33">
        <f t="shared" si="243"/>
        <v>1</v>
      </c>
      <c r="H621" s="33">
        <f t="shared" si="244"/>
        <v>1</v>
      </c>
      <c r="I621" s="33">
        <f t="shared" si="245"/>
        <v>0</v>
      </c>
      <c r="J621" s="30">
        <v>0.93810000000000004</v>
      </c>
      <c r="K621" s="30">
        <v>10.2806</v>
      </c>
      <c r="L621" s="30">
        <v>1.4174</v>
      </c>
      <c r="M621" s="30">
        <v>1.2390000000000001</v>
      </c>
      <c r="N621" s="31">
        <v>13760</v>
      </c>
      <c r="O621" s="50">
        <f t="shared" si="237"/>
        <v>0.84659679487983863</v>
      </c>
      <c r="P621" s="31">
        <v>71912</v>
      </c>
      <c r="Q621" s="31">
        <f t="shared" si="233"/>
        <v>5.226162790697674</v>
      </c>
      <c r="R621" s="31">
        <v>222582</v>
      </c>
      <c r="S621" s="31">
        <f t="shared" si="238"/>
        <v>2.6195772481627846</v>
      </c>
      <c r="T621" s="31">
        <v>12307</v>
      </c>
      <c r="U621" s="31">
        <f t="shared" si="242"/>
        <v>210275</v>
      </c>
      <c r="V621" s="50">
        <f t="shared" si="239"/>
        <v>1.6789788456811183</v>
      </c>
      <c r="W621" s="31">
        <v>2538</v>
      </c>
      <c r="X621" s="44">
        <f t="shared" si="234"/>
        <v>20.622410010563094</v>
      </c>
      <c r="Y621" s="44">
        <f t="shared" si="235"/>
        <v>19.383410010563093</v>
      </c>
      <c r="Z621" s="31">
        <v>20380</v>
      </c>
      <c r="AA621" s="30">
        <v>10.665699999999999</v>
      </c>
      <c r="AB621" s="30">
        <v>88.978800000000007</v>
      </c>
      <c r="AC621" s="30">
        <v>22.421199999999999</v>
      </c>
      <c r="AD621" s="30">
        <v>4.3830999999999998</v>
      </c>
      <c r="AE621" s="30">
        <f t="shared" si="240"/>
        <v>7.5497931434144645</v>
      </c>
      <c r="AF621" s="30">
        <v>51.640700000000002</v>
      </c>
      <c r="AG621" s="31">
        <v>14829</v>
      </c>
      <c r="AH621" s="59">
        <f>VLOOKUP(C621,macroInfo!$B$5:$D$57,3,0)</f>
        <v>2.2806876031918502</v>
      </c>
      <c r="AI621" s="59">
        <f>VLOOKUP(C621,macroInfo!$B$5:$G$57,6,0)</f>
        <v>-5.7987257650349395</v>
      </c>
      <c r="AJ621" s="59">
        <f>VLOOKUP(C621,macroInfo!$B$5:$F$57,5,0)</f>
        <v>7.9335793820117502</v>
      </c>
      <c r="AK621" s="59">
        <f>VLOOKUP(C621,macroInfo!$B$5:$H$57,7,0)</f>
        <v>0.83749999999999991</v>
      </c>
    </row>
    <row r="622" spans="1:37" x14ac:dyDescent="0.3">
      <c r="A622" s="32" t="s">
        <v>172</v>
      </c>
      <c r="B622" s="32">
        <v>21</v>
      </c>
      <c r="C622" s="32">
        <v>2013</v>
      </c>
      <c r="D622" s="29" t="s">
        <v>293</v>
      </c>
      <c r="E622" s="29" t="s">
        <v>45</v>
      </c>
      <c r="F622" s="33">
        <f t="shared" si="241"/>
        <v>0</v>
      </c>
      <c r="G622" s="33">
        <f t="shared" si="243"/>
        <v>0</v>
      </c>
      <c r="H622" s="33">
        <f t="shared" si="244"/>
        <v>0</v>
      </c>
      <c r="I622" s="33">
        <f t="shared" si="245"/>
        <v>0</v>
      </c>
      <c r="J622" s="30">
        <v>0.88009999999999999</v>
      </c>
      <c r="K622" s="30">
        <v>10.013199999999999</v>
      </c>
      <c r="L622" s="30">
        <v>1.25</v>
      </c>
      <c r="M622" s="30">
        <v>1.0919000000000001</v>
      </c>
      <c r="N622" s="31">
        <v>13895</v>
      </c>
      <c r="O622" s="50">
        <f t="shared" si="237"/>
        <v>0.97632306892694276</v>
      </c>
      <c r="P622" s="31">
        <v>80126</v>
      </c>
      <c r="Q622" s="31">
        <f t="shared" si="233"/>
        <v>5.7665347247211223</v>
      </c>
      <c r="R622" s="31">
        <v>243291</v>
      </c>
      <c r="S622" s="31">
        <f t="shared" si="238"/>
        <v>8.8962684698398036</v>
      </c>
      <c r="T622" s="31">
        <v>13486</v>
      </c>
      <c r="U622" s="31">
        <f t="shared" si="242"/>
        <v>229805</v>
      </c>
      <c r="V622" s="50">
        <f t="shared" si="239"/>
        <v>8.8814925379929974</v>
      </c>
      <c r="W622" s="31">
        <v>2305</v>
      </c>
      <c r="X622" s="44">
        <f t="shared" si="234"/>
        <v>17.091798902565625</v>
      </c>
      <c r="Y622" s="44">
        <f t="shared" si="235"/>
        <v>15.999898902565624</v>
      </c>
      <c r="Z622" s="31">
        <v>19887</v>
      </c>
      <c r="AA622" s="30">
        <v>11.9389</v>
      </c>
      <c r="AB622" s="30">
        <v>89.470299999999995</v>
      </c>
      <c r="AC622" s="30">
        <v>9.5799000000000003</v>
      </c>
      <c r="AD622" s="30">
        <v>11.016500000000001</v>
      </c>
      <c r="AE622" s="30">
        <f t="shared" si="240"/>
        <v>-2.448777586721457</v>
      </c>
      <c r="AF622" s="30">
        <v>43.400700000000001</v>
      </c>
      <c r="AG622" s="31">
        <v>15787</v>
      </c>
      <c r="AH622" s="59">
        <f>VLOOKUP(C622,macroInfo!$B$5:$D$57,3,0)</f>
        <v>1.84187539518688</v>
      </c>
      <c r="AI622" s="59">
        <f>VLOOKUP(C622,macroInfo!$B$5:$G$57,6,0)</f>
        <v>-52.586350113053101</v>
      </c>
      <c r="AJ622" s="59">
        <f>VLOOKUP(C622,macroInfo!$B$5:$F$57,5,0)</f>
        <v>17.537853396638734</v>
      </c>
      <c r="AK622" s="59">
        <f>VLOOKUP(C622,macroInfo!$B$5:$H$57,7,0)</f>
        <v>0.495</v>
      </c>
    </row>
    <row r="623" spans="1:37" x14ac:dyDescent="0.3">
      <c r="A623" s="32" t="s">
        <v>173</v>
      </c>
      <c r="B623" s="32">
        <v>21</v>
      </c>
      <c r="C623" s="32">
        <v>2014</v>
      </c>
      <c r="D623" s="29" t="s">
        <v>293</v>
      </c>
      <c r="E623" s="29" t="s">
        <v>45</v>
      </c>
      <c r="F623" s="33">
        <f t="shared" si="241"/>
        <v>0</v>
      </c>
      <c r="G623" s="33">
        <f t="shared" si="243"/>
        <v>0</v>
      </c>
      <c r="H623" s="33">
        <f t="shared" si="244"/>
        <v>0</v>
      </c>
      <c r="I623" s="33">
        <f t="shared" si="245"/>
        <v>0</v>
      </c>
      <c r="J623" s="30">
        <v>0.78159999999999996</v>
      </c>
      <c r="K623" s="30">
        <v>9.9761000000000006</v>
      </c>
      <c r="L623" s="30">
        <v>1.1332</v>
      </c>
      <c r="M623" s="30">
        <v>0.97389999999999999</v>
      </c>
      <c r="N623" s="31">
        <v>15817</v>
      </c>
      <c r="O623" s="50">
        <f t="shared" si="237"/>
        <v>12.955624778688469</v>
      </c>
      <c r="P623" s="31">
        <v>107827</v>
      </c>
      <c r="Q623" s="31">
        <f t="shared" si="233"/>
        <v>6.8171587532401849</v>
      </c>
      <c r="R623" s="31">
        <v>274119</v>
      </c>
      <c r="S623" s="31">
        <f t="shared" si="238"/>
        <v>11.930406093701421</v>
      </c>
      <c r="T623" s="31">
        <v>18199</v>
      </c>
      <c r="U623" s="31">
        <f t="shared" si="242"/>
        <v>255920</v>
      </c>
      <c r="V623" s="50">
        <f t="shared" si="239"/>
        <v>10.763377241283143</v>
      </c>
      <c r="W623" s="31">
        <v>2260</v>
      </c>
      <c r="X623" s="44">
        <f t="shared" si="234"/>
        <v>12.41826473982087</v>
      </c>
      <c r="Y623" s="44">
        <f t="shared" si="235"/>
        <v>11.44436473982087</v>
      </c>
      <c r="Z623" s="31">
        <v>19367</v>
      </c>
      <c r="AA623" s="30">
        <v>12.852499999999999</v>
      </c>
      <c r="AB623" s="30">
        <v>89.944900000000004</v>
      </c>
      <c r="AC623" s="30">
        <v>34.947400000000002</v>
      </c>
      <c r="AD623" s="30">
        <v>14.6883</v>
      </c>
      <c r="AE623" s="30">
        <f t="shared" si="240"/>
        <v>-2.6495665181769348</v>
      </c>
      <c r="AF623" s="30">
        <v>37.856200000000001</v>
      </c>
      <c r="AG623" s="31">
        <v>17914</v>
      </c>
      <c r="AH623" s="59">
        <f>VLOOKUP(C623,macroInfo!$B$5:$D$57,3,0)</f>
        <v>2.2877759325535898</v>
      </c>
      <c r="AI623" s="59">
        <f>VLOOKUP(C623,macroInfo!$B$5:$G$57,6,0)</f>
        <v>8.2370997433127773</v>
      </c>
      <c r="AJ623" s="59">
        <f>VLOOKUP(C623,macroInfo!$B$5:$F$57,5,0)</f>
        <v>16.279600580719226</v>
      </c>
      <c r="AK623" s="59">
        <f>VLOOKUP(C623,macroInfo!$B$5:$H$57,7,0)</f>
        <v>0.53750000000000009</v>
      </c>
    </row>
    <row r="624" spans="1:37" x14ac:dyDescent="0.3">
      <c r="A624" s="32" t="s">
        <v>174</v>
      </c>
      <c r="B624" s="32">
        <v>21</v>
      </c>
      <c r="C624" s="32">
        <v>2015</v>
      </c>
      <c r="D624" s="29" t="s">
        <v>293</v>
      </c>
      <c r="E624" s="29" t="s">
        <v>45</v>
      </c>
      <c r="F624" s="33">
        <f t="shared" si="241"/>
        <v>0</v>
      </c>
      <c r="G624" s="33">
        <f t="shared" si="243"/>
        <v>0</v>
      </c>
      <c r="H624" s="33">
        <f t="shared" si="244"/>
        <v>0</v>
      </c>
      <c r="I624" s="33">
        <f t="shared" si="245"/>
        <v>0</v>
      </c>
      <c r="J624" s="30">
        <v>0.76259999999999994</v>
      </c>
      <c r="K624" s="30">
        <v>9.7985000000000007</v>
      </c>
      <c r="L624" s="30">
        <v>1.0612999999999999</v>
      </c>
      <c r="M624" s="30">
        <v>0.90600000000000003</v>
      </c>
      <c r="N624" s="31">
        <v>15264</v>
      </c>
      <c r="O624" s="50">
        <f t="shared" si="237"/>
        <v>-3.5588196275421016</v>
      </c>
      <c r="P624" s="31">
        <v>99552</v>
      </c>
      <c r="Q624" s="31">
        <f t="shared" si="233"/>
        <v>6.5220125786163523</v>
      </c>
      <c r="R624" s="31">
        <v>245155</v>
      </c>
      <c r="S624" s="31">
        <f t="shared" si="238"/>
        <v>-11.167165510824301</v>
      </c>
      <c r="T624" s="31">
        <v>18799</v>
      </c>
      <c r="U624" s="31">
        <f t="shared" si="242"/>
        <v>226356</v>
      </c>
      <c r="V624" s="50">
        <f t="shared" si="239"/>
        <v>-12.275591448967466</v>
      </c>
      <c r="W624" s="31">
        <v>2088</v>
      </c>
      <c r="X624" s="44">
        <f t="shared" si="234"/>
        <v>11.106973775200808</v>
      </c>
      <c r="Y624" s="44">
        <f t="shared" si="235"/>
        <v>10.200973775200808</v>
      </c>
      <c r="Z624" s="31">
        <v>18353</v>
      </c>
      <c r="AA624" s="30">
        <v>11.599500000000001</v>
      </c>
      <c r="AB624" s="30">
        <v>91.522499999999994</v>
      </c>
      <c r="AC624" s="30">
        <v>3.2968999999999999</v>
      </c>
      <c r="AD624" s="30">
        <v>-8.33</v>
      </c>
      <c r="AE624" s="30">
        <f t="shared" si="240"/>
        <v>-5.3777537869259886</v>
      </c>
      <c r="AF624" s="30">
        <v>30.877600000000001</v>
      </c>
      <c r="AG624" s="31">
        <v>17403</v>
      </c>
      <c r="AH624" s="59">
        <f>VLOOKUP(C624,macroInfo!$B$5:$D$57,3,0)</f>
        <v>2.7063695817639899</v>
      </c>
      <c r="AI624" s="59">
        <f>VLOOKUP(C624,macroInfo!$B$5:$G$57,6,0)</f>
        <v>2.7524673390089935</v>
      </c>
      <c r="AJ624" s="59">
        <f>VLOOKUP(C624,macroInfo!$B$5:$F$57,5,0)</f>
        <v>5.3819675500990032</v>
      </c>
      <c r="AK624" s="59">
        <f>VLOOKUP(C624,macroInfo!$B$5:$H$57,7,0)</f>
        <v>0.55249999999999999</v>
      </c>
    </row>
    <row r="625" spans="1:47" x14ac:dyDescent="0.3">
      <c r="A625" s="32" t="s">
        <v>175</v>
      </c>
      <c r="B625" s="32">
        <v>21</v>
      </c>
      <c r="C625" s="32">
        <v>2016</v>
      </c>
      <c r="D625" s="29" t="s">
        <v>293</v>
      </c>
      <c r="E625" s="29" t="s">
        <v>45</v>
      </c>
      <c r="F625" s="33">
        <f t="shared" si="241"/>
        <v>0</v>
      </c>
      <c r="G625" s="33">
        <f t="shared" si="243"/>
        <v>0</v>
      </c>
      <c r="H625" s="33">
        <f t="shared" si="244"/>
        <v>0</v>
      </c>
      <c r="I625" s="33">
        <f t="shared" si="245"/>
        <v>0</v>
      </c>
      <c r="J625" s="30">
        <v>0.87849999999999995</v>
      </c>
      <c r="K625" s="30">
        <v>10.836399999999999</v>
      </c>
      <c r="L625" s="30">
        <v>1.1566000000000001</v>
      </c>
      <c r="M625" s="30">
        <v>0.99419999999999997</v>
      </c>
      <c r="N625" s="31">
        <v>14717</v>
      </c>
      <c r="O625" s="50">
        <f t="shared" si="237"/>
        <v>-3.6493826523954844</v>
      </c>
      <c r="P625" s="31">
        <v>99301</v>
      </c>
      <c r="Q625" s="31">
        <f t="shared" si="233"/>
        <v>6.7473669905551406</v>
      </c>
      <c r="R625" s="31">
        <v>242698</v>
      </c>
      <c r="S625" s="31">
        <f t="shared" si="238"/>
        <v>-1.0072791493055959</v>
      </c>
      <c r="T625" s="31">
        <v>19757</v>
      </c>
      <c r="U625" s="31">
        <f t="shared" si="242"/>
        <v>222941</v>
      </c>
      <c r="V625" s="50">
        <f t="shared" si="239"/>
        <v>-1.5201818688373403</v>
      </c>
      <c r="W625" s="31">
        <v>2084</v>
      </c>
      <c r="X625" s="44">
        <f t="shared" si="234"/>
        <v>10.548160145771119</v>
      </c>
      <c r="Y625" s="44">
        <f t="shared" si="235"/>
        <v>9.5539601457711196</v>
      </c>
      <c r="Z625" s="31">
        <v>17969</v>
      </c>
      <c r="AA625" s="30">
        <v>11.437799999999999</v>
      </c>
      <c r="AB625" s="30">
        <v>91.487399999999994</v>
      </c>
      <c r="AC625" s="30">
        <v>5.0960000000000001</v>
      </c>
      <c r="AD625" s="30">
        <v>-2.3294999999999999</v>
      </c>
      <c r="AE625" s="30">
        <f t="shared" si="240"/>
        <v>-2.1144997932018352</v>
      </c>
      <c r="AF625" s="30">
        <v>28.983799999999999</v>
      </c>
      <c r="AG625" s="31">
        <v>15967</v>
      </c>
      <c r="AH625" s="59">
        <f>VLOOKUP(C625,macroInfo!$B$5:$D$57,3,0)</f>
        <v>1.66747207596187</v>
      </c>
      <c r="AI625" s="59">
        <f>VLOOKUP(C625,macroInfo!$B$5:$G$57,6,0)</f>
        <v>-11.495897277976438</v>
      </c>
      <c r="AJ625" s="59">
        <f>VLOOKUP(C625,macroInfo!$B$5:$F$57,5,0)</f>
        <v>2.592809398073177</v>
      </c>
      <c r="AK625" s="59">
        <f>VLOOKUP(C625,macroInfo!$B$5:$H$57,7,0)</f>
        <v>0.49249999999999994</v>
      </c>
    </row>
    <row r="626" spans="1:47" x14ac:dyDescent="0.3">
      <c r="A626" s="32" t="s">
        <v>176</v>
      </c>
      <c r="B626" s="32">
        <v>21</v>
      </c>
      <c r="C626" s="32">
        <v>2017</v>
      </c>
      <c r="D626" s="29" t="s">
        <v>293</v>
      </c>
      <c r="E626" s="29" t="s">
        <v>45</v>
      </c>
      <c r="F626" s="33">
        <f t="shared" si="241"/>
        <v>0</v>
      </c>
      <c r="G626" s="33">
        <f t="shared" si="243"/>
        <v>0</v>
      </c>
      <c r="H626" s="33">
        <f t="shared" si="244"/>
        <v>0</v>
      </c>
      <c r="I626" s="33">
        <f t="shared" si="245"/>
        <v>0</v>
      </c>
      <c r="J626" s="30">
        <v>0.8962</v>
      </c>
      <c r="K626" s="30">
        <v>10.649100000000001</v>
      </c>
      <c r="L626" s="30">
        <v>1.2894000000000001</v>
      </c>
      <c r="M626" s="30">
        <v>1.1128</v>
      </c>
      <c r="N626" s="31">
        <v>15382</v>
      </c>
      <c r="O626" s="50">
        <f t="shared" si="237"/>
        <v>4.4194706452886239</v>
      </c>
      <c r="P626" s="31">
        <v>99156</v>
      </c>
      <c r="Q626" s="31">
        <f t="shared" si="233"/>
        <v>6.4462358600962162</v>
      </c>
      <c r="R626" s="31">
        <v>238425</v>
      </c>
      <c r="S626" s="31">
        <f t="shared" si="238"/>
        <v>-1.7763076607337895</v>
      </c>
      <c r="T626" s="31">
        <v>23294</v>
      </c>
      <c r="U626" s="31">
        <f t="shared" si="242"/>
        <v>215131</v>
      </c>
      <c r="V626" s="50">
        <f t="shared" si="239"/>
        <v>-3.5660017559265644</v>
      </c>
      <c r="W626" s="31">
        <v>2304</v>
      </c>
      <c r="X626" s="44">
        <f t="shared" si="234"/>
        <v>9.890959045247703</v>
      </c>
      <c r="Y626" s="44">
        <f t="shared" si="235"/>
        <v>8.778159045247703</v>
      </c>
      <c r="Z626" s="31">
        <v>19067</v>
      </c>
      <c r="AA626" s="30">
        <v>10.6836</v>
      </c>
      <c r="AB626" s="30">
        <v>92.216499999999996</v>
      </c>
      <c r="AC626" s="30">
        <v>17.9025</v>
      </c>
      <c r="AD626" s="30">
        <v>-1.2112000000000001</v>
      </c>
      <c r="AE626" s="30">
        <f t="shared" si="240"/>
        <v>5.9311041137991047</v>
      </c>
      <c r="AF626" s="30">
        <v>26.0992</v>
      </c>
      <c r="AG626" s="31">
        <v>16435</v>
      </c>
      <c r="AH626" s="59">
        <f>VLOOKUP(C626,macroInfo!$B$5:$D$57,3,0)</f>
        <v>2.24192121597748</v>
      </c>
      <c r="AI626" s="59">
        <f>VLOOKUP(C626,macroInfo!$B$5:$G$57,6,0)</f>
        <v>96.096317192574773</v>
      </c>
      <c r="AJ626" s="59">
        <f>VLOOKUP(C626,macroInfo!$B$5:$F$57,5,0)</f>
        <v>15.75644385807878</v>
      </c>
      <c r="AK626" s="59">
        <f>VLOOKUP(C626,macroInfo!$B$5:$H$57,7,0)</f>
        <v>1.2874999999999999</v>
      </c>
    </row>
    <row r="627" spans="1:47" x14ac:dyDescent="0.3">
      <c r="A627" s="32" t="s">
        <v>177</v>
      </c>
      <c r="B627" s="32">
        <v>21</v>
      </c>
      <c r="C627" s="32">
        <v>2018</v>
      </c>
      <c r="D627" s="29" t="s">
        <v>293</v>
      </c>
      <c r="E627" s="29" t="s">
        <v>45</v>
      </c>
      <c r="F627" s="33">
        <f t="shared" si="241"/>
        <v>0</v>
      </c>
      <c r="G627" s="33">
        <f t="shared" si="243"/>
        <v>0</v>
      </c>
      <c r="H627" s="33">
        <f t="shared" si="244"/>
        <v>0</v>
      </c>
      <c r="I627" s="33">
        <f t="shared" si="245"/>
        <v>0</v>
      </c>
      <c r="J627" s="30">
        <v>1.0737000000000001</v>
      </c>
      <c r="K627" s="30">
        <v>12.0038</v>
      </c>
      <c r="L627" s="30">
        <v>1.4213</v>
      </c>
      <c r="M627" s="30">
        <v>1.2563</v>
      </c>
      <c r="N627" s="31">
        <v>15270</v>
      </c>
      <c r="O627" s="50">
        <f t="shared" si="237"/>
        <v>-0.73078754043210026</v>
      </c>
      <c r="P627" s="31">
        <v>100832</v>
      </c>
      <c r="Q627" s="31">
        <f t="shared" si="233"/>
        <v>6.603274394237066</v>
      </c>
      <c r="R627" s="31">
        <v>244596</v>
      </c>
      <c r="S627" s="31">
        <f t="shared" si="238"/>
        <v>2.5553074424617486</v>
      </c>
      <c r="T627" s="31">
        <v>25789</v>
      </c>
      <c r="U627" s="31">
        <f t="shared" si="242"/>
        <v>218807</v>
      </c>
      <c r="V627" s="50">
        <f t="shared" si="239"/>
        <v>1.694291781950803</v>
      </c>
      <c r="W627" s="31">
        <v>2671</v>
      </c>
      <c r="X627" s="44">
        <f t="shared" si="234"/>
        <v>10.357129008491993</v>
      </c>
      <c r="Y627" s="44">
        <f t="shared" si="235"/>
        <v>9.1008290084919938</v>
      </c>
      <c r="Z627" s="31">
        <v>20987</v>
      </c>
      <c r="AA627" s="30">
        <v>9.8879000000000001</v>
      </c>
      <c r="AB627" s="30">
        <v>92.195899999999995</v>
      </c>
      <c r="AC627" s="30">
        <v>10.710900000000001</v>
      </c>
      <c r="AD627" s="30">
        <v>-2.4533</v>
      </c>
      <c r="AE627" s="30">
        <f t="shared" si="240"/>
        <v>9.5944106332976542</v>
      </c>
      <c r="AF627" s="30">
        <v>21.092700000000001</v>
      </c>
      <c r="AG627" s="31">
        <v>16131</v>
      </c>
      <c r="AH627" s="59">
        <f>VLOOKUP(C627,macroInfo!$B$5:$D$57,3,0)</f>
        <v>2.9453848312678002</v>
      </c>
      <c r="AI627" s="59">
        <f>VLOOKUP(C627,macroInfo!$B$5:$G$57,6,0)</f>
        <v>60.525280130543749</v>
      </c>
      <c r="AJ627" s="59">
        <f>VLOOKUP(C627,macroInfo!$B$5:$F$57,5,0)</f>
        <v>10.50993465569568</v>
      </c>
      <c r="AK627" s="59">
        <f>VLOOKUP(C627,macroInfo!$B$5:$H$57,7,0)</f>
        <v>2.3583333333333329</v>
      </c>
    </row>
    <row r="628" spans="1:47" x14ac:dyDescent="0.3">
      <c r="A628" s="32" t="s">
        <v>178</v>
      </c>
      <c r="B628" s="32">
        <v>21</v>
      </c>
      <c r="C628" s="32">
        <v>2019</v>
      </c>
      <c r="D628" s="29" t="s">
        <v>293</v>
      </c>
      <c r="E628" s="29" t="s">
        <v>45</v>
      </c>
      <c r="F628" s="33">
        <f t="shared" si="241"/>
        <v>0</v>
      </c>
      <c r="G628" s="33">
        <f t="shared" si="243"/>
        <v>0</v>
      </c>
      <c r="H628" s="33">
        <f t="shared" si="244"/>
        <v>0</v>
      </c>
      <c r="I628" s="33">
        <f t="shared" si="245"/>
        <v>0</v>
      </c>
      <c r="J628" s="30">
        <v>0.91469999999999996</v>
      </c>
      <c r="K628" s="30">
        <v>9.4639000000000006</v>
      </c>
      <c r="L628" s="30">
        <v>1.3439000000000001</v>
      </c>
      <c r="M628" s="30">
        <v>1.1711</v>
      </c>
      <c r="N628" s="31">
        <v>15175</v>
      </c>
      <c r="O628" s="50">
        <f t="shared" si="237"/>
        <v>-0.62407822849791417</v>
      </c>
      <c r="P628" s="31">
        <v>104005</v>
      </c>
      <c r="Q628" s="31">
        <f t="shared" si="233"/>
        <v>6.853706754530478</v>
      </c>
      <c r="R628" s="31">
        <v>245610</v>
      </c>
      <c r="S628" s="31">
        <f t="shared" si="238"/>
        <v>0.41370421668729862</v>
      </c>
      <c r="T628" s="31">
        <v>26309</v>
      </c>
      <c r="U628" s="31">
        <f t="shared" si="242"/>
        <v>219301</v>
      </c>
      <c r="V628" s="50">
        <f t="shared" si="239"/>
        <v>0.22551526535094518</v>
      </c>
      <c r="W628" s="31">
        <v>2566</v>
      </c>
      <c r="X628" s="44">
        <f t="shared" si="234"/>
        <v>9.7533163556197504</v>
      </c>
      <c r="Y628" s="44">
        <f t="shared" si="235"/>
        <v>8.5822163556197495</v>
      </c>
      <c r="Z628" s="31">
        <v>21469</v>
      </c>
      <c r="AA628" s="30">
        <v>10.0532</v>
      </c>
      <c r="AB628" s="30">
        <v>92.553399999999996</v>
      </c>
      <c r="AC628" s="30">
        <v>2.0164</v>
      </c>
      <c r="AD628" s="30">
        <v>0.83830000000000005</v>
      </c>
      <c r="AE628" s="30">
        <f t="shared" si="240"/>
        <v>2.2706835772143519</v>
      </c>
      <c r="AF628" s="30">
        <v>24.423300000000001</v>
      </c>
      <c r="AG628" s="31">
        <v>16360</v>
      </c>
      <c r="AH628" s="59">
        <f>VLOOKUP(C628,macroInfo!$B$5:$D$57,3,0)</f>
        <v>2.2944390776931098</v>
      </c>
      <c r="AI628" s="59">
        <f>VLOOKUP(C628,macroInfo!$B$5:$G$57,6,0)</f>
        <v>-2.5770932284035988</v>
      </c>
      <c r="AJ628" s="59">
        <f>VLOOKUP(C628,macroInfo!$B$5:$F$57,5,0)</f>
        <v>7.0343743579107363</v>
      </c>
      <c r="AK628" s="59">
        <f>VLOOKUP(C628,macroInfo!$B$5:$H$57,7,0)</f>
        <v>2.2983333333333333</v>
      </c>
    </row>
    <row r="629" spans="1:47" x14ac:dyDescent="0.3">
      <c r="A629" s="32" t="s">
        <v>179</v>
      </c>
      <c r="B629" s="32">
        <v>21</v>
      </c>
      <c r="C629" s="32">
        <v>2020</v>
      </c>
      <c r="D629" s="29" t="s">
        <v>293</v>
      </c>
      <c r="E629" s="29" t="s">
        <v>45</v>
      </c>
      <c r="F629" s="33">
        <f t="shared" si="241"/>
        <v>1</v>
      </c>
      <c r="G629" s="33">
        <f t="shared" si="243"/>
        <v>1</v>
      </c>
      <c r="H629" s="33">
        <f t="shared" si="244"/>
        <v>0</v>
      </c>
      <c r="I629" s="33">
        <f t="shared" si="245"/>
        <v>0</v>
      </c>
      <c r="J629" s="30">
        <v>0.86380000000000001</v>
      </c>
      <c r="K629" s="30">
        <v>9.9871999999999996</v>
      </c>
      <c r="L629" s="30">
        <v>0.97799999999999998</v>
      </c>
      <c r="M629" s="30">
        <v>0.93379999999999996</v>
      </c>
      <c r="N629" s="31">
        <v>16848</v>
      </c>
      <c r="O629" s="50">
        <f t="shared" si="237"/>
        <v>10.45826184460577</v>
      </c>
      <c r="P629" s="31">
        <v>117080</v>
      </c>
      <c r="Q629" s="31">
        <f t="shared" si="233"/>
        <v>6.9491927825261159</v>
      </c>
      <c r="R629" s="31">
        <v>314706</v>
      </c>
      <c r="S629" s="31">
        <f t="shared" si="238"/>
        <v>24.789395760907542</v>
      </c>
      <c r="T629" s="31">
        <v>27925</v>
      </c>
      <c r="U629" s="31">
        <f t="shared" si="242"/>
        <v>286781</v>
      </c>
      <c r="V629" s="50">
        <f t="shared" si="239"/>
        <v>26.827364289736156</v>
      </c>
      <c r="W629" s="31">
        <v>2200</v>
      </c>
      <c r="X629" s="44">
        <f t="shared" si="234"/>
        <v>7.8782452999104748</v>
      </c>
      <c r="Y629" s="44">
        <f t="shared" si="235"/>
        <v>6.9444452999104751</v>
      </c>
      <c r="Z629" s="31">
        <v>23729</v>
      </c>
      <c r="AA629" s="30">
        <v>12.011699999999999</v>
      </c>
      <c r="AB629" s="30">
        <v>92.985699999999994</v>
      </c>
      <c r="AC629" s="30">
        <v>6.1424000000000003</v>
      </c>
      <c r="AD629" s="30">
        <v>31.849900000000002</v>
      </c>
      <c r="AE629" s="30">
        <f t="shared" si="240"/>
        <v>10.008789462219267</v>
      </c>
      <c r="AF629" s="30">
        <v>21.033000000000001</v>
      </c>
      <c r="AG629" s="31">
        <v>17957</v>
      </c>
      <c r="AH629" s="59">
        <f>VLOOKUP(C629,macroInfo!$B$5:$D$57,3,0)</f>
        <v>-2.76780251140578</v>
      </c>
      <c r="AI629" s="59">
        <f>VLOOKUP(C629,macroInfo!$B$5:$G$57,6,0)</f>
        <v>-114.23391508809951</v>
      </c>
      <c r="AJ629" s="59">
        <f>VLOOKUP(C629,macroInfo!$B$5:$F$57,5,0)</f>
        <v>9.0718970685114702</v>
      </c>
      <c r="AK629" s="59">
        <f>VLOOKUP(C629,macroInfo!$B$5:$H$57,7,0)</f>
        <v>0.73333333333333339</v>
      </c>
    </row>
    <row r="630" spans="1:47" x14ac:dyDescent="0.3">
      <c r="A630" s="32" t="s">
        <v>180</v>
      </c>
      <c r="B630" s="32">
        <v>21</v>
      </c>
      <c r="C630" s="32">
        <v>2021</v>
      </c>
      <c r="D630" s="29" t="s">
        <v>293</v>
      </c>
      <c r="E630" s="29" t="s">
        <v>45</v>
      </c>
      <c r="F630" s="33">
        <f t="shared" si="241"/>
        <v>1</v>
      </c>
      <c r="G630" s="33">
        <f t="shared" si="243"/>
        <v>1</v>
      </c>
      <c r="H630" s="33">
        <f t="shared" si="244"/>
        <v>0</v>
      </c>
      <c r="I630" s="33">
        <f t="shared" si="245"/>
        <v>0</v>
      </c>
      <c r="J630" s="30">
        <v>0.85580000000000001</v>
      </c>
      <c r="K630" s="30">
        <v>10.4732</v>
      </c>
      <c r="L630" s="30">
        <v>0.73970000000000002</v>
      </c>
      <c r="M630" s="30">
        <v>0.73440000000000005</v>
      </c>
      <c r="N630" s="31">
        <v>17923</v>
      </c>
      <c r="O630" s="50">
        <f t="shared" si="237"/>
        <v>6.1852848857840534</v>
      </c>
      <c r="P630" s="31">
        <v>111667</v>
      </c>
      <c r="Q630" s="31">
        <f t="shared" si="233"/>
        <v>6.2303743792891817</v>
      </c>
      <c r="R630" s="31">
        <v>314624</v>
      </c>
      <c r="S630" s="31">
        <f t="shared" si="238"/>
        <v>-2.6059460208173416E-2</v>
      </c>
      <c r="T630" s="31">
        <v>32532</v>
      </c>
      <c r="U630" s="31">
        <f t="shared" si="242"/>
        <v>282092</v>
      </c>
      <c r="V630" s="50">
        <f t="shared" si="239"/>
        <v>-1.6485599406529989</v>
      </c>
      <c r="W630" s="31">
        <v>1905</v>
      </c>
      <c r="X630" s="44">
        <f t="shared" si="234"/>
        <v>5.8557727775728514</v>
      </c>
      <c r="Y630" s="44">
        <f t="shared" si="235"/>
        <v>5.1213727775728515</v>
      </c>
      <c r="Z630" s="31">
        <v>25387</v>
      </c>
      <c r="AA630" s="30">
        <v>11.498200000000001</v>
      </c>
      <c r="AB630" s="30">
        <v>94.327799999999996</v>
      </c>
      <c r="AC630" s="30">
        <v>16.497800000000002</v>
      </c>
      <c r="AD630" s="30">
        <v>6.3540999999999999</v>
      </c>
      <c r="AE630" s="30">
        <f t="shared" si="240"/>
        <v>6.7539303171279554</v>
      </c>
      <c r="AF630" s="30">
        <v>25.087700000000002</v>
      </c>
      <c r="AG630" s="31">
        <v>19619</v>
      </c>
      <c r="AH630" s="59">
        <f>VLOOKUP(C630,macroInfo!$B$5:$D$57,3,0)</f>
        <v>5.9454847612217199</v>
      </c>
      <c r="AI630" s="59">
        <f>VLOOKUP(C630,macroInfo!$B$5:$G$57,6,0)</f>
        <v>-151.61959856938344</v>
      </c>
      <c r="AJ630" s="59">
        <f>VLOOKUP(C630,macroInfo!$B$5:$F$57,5,0)</f>
        <v>28.522785754254098</v>
      </c>
      <c r="AK630" s="59">
        <f>VLOOKUP(C630,macroInfo!$B$5:$H$57,7,0)</f>
        <v>0.161</v>
      </c>
    </row>
    <row r="631" spans="1:47" x14ac:dyDescent="0.3">
      <c r="A631" s="32" t="s">
        <v>181</v>
      </c>
      <c r="B631" s="32">
        <v>21</v>
      </c>
      <c r="C631" s="32">
        <v>2022</v>
      </c>
      <c r="D631" s="29" t="s">
        <v>293</v>
      </c>
      <c r="E631" s="29" t="s">
        <v>45</v>
      </c>
      <c r="F631" s="33">
        <f t="shared" si="241"/>
        <v>1</v>
      </c>
      <c r="G631" s="33">
        <f t="shared" si="243"/>
        <v>1</v>
      </c>
      <c r="H631" s="33">
        <f t="shared" si="244"/>
        <v>0</v>
      </c>
      <c r="I631" s="33">
        <f t="shared" si="245"/>
        <v>0</v>
      </c>
      <c r="J631" s="30">
        <v>0.90049999999999997</v>
      </c>
      <c r="K631" s="30">
        <v>10.946099999999999</v>
      </c>
      <c r="L631" s="30">
        <v>1.0146999999999999</v>
      </c>
      <c r="M631" s="30">
        <v>0.89090000000000003</v>
      </c>
      <c r="N631" s="31">
        <v>16523</v>
      </c>
      <c r="O631" s="50">
        <f t="shared" si="237"/>
        <v>-8.1331454580606568</v>
      </c>
      <c r="P631" s="31">
        <v>107227</v>
      </c>
      <c r="Q631" s="31">
        <f t="shared" si="233"/>
        <v>6.4895600072626038</v>
      </c>
      <c r="R631" s="31">
        <v>301450</v>
      </c>
      <c r="S631" s="31">
        <f t="shared" si="238"/>
        <v>-4.277411012804567</v>
      </c>
      <c r="T631" s="31">
        <v>32150</v>
      </c>
      <c r="U631" s="31">
        <f t="shared" si="242"/>
        <v>269300</v>
      </c>
      <c r="V631" s="50">
        <f t="shared" si="239"/>
        <v>-4.6407259050244605</v>
      </c>
      <c r="W631" s="31">
        <v>2544</v>
      </c>
      <c r="X631" s="44">
        <f t="shared" si="234"/>
        <v>7.9129082426127528</v>
      </c>
      <c r="Y631" s="44">
        <f t="shared" si="235"/>
        <v>7.0220082426127526</v>
      </c>
      <c r="Z631" s="31">
        <v>23215</v>
      </c>
      <c r="AA631" s="30">
        <v>11.9666</v>
      </c>
      <c r="AB631" s="30">
        <v>92.730500000000006</v>
      </c>
      <c r="AC631" s="30">
        <v>-1.1741999999999999</v>
      </c>
      <c r="AD631" s="30">
        <v>-7.6738</v>
      </c>
      <c r="AE631" s="30">
        <f t="shared" si="240"/>
        <v>-8.9438610509015017</v>
      </c>
      <c r="AF631" s="30">
        <v>16.420300000000001</v>
      </c>
      <c r="AG631" s="31">
        <v>18019</v>
      </c>
      <c r="AH631" s="59">
        <f>VLOOKUP(C631,macroInfo!$B$5:$D$57,3,0)</f>
        <v>2.1</v>
      </c>
      <c r="AI631" s="59">
        <f>VLOOKUP(C631,macroInfo!$B$5:$G$57,6,0)</f>
        <v>270.39008175553982</v>
      </c>
      <c r="AJ631" s="59">
        <f>VLOOKUP(C631,macroInfo!$B$5:$F$57,5,0)</f>
        <v>-4.8140790190475906</v>
      </c>
      <c r="AK631" s="59">
        <f>VLOOKUP(C631,macroInfo!$B$5:$H$57,7,0)</f>
        <v>2.4049999999999998</v>
      </c>
    </row>
    <row r="632" spans="1:47" x14ac:dyDescent="0.3">
      <c r="A632" s="29"/>
      <c r="B632" s="29"/>
      <c r="C632" s="29"/>
      <c r="D632" s="29"/>
      <c r="E632" s="29"/>
      <c r="F632" s="33">
        <f t="shared" ref="F632:F657" si="247">IF(OR(AND(C632&gt;2006,C632&lt;=2012), C632=2001,C632&gt;=2020),1,0)</f>
        <v>0</v>
      </c>
      <c r="G632" s="33">
        <f t="shared" ref="G632:G657" si="248">IF(OR(AND(C632&gt;2006,C632&lt;=2012), C632&gt;=2020),1,0)</f>
        <v>0</v>
      </c>
      <c r="H632" s="33">
        <f t="shared" ref="H632:H657" si="249">IF(OR(AND(C632&gt;2006,C632&lt;=2012)),1,0)</f>
        <v>0</v>
      </c>
      <c r="I632" s="33">
        <f t="shared" ref="I632:I657" si="250">IF(OR(E632="DEU",E632="UK"),1,0)</f>
        <v>0</v>
      </c>
      <c r="J632" s="29"/>
      <c r="K632" s="29"/>
      <c r="L632" s="29"/>
      <c r="M632" s="29"/>
      <c r="N632" s="29"/>
      <c r="O632" s="50"/>
      <c r="P632" s="60"/>
      <c r="Q632" s="31"/>
      <c r="R632" s="29"/>
      <c r="S632" s="31"/>
      <c r="T632" s="29"/>
      <c r="U632" s="31">
        <f t="shared" si="242"/>
        <v>0</v>
      </c>
      <c r="V632" s="50"/>
      <c r="W632" s="29"/>
      <c r="X632" s="44"/>
      <c r="Y632" s="44">
        <f t="shared" si="235"/>
        <v>0</v>
      </c>
      <c r="Z632" s="29"/>
      <c r="AA632" s="29"/>
      <c r="AB632" s="29"/>
      <c r="AC632" s="29"/>
      <c r="AD632" s="29"/>
      <c r="AE632" s="30"/>
      <c r="AF632" s="29"/>
      <c r="AG632" s="29"/>
      <c r="AH632" s="59"/>
      <c r="AI632" s="59"/>
      <c r="AJ632" s="59"/>
      <c r="AK632" s="59"/>
    </row>
    <row r="633" spans="1:47" x14ac:dyDescent="0.3">
      <c r="A633" s="32" t="s">
        <v>157</v>
      </c>
      <c r="B633" s="32">
        <v>22</v>
      </c>
      <c r="C633" s="32">
        <v>1998</v>
      </c>
      <c r="D633" s="29" t="s">
        <v>294</v>
      </c>
      <c r="E633" s="29" t="s">
        <v>45</v>
      </c>
      <c r="F633" s="33">
        <f t="shared" si="247"/>
        <v>0</v>
      </c>
      <c r="G633" s="33">
        <f t="shared" si="248"/>
        <v>0</v>
      </c>
      <c r="H633" s="33">
        <f t="shared" si="249"/>
        <v>0</v>
      </c>
      <c r="I633" s="33">
        <f t="shared" si="250"/>
        <v>0</v>
      </c>
      <c r="J633" s="30">
        <v>0.68969999999999998</v>
      </c>
      <c r="K633" s="30">
        <v>12.521800000000001</v>
      </c>
      <c r="L633" s="30">
        <v>2.6979000000000002</v>
      </c>
      <c r="M633" s="30">
        <v>2.3578999999999999</v>
      </c>
      <c r="N633" s="31">
        <f t="shared" ref="N633:N635" si="251">AVERAGE(N634:N640)</f>
        <v>3575.5790926280711</v>
      </c>
      <c r="O633" s="50"/>
      <c r="P633" s="31"/>
      <c r="Q633" s="31"/>
      <c r="R633" s="31">
        <v>21913.8691</v>
      </c>
      <c r="S633" s="31"/>
      <c r="T633" s="31">
        <v>11285.8398</v>
      </c>
      <c r="U633" s="31">
        <f t="shared" si="242"/>
        <v>10628.0293</v>
      </c>
      <c r="V633" s="50"/>
      <c r="W633" s="31">
        <v>493.61200000000002</v>
      </c>
      <c r="X633" s="44">
        <f t="shared" si="234"/>
        <v>4.3737285726845068</v>
      </c>
      <c r="Y633" s="44">
        <f t="shared" si="235"/>
        <v>2.0158285726845069</v>
      </c>
      <c r="Z633" s="31">
        <v>1204.068</v>
      </c>
      <c r="AA633" s="30">
        <v>16.438099999999999</v>
      </c>
      <c r="AB633" s="30">
        <v>60.986600000000003</v>
      </c>
      <c r="AC633" s="30">
        <v>-0.33810000000000001</v>
      </c>
      <c r="AD633" s="30">
        <v>29.226600000000001</v>
      </c>
      <c r="AE633" s="30"/>
      <c r="AF633" s="30">
        <f t="shared" ref="AF633:AF641" si="252">AVERAGE(AF635:AF648)</f>
        <v>117.07789247263047</v>
      </c>
      <c r="AG633" s="31">
        <v>1230.442</v>
      </c>
      <c r="AH633" s="59">
        <f>VLOOKUP(C633,macroInfo!$B$5:$D$57,3,0)</f>
        <v>4.4813944315531602</v>
      </c>
      <c r="AI633" s="59">
        <f>VLOOKUP(C633,macroInfo!$B$5:$G$57,6,0)</f>
        <v>7.1698837229222008</v>
      </c>
      <c r="AJ633" s="59">
        <f>VLOOKUP(C633,macroInfo!$B$5:$F$57,5,0)</f>
        <v>21.675289447831517</v>
      </c>
      <c r="AK633" s="59">
        <f>VLOOKUP(C633,macroInfo!$B$5:$H$57,7,0)</f>
        <v>7.335</v>
      </c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</row>
    <row r="634" spans="1:47" x14ac:dyDescent="0.3">
      <c r="A634" s="32" t="s">
        <v>158</v>
      </c>
      <c r="B634" s="32">
        <v>22</v>
      </c>
      <c r="C634" s="32">
        <v>1999</v>
      </c>
      <c r="D634" s="29" t="s">
        <v>294</v>
      </c>
      <c r="E634" s="29" t="s">
        <v>45</v>
      </c>
      <c r="F634" s="33">
        <f t="shared" si="247"/>
        <v>0</v>
      </c>
      <c r="G634" s="33">
        <f t="shared" si="248"/>
        <v>0</v>
      </c>
      <c r="H634" s="33">
        <f t="shared" si="249"/>
        <v>0</v>
      </c>
      <c r="I634" s="33">
        <f t="shared" si="250"/>
        <v>0</v>
      </c>
      <c r="J634" s="30">
        <v>0.73909999999999998</v>
      </c>
      <c r="K634" s="30">
        <v>11.8523</v>
      </c>
      <c r="L634" s="30">
        <v>2.794</v>
      </c>
      <c r="M634" s="30">
        <v>2.4899</v>
      </c>
      <c r="N634" s="31">
        <f t="shared" si="251"/>
        <v>3756.573581049563</v>
      </c>
      <c r="O634" s="50">
        <f t="shared" si="237"/>
        <v>4.9380113316618006</v>
      </c>
      <c r="P634" s="31">
        <v>16284.593699999999</v>
      </c>
      <c r="Q634" s="31">
        <f t="shared" si="233"/>
        <v>4.3349593315965835</v>
      </c>
      <c r="R634" s="31">
        <v>26607.112000000001</v>
      </c>
      <c r="S634" s="31">
        <f t="shared" si="238"/>
        <v>19.405881985714814</v>
      </c>
      <c r="T634" s="31">
        <v>14226.54</v>
      </c>
      <c r="U634" s="31">
        <f t="shared" si="242"/>
        <v>12380.572</v>
      </c>
      <c r="V634" s="50">
        <f t="shared" si="239"/>
        <v>15.26336849808024</v>
      </c>
      <c r="W634" s="31">
        <v>614.65599999999995</v>
      </c>
      <c r="X634" s="44">
        <f t="shared" si="234"/>
        <v>4.3204883267470509</v>
      </c>
      <c r="Y634" s="44">
        <f t="shared" si="235"/>
        <v>1.8305883267470509</v>
      </c>
      <c r="Z634" s="31">
        <v>1821.4949999999999</v>
      </c>
      <c r="AA634" s="30">
        <v>12.4458</v>
      </c>
      <c r="AB634" s="30">
        <v>48.125300000000003</v>
      </c>
      <c r="AC634" s="30">
        <v>26.0565</v>
      </c>
      <c r="AD634" s="30">
        <v>-4.8784000000000001</v>
      </c>
      <c r="AE634" s="30">
        <f t="shared" si="240"/>
        <v>41.395176877522147</v>
      </c>
      <c r="AF634" s="30">
        <f t="shared" si="252"/>
        <v>114.69030012624951</v>
      </c>
      <c r="AG634" s="31">
        <v>2424.7759999999998</v>
      </c>
      <c r="AH634" s="59">
        <f>VLOOKUP(C634,macroInfo!$B$5:$D$57,3,0)</f>
        <v>4.7944990446750797</v>
      </c>
      <c r="AI634" s="59">
        <f>VLOOKUP(C634,macroInfo!$B$5:$G$57,6,0)</f>
        <v>-29.70418029197921</v>
      </c>
      <c r="AJ634" s="59">
        <f>VLOOKUP(C634,macroInfo!$B$5:$F$57,5,0)</f>
        <v>20.14088090429766</v>
      </c>
      <c r="AK634" s="59">
        <f>VLOOKUP(C634,macroInfo!$B$5:$H$57,7,0)</f>
        <v>5.4500000000000011</v>
      </c>
    </row>
    <row r="635" spans="1:47" x14ac:dyDescent="0.3">
      <c r="A635" s="32" t="s">
        <v>159</v>
      </c>
      <c r="B635" s="32">
        <v>22</v>
      </c>
      <c r="C635" s="32">
        <v>2000</v>
      </c>
      <c r="D635" s="29" t="s">
        <v>294</v>
      </c>
      <c r="E635" s="29" t="s">
        <v>45</v>
      </c>
      <c r="F635" s="33">
        <f t="shared" si="247"/>
        <v>0</v>
      </c>
      <c r="G635" s="33">
        <f t="shared" si="248"/>
        <v>0</v>
      </c>
      <c r="H635" s="33">
        <f t="shared" si="249"/>
        <v>0</v>
      </c>
      <c r="I635" s="33">
        <f t="shared" si="250"/>
        <v>0</v>
      </c>
      <c r="J635" s="30">
        <v>-0.1007</v>
      </c>
      <c r="K635" s="30">
        <v>-1.6042000000000001</v>
      </c>
      <c r="L635" s="30">
        <v>3.4140000000000001</v>
      </c>
      <c r="M635" s="30">
        <v>3.0253000000000001</v>
      </c>
      <c r="N635" s="31">
        <f t="shared" si="251"/>
        <v>3915.8293959183675</v>
      </c>
      <c r="O635" s="50">
        <f t="shared" si="237"/>
        <v>4.1519897518328763</v>
      </c>
      <c r="P635" s="31">
        <v>22783.074700000001</v>
      </c>
      <c r="Q635" s="31">
        <f t="shared" si="233"/>
        <v>5.818199006255929</v>
      </c>
      <c r="R635" s="31">
        <v>33457.798000000003</v>
      </c>
      <c r="S635" s="31">
        <f t="shared" si="238"/>
        <v>22.910633499867529</v>
      </c>
      <c r="T635" s="31">
        <v>21912.244999999999</v>
      </c>
      <c r="U635" s="31">
        <f t="shared" si="242"/>
        <v>11545.553000000004</v>
      </c>
      <c r="V635" s="50">
        <f t="shared" si="239"/>
        <v>-6.9828128560301561</v>
      </c>
      <c r="W635" s="31">
        <v>907.31100000000004</v>
      </c>
      <c r="X635" s="44">
        <f t="shared" si="234"/>
        <v>4.1406574269318366</v>
      </c>
      <c r="Y635" s="44">
        <f t="shared" si="235"/>
        <v>1.1153574269318365</v>
      </c>
      <c r="Z635" s="31">
        <v>1948.884</v>
      </c>
      <c r="AA635" s="30">
        <v>13.8996</v>
      </c>
      <c r="AB635" s="30">
        <v>79.715000000000003</v>
      </c>
      <c r="AC635" s="30">
        <v>54.023699999999998</v>
      </c>
      <c r="AD635" s="30">
        <v>108.7436</v>
      </c>
      <c r="AE635" s="30">
        <f t="shared" si="240"/>
        <v>6.7599308580468431</v>
      </c>
      <c r="AF635" s="30">
        <f t="shared" si="252"/>
        <v>114.14689284933364</v>
      </c>
      <c r="AG635" s="31">
        <v>2348.9349999999999</v>
      </c>
      <c r="AH635" s="59">
        <f>VLOOKUP(C635,macroInfo!$B$5:$D$57,3,0)</f>
        <v>4.0771594794161796</v>
      </c>
      <c r="AI635" s="59">
        <f>VLOOKUP(C635,macroInfo!$B$5:$G$57,6,0)</f>
        <v>11.349249888751523</v>
      </c>
      <c r="AJ635" s="59">
        <f>VLOOKUP(C635,macroInfo!$B$5:$F$57,5,0)</f>
        <v>6.4848096186651185</v>
      </c>
      <c r="AK635" s="59">
        <f>VLOOKUP(C635,macroInfo!$B$5:$H$57,7,0)</f>
        <v>6.1050000000000004</v>
      </c>
    </row>
    <row r="636" spans="1:47" x14ac:dyDescent="0.3">
      <c r="A636" s="32" t="s">
        <v>160</v>
      </c>
      <c r="B636" s="32">
        <v>22</v>
      </c>
      <c r="C636" s="32">
        <v>2001</v>
      </c>
      <c r="D636" s="29" t="s">
        <v>294</v>
      </c>
      <c r="E636" s="29" t="s">
        <v>45</v>
      </c>
      <c r="F636" s="33">
        <f t="shared" si="247"/>
        <v>1</v>
      </c>
      <c r="G636" s="33">
        <f t="shared" si="248"/>
        <v>0</v>
      </c>
      <c r="H636" s="33">
        <f t="shared" si="249"/>
        <v>0</v>
      </c>
      <c r="I636" s="33">
        <f t="shared" si="250"/>
        <v>0</v>
      </c>
      <c r="J636" s="30">
        <v>0.33889999999999998</v>
      </c>
      <c r="K636" s="30">
        <v>5.6280999999999999</v>
      </c>
      <c r="L636" s="30">
        <v>3.5082</v>
      </c>
      <c r="M636" s="30">
        <v>3.1959</v>
      </c>
      <c r="N636" s="31">
        <f>AVERAGE(N637:N643)</f>
        <v>3947.1644714285712</v>
      </c>
      <c r="O636" s="50">
        <f t="shared" si="237"/>
        <v>0.79703079821351885</v>
      </c>
      <c r="P636" s="31">
        <v>24502.537499999999</v>
      </c>
      <c r="Q636" s="31">
        <f t="shared" si="233"/>
        <v>6.2076302311091576</v>
      </c>
      <c r="R636" s="31">
        <v>35474.839999999997</v>
      </c>
      <c r="S636" s="31">
        <f t="shared" si="238"/>
        <v>5.853882934665668</v>
      </c>
      <c r="T636" s="31">
        <v>20399.59</v>
      </c>
      <c r="U636" s="31">
        <f t="shared" si="242"/>
        <v>15075.249999999996</v>
      </c>
      <c r="V636" s="50">
        <f t="shared" si="239"/>
        <v>26.675398504075044</v>
      </c>
      <c r="W636" s="31">
        <v>1054.2819999999999</v>
      </c>
      <c r="X636" s="44">
        <f t="shared" si="234"/>
        <v>5.1681528893472857</v>
      </c>
      <c r="Y636" s="44">
        <f t="shared" si="235"/>
        <v>1.9722528893472857</v>
      </c>
      <c r="Z636" s="31">
        <v>2202.4810000000002</v>
      </c>
      <c r="AA636" s="30">
        <v>12.623200000000001</v>
      </c>
      <c r="AB636" s="30">
        <v>72.286900000000003</v>
      </c>
      <c r="AC636" s="30">
        <v>-6.9032</v>
      </c>
      <c r="AD636" s="30">
        <v>-4.9112999999999998</v>
      </c>
      <c r="AE636" s="30">
        <f t="shared" si="240"/>
        <v>12.232755117747237</v>
      </c>
      <c r="AF636" s="30">
        <f t="shared" si="252"/>
        <v>112.16870187682218</v>
      </c>
      <c r="AG636" s="31">
        <v>2616.8710000000001</v>
      </c>
      <c r="AH636" s="59">
        <f>VLOOKUP(C636,macroInfo!$B$5:$D$57,3,0)</f>
        <v>0.95433872870837899</v>
      </c>
      <c r="AI636" s="59">
        <f>VLOOKUP(C636,macroInfo!$B$5:$G$57,6,0)</f>
        <v>-20.568826745413055</v>
      </c>
      <c r="AJ636" s="59">
        <f>VLOOKUP(C636,macroInfo!$B$5:$F$57,5,0)</f>
        <v>-18.009005298066089</v>
      </c>
      <c r="AK636" s="59">
        <f>VLOOKUP(C636,macroInfo!$B$5:$H$57,7,0)</f>
        <v>4.9700000000000006</v>
      </c>
    </row>
    <row r="637" spans="1:47" x14ac:dyDescent="0.3">
      <c r="A637" s="32" t="s">
        <v>161</v>
      </c>
      <c r="B637" s="32">
        <v>22</v>
      </c>
      <c r="C637" s="32">
        <v>2002</v>
      </c>
      <c r="D637" s="29" t="s">
        <v>294</v>
      </c>
      <c r="E637" s="29" t="s">
        <v>45</v>
      </c>
      <c r="F637" s="33">
        <f t="shared" si="247"/>
        <v>0</v>
      </c>
      <c r="G637" s="33">
        <f t="shared" si="248"/>
        <v>0</v>
      </c>
      <c r="H637" s="33">
        <f t="shared" si="249"/>
        <v>0</v>
      </c>
      <c r="I637" s="33">
        <f t="shared" si="250"/>
        <v>0</v>
      </c>
      <c r="J637" s="30">
        <v>0.91200000000000003</v>
      </c>
      <c r="K637" s="30">
        <v>13.770799999999999</v>
      </c>
      <c r="L637" s="30">
        <v>3.6097000000000001</v>
      </c>
      <c r="M637" s="30">
        <v>3.2963</v>
      </c>
      <c r="N637" s="31">
        <v>2799.4250000000002</v>
      </c>
      <c r="O637" s="50">
        <f t="shared" si="237"/>
        <v>-34.358342684734104</v>
      </c>
      <c r="P637" s="31">
        <v>28858.737099999998</v>
      </c>
      <c r="Q637" s="31">
        <f t="shared" si="233"/>
        <v>10.308808808951838</v>
      </c>
      <c r="R637" s="31">
        <v>39524.188999999998</v>
      </c>
      <c r="S637" s="31">
        <f t="shared" si="238"/>
        <v>10.808915140847709</v>
      </c>
      <c r="T637" s="31">
        <v>23127.325000000001</v>
      </c>
      <c r="U637" s="31">
        <f t="shared" si="242"/>
        <v>16396.863999999998</v>
      </c>
      <c r="V637" s="50">
        <f t="shared" si="239"/>
        <v>8.4035770809508445</v>
      </c>
      <c r="W637" s="31">
        <v>1159.616</v>
      </c>
      <c r="X637" s="44">
        <f t="shared" si="234"/>
        <v>5.014051560221513</v>
      </c>
      <c r="Y637" s="44">
        <f t="shared" si="235"/>
        <v>1.717751560221513</v>
      </c>
      <c r="Z637" s="31">
        <v>2764.3180000000002</v>
      </c>
      <c r="AA637" s="30">
        <v>11.758699999999999</v>
      </c>
      <c r="AB637" s="30">
        <v>75.220500000000001</v>
      </c>
      <c r="AC637" s="30">
        <v>13.371499999999999</v>
      </c>
      <c r="AD637" s="30">
        <v>14.939299999999999</v>
      </c>
      <c r="AE637" s="30">
        <f t="shared" si="240"/>
        <v>22.720949770857281</v>
      </c>
      <c r="AF637" s="30">
        <f t="shared" si="252"/>
        <v>109.26147361516038</v>
      </c>
      <c r="AG637" s="31">
        <v>3084.9989999999998</v>
      </c>
      <c r="AH637" s="59">
        <f>VLOOKUP(C637,macroInfo!$B$5:$D$57,3,0)</f>
        <v>1.6959429227495699</v>
      </c>
      <c r="AI637" s="59">
        <f>VLOOKUP(C637,macroInfo!$B$5:$G$57,6,0)</f>
        <v>-21.837626089029953</v>
      </c>
      <c r="AJ637" s="59">
        <f>VLOOKUP(C637,macroInfo!$B$5:$F$57,5,0)</f>
        <v>-18.18527651548176</v>
      </c>
      <c r="AK637" s="59">
        <f>VLOOKUP(C637,macroInfo!$B$5:$H$57,7,0)</f>
        <v>3.9949999999999997</v>
      </c>
    </row>
    <row r="638" spans="1:47" x14ac:dyDescent="0.3">
      <c r="A638" s="32" t="s">
        <v>162</v>
      </c>
      <c r="B638" s="32">
        <v>22</v>
      </c>
      <c r="C638" s="32">
        <v>2003</v>
      </c>
      <c r="D638" s="29" t="s">
        <v>294</v>
      </c>
      <c r="E638" s="29" t="s">
        <v>45</v>
      </c>
      <c r="F638" s="33">
        <f t="shared" si="247"/>
        <v>0</v>
      </c>
      <c r="G638" s="33">
        <f t="shared" si="248"/>
        <v>0</v>
      </c>
      <c r="H638" s="33">
        <f t="shared" si="249"/>
        <v>0</v>
      </c>
      <c r="I638" s="33">
        <f t="shared" si="250"/>
        <v>0</v>
      </c>
      <c r="J638" s="30">
        <v>0.96799999999999997</v>
      </c>
      <c r="K638" s="30">
        <v>13.3401</v>
      </c>
      <c r="L638" s="30">
        <v>3.3668999999999998</v>
      </c>
      <c r="M638" s="30">
        <v>3.1006999999999998</v>
      </c>
      <c r="N638" s="31">
        <v>2732.636</v>
      </c>
      <c r="O638" s="50">
        <f t="shared" si="237"/>
        <v>-2.4147327847898858</v>
      </c>
      <c r="P638" s="31">
        <v>31786.361400000002</v>
      </c>
      <c r="Q638" s="31">
        <f t="shared" si="233"/>
        <v>11.632124219983929</v>
      </c>
      <c r="R638" s="31">
        <v>43505.328999999998</v>
      </c>
      <c r="S638" s="31">
        <f t="shared" si="238"/>
        <v>9.5970572112599886</v>
      </c>
      <c r="T638" s="31">
        <v>26148.659</v>
      </c>
      <c r="U638" s="31">
        <f t="shared" si="242"/>
        <v>17356.669999999998</v>
      </c>
      <c r="V638" s="50">
        <f t="shared" si="239"/>
        <v>5.6886773522668381</v>
      </c>
      <c r="W638" s="31">
        <v>1205.6279999999999</v>
      </c>
      <c r="X638" s="44">
        <f t="shared" si="234"/>
        <v>4.6106685623916697</v>
      </c>
      <c r="Y638" s="44">
        <f t="shared" si="235"/>
        <v>1.5099685623916699</v>
      </c>
      <c r="Z638" s="31">
        <v>3260.4059999999999</v>
      </c>
      <c r="AA638" s="30">
        <v>12.5646</v>
      </c>
      <c r="AB638" s="30">
        <v>69.166499999999999</v>
      </c>
      <c r="AC638" s="30">
        <v>13.0639</v>
      </c>
      <c r="AD638" s="30">
        <v>2.0888</v>
      </c>
      <c r="AE638" s="30">
        <f t="shared" si="240"/>
        <v>16.50577775626352</v>
      </c>
      <c r="AF638" s="30">
        <f t="shared" si="252"/>
        <v>105.68739566326531</v>
      </c>
      <c r="AG638" s="31">
        <v>3852.5070000000001</v>
      </c>
      <c r="AH638" s="59">
        <f>VLOOKUP(C638,macroInfo!$B$5:$D$57,3,0)</f>
        <v>2.7962091006717</v>
      </c>
      <c r="AI638" s="59">
        <f>VLOOKUP(C638,macroInfo!$B$5:$G$57,6,0)</f>
        <v>-8.6215243879623085</v>
      </c>
      <c r="AJ638" s="59">
        <f>VLOOKUP(C638,macroInfo!$B$5:$F$57,5,0)</f>
        <v>-2.1118228990670262</v>
      </c>
      <c r="AK638" s="59">
        <f>VLOOKUP(C638,macroInfo!$B$5:$H$57,7,0)</f>
        <v>3.665</v>
      </c>
    </row>
    <row r="639" spans="1:47" x14ac:dyDescent="0.3">
      <c r="A639" s="32" t="s">
        <v>163</v>
      </c>
      <c r="B639" s="32">
        <v>22</v>
      </c>
      <c r="C639" s="32">
        <v>2004</v>
      </c>
      <c r="D639" s="29" t="s">
        <v>294</v>
      </c>
      <c r="E639" s="29" t="s">
        <v>45</v>
      </c>
      <c r="F639" s="33">
        <f t="shared" si="247"/>
        <v>0</v>
      </c>
      <c r="G639" s="33">
        <f t="shared" si="248"/>
        <v>0</v>
      </c>
      <c r="H639" s="33">
        <f t="shared" si="249"/>
        <v>0</v>
      </c>
      <c r="I639" s="33">
        <f t="shared" si="250"/>
        <v>0</v>
      </c>
      <c r="J639" s="30">
        <v>0.92579999999999996</v>
      </c>
      <c r="K639" s="30">
        <v>11.511100000000001</v>
      </c>
      <c r="L639" s="30">
        <v>3.3408000000000002</v>
      </c>
      <c r="M639" s="30">
        <v>3.0390999999999999</v>
      </c>
      <c r="N639" s="31">
        <v>3710.1190000000001</v>
      </c>
      <c r="O639" s="50">
        <f t="shared" si="237"/>
        <v>30.57972404748978</v>
      </c>
      <c r="P639" s="31">
        <v>42192.989699999998</v>
      </c>
      <c r="Q639" s="31">
        <f t="shared" si="233"/>
        <v>11.372408728668811</v>
      </c>
      <c r="R639" s="31">
        <v>54471.313000000002</v>
      </c>
      <c r="S639" s="31">
        <f t="shared" si="238"/>
        <v>22.479075977844662</v>
      </c>
      <c r="T639" s="31">
        <v>36631.078999999998</v>
      </c>
      <c r="U639" s="31">
        <f t="shared" si="242"/>
        <v>17840.234000000004</v>
      </c>
      <c r="V639" s="50">
        <f t="shared" si="239"/>
        <v>2.7479373101926008</v>
      </c>
      <c r="W639" s="31">
        <v>1404.817</v>
      </c>
      <c r="X639" s="44">
        <f t="shared" si="234"/>
        <v>3.8350412773808822</v>
      </c>
      <c r="Y639" s="44">
        <f t="shared" si="235"/>
        <v>0.79594127738088227</v>
      </c>
      <c r="Z639" s="31">
        <v>4988.3720000000003</v>
      </c>
      <c r="AA639" s="30">
        <v>10.4908</v>
      </c>
      <c r="AB639" s="30">
        <v>66.875900000000001</v>
      </c>
      <c r="AC639" s="30">
        <v>40.087800000000001</v>
      </c>
      <c r="AD639" s="30">
        <v>19.092500000000001</v>
      </c>
      <c r="AE639" s="30">
        <f t="shared" si="240"/>
        <v>42.525787652502025</v>
      </c>
      <c r="AF639" s="30">
        <f t="shared" si="252"/>
        <v>103.02839132653061</v>
      </c>
      <c r="AG639" s="31">
        <v>4911.2640000000001</v>
      </c>
      <c r="AH639" s="59">
        <f>VLOOKUP(C639,macroInfo!$B$5:$D$57,3,0)</f>
        <v>3.8525526006435098</v>
      </c>
      <c r="AI639" s="59">
        <f>VLOOKUP(C639,macroInfo!$B$5:$G$57,6,0)</f>
        <v>22.068486956749851</v>
      </c>
      <c r="AJ639" s="59">
        <f>VLOOKUP(C639,macroInfo!$B$5:$F$57,5,0)</f>
        <v>15.83158490016541</v>
      </c>
      <c r="AK639" s="59">
        <f>VLOOKUP(C639,macroInfo!$B$5:$H$57,7,0)</f>
        <v>4.57</v>
      </c>
    </row>
    <row r="640" spans="1:47" x14ac:dyDescent="0.3">
      <c r="A640" s="32" t="s">
        <v>164</v>
      </c>
      <c r="B640" s="32">
        <v>22</v>
      </c>
      <c r="C640" s="32">
        <v>2005</v>
      </c>
      <c r="D640" s="29" t="s">
        <v>294</v>
      </c>
      <c r="E640" s="29" t="s">
        <v>45</v>
      </c>
      <c r="F640" s="33">
        <f t="shared" si="247"/>
        <v>0</v>
      </c>
      <c r="G640" s="33">
        <f t="shared" si="248"/>
        <v>0</v>
      </c>
      <c r="H640" s="33">
        <f t="shared" si="249"/>
        <v>0</v>
      </c>
      <c r="I640" s="33">
        <f t="shared" si="250"/>
        <v>0</v>
      </c>
      <c r="J640" s="30">
        <v>1.1446000000000001</v>
      </c>
      <c r="K640" s="30">
        <v>12.522600000000001</v>
      </c>
      <c r="L640" s="30">
        <v>3.1493000000000002</v>
      </c>
      <c r="M640" s="30">
        <v>2.7847</v>
      </c>
      <c r="N640" s="31">
        <v>4167.3062</v>
      </c>
      <c r="O640" s="50">
        <f t="shared" si="237"/>
        <v>11.620588028543294</v>
      </c>
      <c r="P640" s="31">
        <v>49845.542999999998</v>
      </c>
      <c r="Q640" s="31">
        <f t="shared" si="233"/>
        <v>11.961094435537278</v>
      </c>
      <c r="R640" s="31">
        <v>63678.726600000002</v>
      </c>
      <c r="S640" s="31">
        <f t="shared" si="238"/>
        <v>15.617634835989602</v>
      </c>
      <c r="T640" s="31">
        <v>43492.269500000002</v>
      </c>
      <c r="U640" s="31">
        <f t="shared" si="242"/>
        <v>20186.4571</v>
      </c>
      <c r="V640" s="50">
        <f t="shared" si="239"/>
        <v>12.355569530953181</v>
      </c>
      <c r="W640" s="31">
        <v>1588.2809</v>
      </c>
      <c r="X640" s="44">
        <f t="shared" si="234"/>
        <v>3.6518694431432235</v>
      </c>
      <c r="Y640" s="44">
        <f t="shared" si="235"/>
        <v>0.86716944314322353</v>
      </c>
      <c r="Z640" s="31">
        <v>5810.6989999999996</v>
      </c>
      <c r="AA640" s="30">
        <v>10.584300000000001</v>
      </c>
      <c r="AB640" s="30">
        <v>67.010400000000004</v>
      </c>
      <c r="AC640" s="30">
        <v>18.730499999999999</v>
      </c>
      <c r="AD640" s="30">
        <v>16.697199999999999</v>
      </c>
      <c r="AE640" s="30">
        <f t="shared" si="240"/>
        <v>15.25912694113558</v>
      </c>
      <c r="AF640" s="30">
        <f t="shared" si="252"/>
        <v>100.42176071428571</v>
      </c>
      <c r="AG640" s="31">
        <v>5313.5352000000003</v>
      </c>
      <c r="AH640" s="59">
        <f>VLOOKUP(C640,macroInfo!$B$5:$D$57,3,0)</f>
        <v>3.4832203202525802</v>
      </c>
      <c r="AI640" s="59">
        <f>VLOOKUP(C640,macroInfo!$B$5:$G$57,6,0)</f>
        <v>2.7517247399369804</v>
      </c>
      <c r="AJ640" s="59">
        <f>VLOOKUP(C640,macroInfo!$B$5:$F$57,5,0)</f>
        <v>6.3055343402032529</v>
      </c>
      <c r="AK640" s="59">
        <f>VLOOKUP(C640,macroInfo!$B$5:$H$57,7,0)</f>
        <v>4.6974999999999998</v>
      </c>
    </row>
    <row r="641" spans="1:37" x14ac:dyDescent="0.3">
      <c r="A641" s="32" t="s">
        <v>165</v>
      </c>
      <c r="B641" s="32">
        <v>22</v>
      </c>
      <c r="C641" s="32">
        <v>2006</v>
      </c>
      <c r="D641" s="29" t="s">
        <v>294</v>
      </c>
      <c r="E641" s="29" t="s">
        <v>45</v>
      </c>
      <c r="F641" s="33">
        <f t="shared" si="247"/>
        <v>0</v>
      </c>
      <c r="G641" s="33">
        <f t="shared" si="248"/>
        <v>0</v>
      </c>
      <c r="H641" s="33">
        <f t="shared" si="249"/>
        <v>0</v>
      </c>
      <c r="I641" s="33">
        <f t="shared" si="250"/>
        <v>0</v>
      </c>
      <c r="J641" s="30">
        <v>0.17860000000000001</v>
      </c>
      <c r="K641" s="30">
        <v>1.8092999999999999</v>
      </c>
      <c r="L641" s="30">
        <v>2.8490000000000002</v>
      </c>
      <c r="M641" s="30">
        <v>2.4310999999999998</v>
      </c>
      <c r="N641" s="31">
        <v>5023.5349999999999</v>
      </c>
      <c r="O641" s="50">
        <f t="shared" si="237"/>
        <v>18.686403728779943</v>
      </c>
      <c r="P641" s="31">
        <v>66797.040699999998</v>
      </c>
      <c r="Q641" s="31">
        <f t="shared" si="233"/>
        <v>13.296820008221303</v>
      </c>
      <c r="R641" s="31">
        <v>89641.849000000002</v>
      </c>
      <c r="S641" s="31">
        <f t="shared" si="238"/>
        <v>34.197173119535584</v>
      </c>
      <c r="T641" s="31">
        <v>54976.675000000003</v>
      </c>
      <c r="U641" s="31">
        <f t="shared" si="242"/>
        <v>34665.173999999999</v>
      </c>
      <c r="V641" s="50">
        <f t="shared" si="239"/>
        <v>54.072361288664439</v>
      </c>
      <c r="W641" s="31">
        <v>1821.548</v>
      </c>
      <c r="X641" s="44">
        <f t="shared" si="234"/>
        <v>3.3133105994496761</v>
      </c>
      <c r="Y641" s="44">
        <f t="shared" si="235"/>
        <v>0.88221059944967628</v>
      </c>
      <c r="Z641" s="31">
        <v>8448.9539999999997</v>
      </c>
      <c r="AA641" s="30">
        <v>10.185700000000001</v>
      </c>
      <c r="AB641" s="30">
        <v>66.1554</v>
      </c>
      <c r="AC641" s="30">
        <v>26.4056</v>
      </c>
      <c r="AD641" s="30">
        <v>38.014000000000003</v>
      </c>
      <c r="AE641" s="30">
        <f t="shared" si="240"/>
        <v>37.434177328674686</v>
      </c>
      <c r="AF641" s="30">
        <f t="shared" si="252"/>
        <v>97.474628571428568</v>
      </c>
      <c r="AG641" s="31">
        <v>6726.4620000000004</v>
      </c>
      <c r="AH641" s="59">
        <f>VLOOKUP(C641,macroInfo!$B$5:$D$57,3,0)</f>
        <v>2.7828106258432701</v>
      </c>
      <c r="AI641" s="59">
        <f>VLOOKUP(C641,macroInfo!$B$5:$G$57,6,0)</f>
        <v>2.1064496594234416</v>
      </c>
      <c r="AJ641" s="59">
        <f>VLOOKUP(C641,macroInfo!$B$5:$F$57,5,0)</f>
        <v>8.7574297123439706</v>
      </c>
      <c r="AK641" s="59">
        <f>VLOOKUP(C641,macroInfo!$B$5:$H$57,7,0)</f>
        <v>4.7974999999999994</v>
      </c>
    </row>
    <row r="642" spans="1:37" x14ac:dyDescent="0.3">
      <c r="A642" s="32" t="s">
        <v>166</v>
      </c>
      <c r="B642" s="32">
        <v>22</v>
      </c>
      <c r="C642" s="32">
        <v>2007</v>
      </c>
      <c r="D642" s="29" t="s">
        <v>294</v>
      </c>
      <c r="E642" s="29" t="s">
        <v>45</v>
      </c>
      <c r="F642" s="33">
        <f t="shared" si="247"/>
        <v>1</v>
      </c>
      <c r="G642" s="33">
        <f t="shared" si="248"/>
        <v>1</v>
      </c>
      <c r="H642" s="33">
        <f t="shared" si="249"/>
        <v>1</v>
      </c>
      <c r="I642" s="33">
        <f t="shared" si="250"/>
        <v>0</v>
      </c>
      <c r="J642" s="30">
        <v>-1.5474000000000001</v>
      </c>
      <c r="K642" s="30">
        <v>-17.8916</v>
      </c>
      <c r="L642" s="30">
        <v>2.6053999999999999</v>
      </c>
      <c r="M642" s="30">
        <v>2.2715999999999998</v>
      </c>
      <c r="N642" s="31">
        <v>5030.6201000000001</v>
      </c>
      <c r="O642" s="50">
        <f t="shared" si="237"/>
        <v>0.14093876814779985</v>
      </c>
      <c r="P642" s="31">
        <v>66726.945300000007</v>
      </c>
      <c r="Q642" s="31">
        <f t="shared" si="233"/>
        <v>13.264159084483444</v>
      </c>
      <c r="R642" s="31">
        <v>84746.398400000005</v>
      </c>
      <c r="S642" s="31">
        <f t="shared" si="238"/>
        <v>-5.6159027069862297</v>
      </c>
      <c r="T642" s="31">
        <v>57232.019500000002</v>
      </c>
      <c r="U642" s="31">
        <f t="shared" si="242"/>
        <v>27514.378900000003</v>
      </c>
      <c r="V642" s="50">
        <f t="shared" si="239"/>
        <v>-23.102681473892371</v>
      </c>
      <c r="W642" s="31">
        <v>1864.0220999999999</v>
      </c>
      <c r="X642" s="44">
        <f t="shared" si="234"/>
        <v>3.2569567110942153</v>
      </c>
      <c r="Y642" s="44">
        <f t="shared" si="235"/>
        <v>0.98535671109421541</v>
      </c>
      <c r="Z642" s="31">
        <v>6796.88</v>
      </c>
      <c r="AA642" s="30">
        <v>11.8713</v>
      </c>
      <c r="AB642" s="30">
        <v>65.680099999999996</v>
      </c>
      <c r="AC642" s="30">
        <v>4.1024000000000003</v>
      </c>
      <c r="AD642" s="30">
        <v>-4.7321999999999997</v>
      </c>
      <c r="AE642" s="30">
        <f t="shared" si="240"/>
        <v>-21.757896336366755</v>
      </c>
      <c r="AF642" s="30">
        <f>AVERAGE(AF644:AF657)</f>
        <v>91.491049999999987</v>
      </c>
      <c r="AG642" s="31">
        <v>6939.6021000000001</v>
      </c>
      <c r="AH642" s="59">
        <f>VLOOKUP(C642,macroInfo!$B$5:$D$57,3,0)</f>
        <v>2.01050755163328</v>
      </c>
      <c r="AI642" s="59">
        <f>VLOOKUP(C642,macroInfo!$B$5:$G$57,6,0)</f>
        <v>21.613625390754567</v>
      </c>
      <c r="AJ642" s="59">
        <f>VLOOKUP(C642,macroInfo!$B$5:$F$57,5,0)</f>
        <v>11.440467914050702</v>
      </c>
      <c r="AK642" s="59">
        <f>VLOOKUP(C642,macroInfo!$B$5:$H$57,7,0)</f>
        <v>5.9550000000000001</v>
      </c>
    </row>
    <row r="643" spans="1:37" x14ac:dyDescent="0.3">
      <c r="A643" s="32" t="s">
        <v>167</v>
      </c>
      <c r="B643" s="32">
        <v>22</v>
      </c>
      <c r="C643" s="32">
        <v>2008</v>
      </c>
      <c r="D643" s="29" t="s">
        <v>294</v>
      </c>
      <c r="E643" s="29" t="s">
        <v>45</v>
      </c>
      <c r="F643" s="33">
        <f t="shared" si="247"/>
        <v>1</v>
      </c>
      <c r="G643" s="33">
        <f t="shared" si="248"/>
        <v>1</v>
      </c>
      <c r="H643" s="33">
        <f t="shared" si="249"/>
        <v>1</v>
      </c>
      <c r="I643" s="33">
        <f t="shared" si="250"/>
        <v>0</v>
      </c>
      <c r="J643" s="30">
        <v>-2.9129999999999998</v>
      </c>
      <c r="K643" s="30">
        <v>-38.887999999999998</v>
      </c>
      <c r="L643" s="30">
        <v>2.8633000000000002</v>
      </c>
      <c r="M643" s="30">
        <v>2.6057000000000001</v>
      </c>
      <c r="N643" s="31">
        <v>4166.51</v>
      </c>
      <c r="O643" s="50">
        <f t="shared" si="237"/>
        <v>-18.84645018980973</v>
      </c>
      <c r="P643" s="31">
        <v>63230.117599999998</v>
      </c>
      <c r="Q643" s="31">
        <f t="shared" ref="Q643:Q706" si="253">+P643/N643</f>
        <v>15.175798834036158</v>
      </c>
      <c r="R643" s="31">
        <v>77093.668000000005</v>
      </c>
      <c r="S643" s="31">
        <f t="shared" si="238"/>
        <v>-9.464209851336884</v>
      </c>
      <c r="T643" s="31">
        <v>55730.703000000001</v>
      </c>
      <c r="U643" s="31">
        <f t="shared" si="242"/>
        <v>21362.965000000004</v>
      </c>
      <c r="V643" s="50">
        <f t="shared" si="239"/>
        <v>-25.304992179494107</v>
      </c>
      <c r="W643" s="31">
        <v>1903.3109999999999</v>
      </c>
      <c r="X643" s="44">
        <f t="shared" si="234"/>
        <v>3.4151928785107915</v>
      </c>
      <c r="Y643" s="44">
        <f t="shared" si="235"/>
        <v>0.80949287851079132</v>
      </c>
      <c r="Z643" s="31">
        <v>5401.2690000000002</v>
      </c>
      <c r="AA643" s="30">
        <v>13.42</v>
      </c>
      <c r="AB643" s="30">
        <v>66.184899999999999</v>
      </c>
      <c r="AC643" s="30">
        <v>-2.6232000000000002</v>
      </c>
      <c r="AD643" s="30">
        <v>-8.2022999999999993</v>
      </c>
      <c r="AE643" s="30">
        <f t="shared" si="240"/>
        <v>-22.982975739887163</v>
      </c>
      <c r="AF643" s="30">
        <v>165.46559999999999</v>
      </c>
      <c r="AG643" s="31">
        <v>6449.4719999999998</v>
      </c>
      <c r="AH643" s="59">
        <f>VLOOKUP(C643,macroInfo!$B$5:$D$57,3,0)</f>
        <v>0.122188442974647</v>
      </c>
      <c r="AI643" s="59">
        <f>VLOOKUP(C643,macroInfo!$B$5:$G$57,6,0)</f>
        <v>-8.1302947285824168</v>
      </c>
      <c r="AJ643" s="59">
        <f>VLOOKUP(C643,macroInfo!$B$5:$F$57,5,0)</f>
        <v>-19.582815844469096</v>
      </c>
      <c r="AK643" s="59">
        <f>VLOOKUP(C643,macroInfo!$B$5:$H$57,7,0)</f>
        <v>5.49</v>
      </c>
    </row>
    <row r="644" spans="1:37" x14ac:dyDescent="0.3">
      <c r="A644" s="32" t="s">
        <v>168</v>
      </c>
      <c r="B644" s="32">
        <v>22</v>
      </c>
      <c r="C644" s="32">
        <v>2009</v>
      </c>
      <c r="D644" s="29" t="s">
        <v>294</v>
      </c>
      <c r="E644" s="29" t="s">
        <v>45</v>
      </c>
      <c r="F644" s="33">
        <f t="shared" si="247"/>
        <v>1</v>
      </c>
      <c r="G644" s="33">
        <f t="shared" si="248"/>
        <v>1</v>
      </c>
      <c r="H644" s="33">
        <f t="shared" si="249"/>
        <v>1</v>
      </c>
      <c r="I644" s="33">
        <f t="shared" si="250"/>
        <v>0</v>
      </c>
      <c r="J644" s="30">
        <v>0.17960000000000001</v>
      </c>
      <c r="K644" s="30">
        <v>1.7733000000000001</v>
      </c>
      <c r="L644" s="30">
        <v>3.9226999999999999</v>
      </c>
      <c r="M644" s="30">
        <v>3.6244999999999998</v>
      </c>
      <c r="N644" s="31">
        <v>5252.6570000000002</v>
      </c>
      <c r="O644" s="50">
        <f t="shared" si="237"/>
        <v>23.165528888537722</v>
      </c>
      <c r="P644" s="31">
        <v>18646.091499999999</v>
      </c>
      <c r="Q644" s="31">
        <f t="shared" si="253"/>
        <v>3.5498399191114132</v>
      </c>
      <c r="R644" s="31">
        <v>82953.214999999997</v>
      </c>
      <c r="S644" s="31">
        <f t="shared" ref="S644:S707" si="254">+LN(R644/R643)*100</f>
        <v>7.3255624084479924</v>
      </c>
      <c r="T644" s="31">
        <v>57671.171000000002</v>
      </c>
      <c r="U644" s="31">
        <f t="shared" si="242"/>
        <v>25282.043999999994</v>
      </c>
      <c r="V644" s="50">
        <f t="shared" si="239"/>
        <v>16.843560512041154</v>
      </c>
      <c r="W644" s="31">
        <v>2643.5039999999999</v>
      </c>
      <c r="X644" s="44">
        <f t="shared" si="234"/>
        <v>4.5837529465111775</v>
      </c>
      <c r="Y644" s="44">
        <f t="shared" si="235"/>
        <v>0.95925294651117765</v>
      </c>
      <c r="Z644" s="31">
        <v>9165.1380000000008</v>
      </c>
      <c r="AA644" s="30">
        <v>8.8364999999999991</v>
      </c>
      <c r="AB644" s="30">
        <v>62.042000000000002</v>
      </c>
      <c r="AC644" s="30">
        <v>3.4819</v>
      </c>
      <c r="AD644" s="30">
        <v>-3.012</v>
      </c>
      <c r="AE644" s="30">
        <f t="shared" si="240"/>
        <v>52.87730124993972</v>
      </c>
      <c r="AF644" s="30">
        <v>146.13159999999999</v>
      </c>
      <c r="AG644" s="31">
        <v>2323.3029999999999</v>
      </c>
      <c r="AH644" s="59">
        <f>VLOOKUP(C644,macroInfo!$B$5:$D$57,3,0)</f>
        <v>-2.5998883510855801</v>
      </c>
      <c r="AI644" s="59">
        <f>VLOOKUP(C644,macroInfo!$B$5:$G$57,6,0)</f>
        <v>-152.2692205218506</v>
      </c>
      <c r="AJ644" s="59">
        <f>VLOOKUP(C644,macroInfo!$B$5:$F$57,5,0)</f>
        <v>-24.778154144577758</v>
      </c>
      <c r="AK644" s="59">
        <f>VLOOKUP(C644,macroInfo!$B$5:$H$57,7,0)</f>
        <v>1.1975</v>
      </c>
    </row>
    <row r="645" spans="1:37" x14ac:dyDescent="0.3">
      <c r="A645" s="32" t="s">
        <v>169</v>
      </c>
      <c r="B645" s="32">
        <v>22</v>
      </c>
      <c r="C645" s="32">
        <v>2010</v>
      </c>
      <c r="D645" s="29" t="s">
        <v>294</v>
      </c>
      <c r="E645" s="29" t="s">
        <v>45</v>
      </c>
      <c r="F645" s="33">
        <f t="shared" si="247"/>
        <v>1</v>
      </c>
      <c r="G645" s="33">
        <f t="shared" si="248"/>
        <v>1</v>
      </c>
      <c r="H645" s="33">
        <f t="shared" si="249"/>
        <v>1</v>
      </c>
      <c r="I645" s="33">
        <f t="shared" si="250"/>
        <v>0</v>
      </c>
      <c r="J645" s="30">
        <v>1.1843999999999999</v>
      </c>
      <c r="K645" s="30">
        <v>9.9755000000000003</v>
      </c>
      <c r="L645" s="30">
        <v>4.5526</v>
      </c>
      <c r="M645" s="30">
        <v>4.2355</v>
      </c>
      <c r="N645" s="31">
        <v>7680.4719999999998</v>
      </c>
      <c r="O645" s="50">
        <f t="shared" si="237"/>
        <v>37.994695978580282</v>
      </c>
      <c r="P645" s="31">
        <v>57080.464500000002</v>
      </c>
      <c r="Q645" s="31">
        <f t="shared" si="253"/>
        <v>7.431895396532922</v>
      </c>
      <c r="R645" s="31">
        <v>89651.815000000002</v>
      </c>
      <c r="S645" s="31">
        <f t="shared" si="254"/>
        <v>7.7656671071483716</v>
      </c>
      <c r="T645" s="31">
        <v>65167.947</v>
      </c>
      <c r="U645" s="31">
        <f t="shared" si="242"/>
        <v>24483.868000000002</v>
      </c>
      <c r="V645" s="50">
        <f t="shared" si="239"/>
        <v>-3.2079968742137739</v>
      </c>
      <c r="W645" s="31">
        <v>3398.6390000000001</v>
      </c>
      <c r="X645" s="44">
        <f t="shared" ref="X645:X708" si="255">+W645/T645*100</f>
        <v>5.2152003499511812</v>
      </c>
      <c r="Y645" s="44">
        <f t="shared" ref="Y645:Y708" si="256">X645-M645</f>
        <v>0.97970034995118116</v>
      </c>
      <c r="Z645" s="31">
        <v>11035.034</v>
      </c>
      <c r="AA645" s="30">
        <v>7.9615</v>
      </c>
      <c r="AB645" s="30">
        <v>55.985900000000001</v>
      </c>
      <c r="AC645" s="30">
        <v>12.9992</v>
      </c>
      <c r="AD645" s="30">
        <v>-3.9045000000000001</v>
      </c>
      <c r="AE645" s="30">
        <f t="shared" si="240"/>
        <v>18.566818234807521</v>
      </c>
      <c r="AF645" s="30">
        <v>123.21899999999999</v>
      </c>
      <c r="AG645" s="31">
        <v>9092.9179999999997</v>
      </c>
      <c r="AH645" s="59">
        <f>VLOOKUP(C645,macroInfo!$B$5:$D$57,3,0)</f>
        <v>2.7088566941968102</v>
      </c>
      <c r="AI645" s="59">
        <f>VLOOKUP(C645,macroInfo!$B$5:$G$57,6,0)</f>
        <v>-55.129973169376534</v>
      </c>
      <c r="AJ645" s="59">
        <f>VLOOKUP(C645,macroInfo!$B$5:$F$57,5,0)</f>
        <v>17.567573527575036</v>
      </c>
      <c r="AK645" s="59">
        <f>VLOOKUP(C645,macroInfo!$B$5:$H$57,7,0)</f>
        <v>0.69</v>
      </c>
    </row>
    <row r="646" spans="1:37" x14ac:dyDescent="0.3">
      <c r="A646" s="32" t="s">
        <v>170</v>
      </c>
      <c r="B646" s="32">
        <v>22</v>
      </c>
      <c r="C646" s="32">
        <v>2011</v>
      </c>
      <c r="D646" s="29" t="s">
        <v>294</v>
      </c>
      <c r="E646" s="29" t="s">
        <v>45</v>
      </c>
      <c r="F646" s="33">
        <f t="shared" si="247"/>
        <v>1</v>
      </c>
      <c r="G646" s="33">
        <f t="shared" si="248"/>
        <v>1</v>
      </c>
      <c r="H646" s="33">
        <f t="shared" si="249"/>
        <v>1</v>
      </c>
      <c r="I646" s="33">
        <f t="shared" si="250"/>
        <v>0</v>
      </c>
      <c r="J646" s="30">
        <v>1.3777999999999999</v>
      </c>
      <c r="K646" s="30">
        <v>9.8846000000000007</v>
      </c>
      <c r="L646" s="30">
        <v>5.3022999999999998</v>
      </c>
      <c r="M646" s="30">
        <v>4.9447999999999999</v>
      </c>
      <c r="N646" s="31">
        <v>8158.8890000000001</v>
      </c>
      <c r="O646" s="50">
        <f t="shared" ref="O646:O709" si="257">LN(N646/N645)*100</f>
        <v>6.0427004141283565</v>
      </c>
      <c r="P646" s="31">
        <v>57325.531900000002</v>
      </c>
      <c r="Q646" s="31">
        <f t="shared" si="253"/>
        <v>7.026144356173984</v>
      </c>
      <c r="R646" s="31">
        <v>80565.198999999993</v>
      </c>
      <c r="S646" s="31">
        <f t="shared" si="254"/>
        <v>-10.686666316726294</v>
      </c>
      <c r="T646" s="31">
        <v>51659.851000000002</v>
      </c>
      <c r="U646" s="31">
        <f t="shared" si="242"/>
        <v>28905.347999999991</v>
      </c>
      <c r="V646" s="50">
        <f t="shared" ref="V646:V657" si="258">LN(U646/U645)*100</f>
        <v>16.601217820315377</v>
      </c>
      <c r="W646" s="31">
        <v>3864.8139999999999</v>
      </c>
      <c r="X646" s="44">
        <f t="shared" si="255"/>
        <v>7.4812720617409445</v>
      </c>
      <c r="Y646" s="44">
        <f t="shared" si="256"/>
        <v>2.5364720617409446</v>
      </c>
      <c r="Z646" s="31">
        <v>12396.163</v>
      </c>
      <c r="AA646" s="30">
        <v>6.3959999999999999</v>
      </c>
      <c r="AB646" s="30">
        <v>72.400099999999995</v>
      </c>
      <c r="AC646" s="30">
        <v>-20.728100000000001</v>
      </c>
      <c r="AD646" s="30">
        <v>12.087</v>
      </c>
      <c r="AE646" s="30">
        <f t="shared" ref="AE646:AE709" si="259">+LN(Z646/Z645)*100</f>
        <v>11.631186843255616</v>
      </c>
      <c r="AF646" s="30">
        <v>129.46530000000001</v>
      </c>
      <c r="AG646" s="31">
        <v>9430.0499999999993</v>
      </c>
      <c r="AH646" s="59">
        <f>VLOOKUP(C646,macroInfo!$B$5:$D$57,3,0)</f>
        <v>1.54989495017045</v>
      </c>
      <c r="AI646" s="59">
        <f>VLOOKUP(C646,macroInfo!$B$5:$G$57,6,0)</f>
        <v>25.171692375826577</v>
      </c>
      <c r="AJ646" s="59">
        <f>VLOOKUP(C646,macroInfo!$B$5:$F$57,5,0)</f>
        <v>12.462970276676295</v>
      </c>
      <c r="AK646" s="59">
        <f>VLOOKUP(C646,macroInfo!$B$5:$H$57,7,0)</f>
        <v>0.88749999999999996</v>
      </c>
    </row>
    <row r="647" spans="1:37" x14ac:dyDescent="0.3">
      <c r="A647" s="32" t="s">
        <v>171</v>
      </c>
      <c r="B647" s="32">
        <v>22</v>
      </c>
      <c r="C647" s="32">
        <v>2012</v>
      </c>
      <c r="D647" s="29" t="s">
        <v>294</v>
      </c>
      <c r="E647" s="29" t="s">
        <v>45</v>
      </c>
      <c r="F647" s="33">
        <f t="shared" si="247"/>
        <v>1</v>
      </c>
      <c r="G647" s="33">
        <f t="shared" si="248"/>
        <v>1</v>
      </c>
      <c r="H647" s="33">
        <f t="shared" si="249"/>
        <v>1</v>
      </c>
      <c r="I647" s="33">
        <f t="shared" si="250"/>
        <v>0</v>
      </c>
      <c r="J647" s="30">
        <v>0.67469999999999997</v>
      </c>
      <c r="K647" s="30">
        <v>4.2977999999999996</v>
      </c>
      <c r="L647" s="30">
        <v>2.4399000000000002</v>
      </c>
      <c r="M647" s="30">
        <v>2.1551999999999998</v>
      </c>
      <c r="N647" s="31">
        <v>8027.1729999999998</v>
      </c>
      <c r="O647" s="50">
        <f t="shared" si="257"/>
        <v>-1.6275596567399835</v>
      </c>
      <c r="P647" s="31">
        <v>62405.529499999997</v>
      </c>
      <c r="Q647" s="31">
        <f t="shared" si="253"/>
        <v>7.774284857196923</v>
      </c>
      <c r="R647" s="31">
        <v>85790.202000000005</v>
      </c>
      <c r="S647" s="31">
        <f t="shared" si="254"/>
        <v>6.2838022091166872</v>
      </c>
      <c r="T647" s="31">
        <v>53232.353000000003</v>
      </c>
      <c r="U647" s="31">
        <f t="shared" si="242"/>
        <v>32557.849000000002</v>
      </c>
      <c r="V647" s="50">
        <f t="shared" si="258"/>
        <v>11.899184639703488</v>
      </c>
      <c r="W647" s="31">
        <v>1674.123</v>
      </c>
      <c r="X647" s="44">
        <f t="shared" si="255"/>
        <v>3.1449351863142327</v>
      </c>
      <c r="Y647" s="44">
        <f t="shared" si="256"/>
        <v>0.98973518631423296</v>
      </c>
      <c r="Z647" s="31">
        <v>13042.002</v>
      </c>
      <c r="AA647" s="30">
        <v>6.4786000000000001</v>
      </c>
      <c r="AB647" s="30">
        <v>72.566800000000001</v>
      </c>
      <c r="AC647" s="30">
        <v>3.044</v>
      </c>
      <c r="AD647" s="30">
        <v>6.2779999999999996</v>
      </c>
      <c r="AE647" s="30">
        <f t="shared" si="259"/>
        <v>5.0788083079629534</v>
      </c>
      <c r="AF647" s="30">
        <v>151.25139999999999</v>
      </c>
      <c r="AG647" s="31">
        <v>9310.9050000000007</v>
      </c>
      <c r="AH647" s="59">
        <f>VLOOKUP(C647,macroInfo!$B$5:$D$57,3,0)</f>
        <v>2.2806876031918502</v>
      </c>
      <c r="AI647" s="59">
        <f>VLOOKUP(C647,macroInfo!$B$5:$G$57,6,0)</f>
        <v>-5.7987257650349395</v>
      </c>
      <c r="AJ647" s="59">
        <f>VLOOKUP(C647,macroInfo!$B$5:$F$57,5,0)</f>
        <v>7.9335793820117502</v>
      </c>
      <c r="AK647" s="59">
        <f>VLOOKUP(C647,macroInfo!$B$5:$H$57,7,0)</f>
        <v>0.83749999999999991</v>
      </c>
    </row>
    <row r="648" spans="1:37" x14ac:dyDescent="0.3">
      <c r="A648" s="32" t="s">
        <v>172</v>
      </c>
      <c r="B648" s="32">
        <v>22</v>
      </c>
      <c r="C648" s="32">
        <v>2013</v>
      </c>
      <c r="D648" s="29" t="s">
        <v>294</v>
      </c>
      <c r="E648" s="29" t="s">
        <v>45</v>
      </c>
      <c r="F648" s="33">
        <f t="shared" si="247"/>
        <v>0</v>
      </c>
      <c r="G648" s="33">
        <f t="shared" si="248"/>
        <v>0</v>
      </c>
      <c r="H648" s="33">
        <f t="shared" si="249"/>
        <v>0</v>
      </c>
      <c r="I648" s="33">
        <f t="shared" si="250"/>
        <v>0</v>
      </c>
      <c r="J648" s="30">
        <v>0.77100000000000002</v>
      </c>
      <c r="K648" s="30">
        <v>4.6500000000000004</v>
      </c>
      <c r="L648" s="30">
        <v>2.3014999999999999</v>
      </c>
      <c r="M648" s="30">
        <v>2.0266999999999999</v>
      </c>
      <c r="N648" s="31">
        <v>8390.4279999999999</v>
      </c>
      <c r="O648" s="50">
        <f t="shared" si="257"/>
        <v>4.42591211105246</v>
      </c>
      <c r="P648" s="31">
        <v>60104.2039</v>
      </c>
      <c r="Q648" s="31">
        <f t="shared" si="253"/>
        <v>7.1634252626922015</v>
      </c>
      <c r="R648" s="31">
        <v>77144.020999999993</v>
      </c>
      <c r="S648" s="31">
        <f t="shared" si="254"/>
        <v>-10.623072674264799</v>
      </c>
      <c r="T648" s="31">
        <v>50050.625999999997</v>
      </c>
      <c r="U648" s="31">
        <f t="shared" si="242"/>
        <v>27093.394999999997</v>
      </c>
      <c r="V648" s="50">
        <f t="shared" si="258"/>
        <v>-18.372850505639487</v>
      </c>
      <c r="W648" s="31">
        <v>1513.771</v>
      </c>
      <c r="X648" s="44">
        <f t="shared" si="255"/>
        <v>3.0244796538608729</v>
      </c>
      <c r="Y648" s="44">
        <f t="shared" si="256"/>
        <v>0.99777965386087297</v>
      </c>
      <c r="Z648" s="31">
        <v>13344.983</v>
      </c>
      <c r="AA648" s="30">
        <v>5.6954000000000002</v>
      </c>
      <c r="AB648" s="30">
        <v>80.063599999999994</v>
      </c>
      <c r="AC648" s="30">
        <v>-5.9771000000000001</v>
      </c>
      <c r="AD648" s="30">
        <v>-2.4609999999999999</v>
      </c>
      <c r="AE648" s="30">
        <f t="shared" si="259"/>
        <v>2.2965436648613786</v>
      </c>
      <c r="AF648" s="30">
        <v>89.877300000000005</v>
      </c>
      <c r="AG648" s="31">
        <v>9550.5580000000009</v>
      </c>
      <c r="AH648" s="59">
        <f>VLOOKUP(C648,macroInfo!$B$5:$D$57,3,0)</f>
        <v>1.84187539518688</v>
      </c>
      <c r="AI648" s="59">
        <f>VLOOKUP(C648,macroInfo!$B$5:$G$57,6,0)</f>
        <v>-52.586350113053101</v>
      </c>
      <c r="AJ648" s="59">
        <f>VLOOKUP(C648,macroInfo!$B$5:$F$57,5,0)</f>
        <v>17.537853396638734</v>
      </c>
      <c r="AK648" s="59">
        <f>VLOOKUP(C648,macroInfo!$B$5:$H$57,7,0)</f>
        <v>0.495</v>
      </c>
    </row>
    <row r="649" spans="1:37" x14ac:dyDescent="0.3">
      <c r="A649" s="32" t="s">
        <v>173</v>
      </c>
      <c r="B649" s="32">
        <v>22</v>
      </c>
      <c r="C649" s="32">
        <v>2014</v>
      </c>
      <c r="D649" s="29" t="s">
        <v>294</v>
      </c>
      <c r="E649" s="29" t="s">
        <v>45</v>
      </c>
      <c r="F649" s="33">
        <f t="shared" si="247"/>
        <v>0</v>
      </c>
      <c r="G649" s="33">
        <f t="shared" si="248"/>
        <v>0</v>
      </c>
      <c r="H649" s="33">
        <f t="shared" si="249"/>
        <v>0</v>
      </c>
      <c r="I649" s="33">
        <f t="shared" si="250"/>
        <v>0</v>
      </c>
      <c r="J649" s="30">
        <v>2.6229</v>
      </c>
      <c r="K649" s="30">
        <v>16.062799999999999</v>
      </c>
      <c r="L649" s="30">
        <v>7.9443999999999999</v>
      </c>
      <c r="M649" s="30">
        <v>7.6791999999999998</v>
      </c>
      <c r="N649" s="31">
        <v>8831.1560000000009</v>
      </c>
      <c r="O649" s="50">
        <f t="shared" si="257"/>
        <v>5.1194391085400062</v>
      </c>
      <c r="P649" s="31">
        <v>66751.8796</v>
      </c>
      <c r="Q649" s="31">
        <f t="shared" si="253"/>
        <v>7.5586797017287424</v>
      </c>
      <c r="R649" s="31">
        <v>118776.87</v>
      </c>
      <c r="S649" s="31">
        <f t="shared" si="254"/>
        <v>43.157261357669654</v>
      </c>
      <c r="T649" s="31">
        <v>76284.365999999995</v>
      </c>
      <c r="U649" s="31">
        <f t="shared" si="242"/>
        <v>42492.504000000001</v>
      </c>
      <c r="V649" s="50">
        <f t="shared" si="258"/>
        <v>45.003771266147517</v>
      </c>
      <c r="W649" s="31">
        <v>6243.1</v>
      </c>
      <c r="X649" s="44">
        <f t="shared" si="255"/>
        <v>8.1839835963243122</v>
      </c>
      <c r="Y649" s="44">
        <f t="shared" si="256"/>
        <v>0.50478359632431236</v>
      </c>
      <c r="Z649" s="31">
        <v>18465.766</v>
      </c>
      <c r="AA649" s="30">
        <v>5.2294999999999998</v>
      </c>
      <c r="AB649" s="30">
        <v>57.020200000000003</v>
      </c>
      <c r="AC649" s="30">
        <v>52.414400000000001</v>
      </c>
      <c r="AD649" s="30">
        <v>5.9104000000000001</v>
      </c>
      <c r="AE649" s="30">
        <f t="shared" si="259"/>
        <v>32.477802236220555</v>
      </c>
      <c r="AF649" s="30">
        <v>80.720600000000005</v>
      </c>
      <c r="AG649" s="31">
        <v>9872.6029999999992</v>
      </c>
      <c r="AH649" s="59">
        <f>VLOOKUP(C649,macroInfo!$B$5:$D$57,3,0)</f>
        <v>2.2877759325535898</v>
      </c>
      <c r="AI649" s="59">
        <f>VLOOKUP(C649,macroInfo!$B$5:$G$57,6,0)</f>
        <v>8.2370997433127773</v>
      </c>
      <c r="AJ649" s="59">
        <f>VLOOKUP(C649,macroInfo!$B$5:$F$57,5,0)</f>
        <v>16.279600580719226</v>
      </c>
      <c r="AK649" s="59">
        <f>VLOOKUP(C649,macroInfo!$B$5:$H$57,7,0)</f>
        <v>0.53750000000000009</v>
      </c>
    </row>
    <row r="650" spans="1:37" x14ac:dyDescent="0.3">
      <c r="A650" s="32" t="s">
        <v>174</v>
      </c>
      <c r="B650" s="32">
        <v>22</v>
      </c>
      <c r="C650" s="32">
        <v>2015</v>
      </c>
      <c r="D650" s="29" t="s">
        <v>294</v>
      </c>
      <c r="E650" s="29" t="s">
        <v>45</v>
      </c>
      <c r="F650" s="33">
        <f t="shared" si="247"/>
        <v>0</v>
      </c>
      <c r="G650" s="33">
        <f t="shared" si="248"/>
        <v>0</v>
      </c>
      <c r="H650" s="33">
        <f t="shared" si="249"/>
        <v>0</v>
      </c>
      <c r="I650" s="33">
        <f t="shared" si="250"/>
        <v>0</v>
      </c>
      <c r="J650" s="30">
        <v>-1.0787</v>
      </c>
      <c r="K650" s="30">
        <v>-7.5149999999999997</v>
      </c>
      <c r="L650" s="30">
        <v>6.5266999999999999</v>
      </c>
      <c r="M650" s="30">
        <v>6.3734999999999999</v>
      </c>
      <c r="N650" s="31">
        <v>9857.6550000000007</v>
      </c>
      <c r="O650" s="50">
        <f t="shared" si="257"/>
        <v>10.996238733975531</v>
      </c>
      <c r="P650" s="31">
        <v>71410.543399999995</v>
      </c>
      <c r="Q650" s="31">
        <f t="shared" si="253"/>
        <v>7.2441714992054385</v>
      </c>
      <c r="R650" s="31">
        <v>141106.83199999999</v>
      </c>
      <c r="S650" s="31">
        <f t="shared" si="254"/>
        <v>17.227058624424256</v>
      </c>
      <c r="T650" s="31">
        <v>90215.853000000003</v>
      </c>
      <c r="U650" s="31">
        <f t="shared" si="242"/>
        <v>50890.978999999992</v>
      </c>
      <c r="V650" s="50">
        <f t="shared" si="258"/>
        <v>18.035799408330938</v>
      </c>
      <c r="W650" s="31">
        <v>6901.4059999999999</v>
      </c>
      <c r="X650" s="44">
        <f t="shared" si="255"/>
        <v>7.6498816676931494</v>
      </c>
      <c r="Y650" s="44">
        <f t="shared" si="256"/>
        <v>1.2763816676931494</v>
      </c>
      <c r="Z650" s="31">
        <v>19402.105</v>
      </c>
      <c r="AA650" s="30">
        <v>6.4588000000000001</v>
      </c>
      <c r="AB650" s="30">
        <v>56.889400000000002</v>
      </c>
      <c r="AC650" s="30">
        <v>18.262599999999999</v>
      </c>
      <c r="AD650" s="30">
        <v>24.909700000000001</v>
      </c>
      <c r="AE650" s="30">
        <f t="shared" si="259"/>
        <v>4.9463034005131741</v>
      </c>
      <c r="AF650" s="30">
        <v>104.56100000000001</v>
      </c>
      <c r="AG650" s="31">
        <v>10775.851000000001</v>
      </c>
      <c r="AH650" s="59">
        <f>VLOOKUP(C650,macroInfo!$B$5:$D$57,3,0)</f>
        <v>2.7063695817639899</v>
      </c>
      <c r="AI650" s="59">
        <f>VLOOKUP(C650,macroInfo!$B$5:$G$57,6,0)</f>
        <v>2.7524673390089935</v>
      </c>
      <c r="AJ650" s="59">
        <f>VLOOKUP(C650,macroInfo!$B$5:$F$57,5,0)</f>
        <v>5.3819675500990032</v>
      </c>
      <c r="AK650" s="59">
        <f>VLOOKUP(C650,macroInfo!$B$5:$H$57,7,0)</f>
        <v>0.55249999999999999</v>
      </c>
    </row>
    <row r="651" spans="1:37" x14ac:dyDescent="0.3">
      <c r="A651" s="32" t="s">
        <v>175</v>
      </c>
      <c r="B651" s="32">
        <v>22</v>
      </c>
      <c r="C651" s="32">
        <v>2016</v>
      </c>
      <c r="D651" s="29" t="s">
        <v>294</v>
      </c>
      <c r="E651" s="29" t="s">
        <v>45</v>
      </c>
      <c r="F651" s="33">
        <f t="shared" si="247"/>
        <v>0</v>
      </c>
      <c r="G651" s="33">
        <f t="shared" si="248"/>
        <v>0</v>
      </c>
      <c r="H651" s="33">
        <f t="shared" si="249"/>
        <v>0</v>
      </c>
      <c r="I651" s="33">
        <f t="shared" si="250"/>
        <v>0</v>
      </c>
      <c r="J651" s="30">
        <v>0.2606</v>
      </c>
      <c r="K651" s="30">
        <v>1.7823</v>
      </c>
      <c r="L651" s="30">
        <v>5.7977999999999996</v>
      </c>
      <c r="M651" s="30">
        <v>5.6182999999999996</v>
      </c>
      <c r="N651" s="31">
        <v>10005.700999999999</v>
      </c>
      <c r="O651" s="50">
        <f t="shared" si="257"/>
        <v>1.490671983478582</v>
      </c>
      <c r="P651" s="31">
        <v>61870.943099999997</v>
      </c>
      <c r="Q651" s="31">
        <f t="shared" si="253"/>
        <v>6.1835690572804447</v>
      </c>
      <c r="R651" s="31">
        <v>137370.52299999999</v>
      </c>
      <c r="S651" s="31">
        <f t="shared" si="254"/>
        <v>-2.6835454681376216</v>
      </c>
      <c r="T651" s="31">
        <v>88406.092999999993</v>
      </c>
      <c r="U651" s="31">
        <f t="shared" si="242"/>
        <v>48964.429999999993</v>
      </c>
      <c r="V651" s="50">
        <f t="shared" si="258"/>
        <v>-3.8591561849970839</v>
      </c>
      <c r="W651" s="31">
        <v>6564.692</v>
      </c>
      <c r="X651" s="44">
        <f t="shared" si="255"/>
        <v>7.4256103592316878</v>
      </c>
      <c r="Y651" s="44">
        <f t="shared" si="256"/>
        <v>1.8073103592316881</v>
      </c>
      <c r="Z651" s="31">
        <v>19621.858</v>
      </c>
      <c r="AA651" s="30">
        <v>6.1383999999999999</v>
      </c>
      <c r="AB651" s="30">
        <v>60.763599999999997</v>
      </c>
      <c r="AC651" s="30">
        <v>-2.0059999999999998</v>
      </c>
      <c r="AD651" s="30">
        <v>2.5087999999999999</v>
      </c>
      <c r="AE651" s="30">
        <f t="shared" si="259"/>
        <v>1.1262583602302025</v>
      </c>
      <c r="AF651" s="30">
        <v>81.566800000000001</v>
      </c>
      <c r="AG651" s="31">
        <v>10759.357</v>
      </c>
      <c r="AH651" s="59">
        <f>VLOOKUP(C651,macroInfo!$B$5:$D$57,3,0)</f>
        <v>1.66747207596187</v>
      </c>
      <c r="AI651" s="59">
        <f>VLOOKUP(C651,macroInfo!$B$5:$G$57,6,0)</f>
        <v>-11.495897277976438</v>
      </c>
      <c r="AJ651" s="59">
        <f>VLOOKUP(C651,macroInfo!$B$5:$F$57,5,0)</f>
        <v>2.592809398073177</v>
      </c>
      <c r="AK651" s="59">
        <f>VLOOKUP(C651,macroInfo!$B$5:$H$57,7,0)</f>
        <v>0.49249999999999994</v>
      </c>
    </row>
    <row r="652" spans="1:37" x14ac:dyDescent="0.3">
      <c r="A652" s="32" t="s">
        <v>176</v>
      </c>
      <c r="B652" s="32">
        <v>22</v>
      </c>
      <c r="C652" s="32">
        <v>2017</v>
      </c>
      <c r="D652" s="29" t="s">
        <v>294</v>
      </c>
      <c r="E652" s="29" t="s">
        <v>45</v>
      </c>
      <c r="F652" s="33">
        <f t="shared" si="247"/>
        <v>0</v>
      </c>
      <c r="G652" s="33">
        <f t="shared" si="248"/>
        <v>0</v>
      </c>
      <c r="H652" s="33">
        <f t="shared" si="249"/>
        <v>0</v>
      </c>
      <c r="I652" s="33">
        <f t="shared" si="250"/>
        <v>0</v>
      </c>
      <c r="J652" s="30">
        <v>0.41589999999999999</v>
      </c>
      <c r="K652" s="30">
        <v>2.6362999999999999</v>
      </c>
      <c r="L652" s="30">
        <v>5.9802</v>
      </c>
      <c r="M652" s="30">
        <v>5.7194000000000003</v>
      </c>
      <c r="N652" s="31">
        <v>10014.773999999999</v>
      </c>
      <c r="O652" s="50">
        <f t="shared" si="257"/>
        <v>9.0637216361054096E-2</v>
      </c>
      <c r="P652" s="31">
        <v>54710.948700000001</v>
      </c>
      <c r="Q652" s="31">
        <f t="shared" si="253"/>
        <v>5.46302379863989</v>
      </c>
      <c r="R652" s="31">
        <v>128274.52499999999</v>
      </c>
      <c r="S652" s="31">
        <f t="shared" si="254"/>
        <v>-6.8509128726500821</v>
      </c>
      <c r="T652" s="31">
        <v>83313.167000000001</v>
      </c>
      <c r="U652" s="31">
        <f t="shared" si="242"/>
        <v>44961.357999999993</v>
      </c>
      <c r="V652" s="50">
        <f t="shared" si="258"/>
        <v>-8.5290706381343249</v>
      </c>
      <c r="W652" s="31">
        <v>6423.95</v>
      </c>
      <c r="X652" s="44">
        <f t="shared" si="255"/>
        <v>7.710605935794038</v>
      </c>
      <c r="Y652" s="44">
        <f t="shared" si="256"/>
        <v>1.9912059357940377</v>
      </c>
      <c r="Z652" s="31">
        <v>21173.955999999998</v>
      </c>
      <c r="AA652" s="30">
        <v>5.4145000000000003</v>
      </c>
      <c r="AB652" s="30">
        <v>60.994199999999999</v>
      </c>
      <c r="AC652" s="30">
        <v>-5.7607999999999997</v>
      </c>
      <c r="AD652" s="30">
        <v>-9.5153999999999996</v>
      </c>
      <c r="AE652" s="30">
        <f t="shared" si="259"/>
        <v>7.6127786958850221</v>
      </c>
      <c r="AF652" s="30">
        <v>64.986199999999997</v>
      </c>
      <c r="AG652" s="31">
        <v>10668.635</v>
      </c>
      <c r="AH652" s="59">
        <f>VLOOKUP(C652,macroInfo!$B$5:$D$57,3,0)</f>
        <v>2.24192121597748</v>
      </c>
      <c r="AI652" s="59">
        <f>VLOOKUP(C652,macroInfo!$B$5:$G$57,6,0)</f>
        <v>96.096317192574773</v>
      </c>
      <c r="AJ652" s="59">
        <f>VLOOKUP(C652,macroInfo!$B$5:$F$57,5,0)</f>
        <v>15.75644385807878</v>
      </c>
      <c r="AK652" s="59">
        <f>VLOOKUP(C652,macroInfo!$B$5:$H$57,7,0)</f>
        <v>1.2874999999999999</v>
      </c>
    </row>
    <row r="653" spans="1:37" x14ac:dyDescent="0.3">
      <c r="A653" s="32" t="s">
        <v>177</v>
      </c>
      <c r="B653" s="32">
        <v>22</v>
      </c>
      <c r="C653" s="32">
        <v>2018</v>
      </c>
      <c r="D653" s="29" t="s">
        <v>294</v>
      </c>
      <c r="E653" s="29" t="s">
        <v>45</v>
      </c>
      <c r="F653" s="33">
        <f t="shared" si="247"/>
        <v>0</v>
      </c>
      <c r="G653" s="33">
        <f t="shared" si="248"/>
        <v>0</v>
      </c>
      <c r="H653" s="33">
        <f t="shared" si="249"/>
        <v>0</v>
      </c>
      <c r="I653" s="33">
        <f t="shared" si="250"/>
        <v>0</v>
      </c>
      <c r="J653" s="30">
        <v>0.53610000000000002</v>
      </c>
      <c r="K653" s="30">
        <v>3.3294000000000001</v>
      </c>
      <c r="L653" s="30">
        <v>6.0297000000000001</v>
      </c>
      <c r="M653" s="30">
        <v>5.7178000000000004</v>
      </c>
      <c r="N653" s="31">
        <v>10179.299000000001</v>
      </c>
      <c r="O653" s="50">
        <f t="shared" si="257"/>
        <v>1.6294745528189269</v>
      </c>
      <c r="P653" s="31">
        <v>58962.621299999999</v>
      </c>
      <c r="Q653" s="31">
        <f t="shared" si="253"/>
        <v>5.7924048895704896</v>
      </c>
      <c r="R653" s="31">
        <v>135634.285</v>
      </c>
      <c r="S653" s="31">
        <f t="shared" si="254"/>
        <v>5.5789488941583949</v>
      </c>
      <c r="T653" s="31">
        <v>88329.145999999993</v>
      </c>
      <c r="U653" s="31">
        <f t="shared" si="242"/>
        <v>47305.13900000001</v>
      </c>
      <c r="V653" s="50">
        <f t="shared" si="258"/>
        <v>5.0815526775078137</v>
      </c>
      <c r="W653" s="31">
        <v>6344.85</v>
      </c>
      <c r="X653" s="44">
        <f t="shared" si="255"/>
        <v>7.1831895668956216</v>
      </c>
      <c r="Y653" s="44">
        <f t="shared" si="256"/>
        <v>1.4653895668956212</v>
      </c>
      <c r="Z653" s="31">
        <v>21321.057000000001</v>
      </c>
      <c r="AA653" s="30">
        <v>5.6875999999999998</v>
      </c>
      <c r="AB653" s="30">
        <v>57.839700000000001</v>
      </c>
      <c r="AC653" s="30">
        <v>6.0206</v>
      </c>
      <c r="AD653" s="30">
        <v>1.1176999999999999</v>
      </c>
      <c r="AE653" s="30">
        <f t="shared" si="259"/>
        <v>0.69232400310502384</v>
      </c>
      <c r="AF653" s="30">
        <v>52.991300000000003</v>
      </c>
      <c r="AG653" s="31">
        <v>10819.641</v>
      </c>
      <c r="AH653" s="59">
        <f>VLOOKUP(C653,macroInfo!$B$5:$D$57,3,0)</f>
        <v>2.9453848312678002</v>
      </c>
      <c r="AI653" s="59">
        <f>VLOOKUP(C653,macroInfo!$B$5:$G$57,6,0)</f>
        <v>60.525280130543749</v>
      </c>
      <c r="AJ653" s="59">
        <f>VLOOKUP(C653,macroInfo!$B$5:$F$57,5,0)</f>
        <v>10.50993465569568</v>
      </c>
      <c r="AK653" s="59">
        <f>VLOOKUP(C653,macroInfo!$B$5:$H$57,7,0)</f>
        <v>2.3583333333333329</v>
      </c>
    </row>
    <row r="654" spans="1:37" x14ac:dyDescent="0.3">
      <c r="A654" s="32" t="s">
        <v>178</v>
      </c>
      <c r="B654" s="32">
        <v>22</v>
      </c>
      <c r="C654" s="32">
        <v>2019</v>
      </c>
      <c r="D654" s="29" t="s">
        <v>294</v>
      </c>
      <c r="E654" s="29" t="s">
        <v>45</v>
      </c>
      <c r="F654" s="33">
        <f t="shared" si="247"/>
        <v>0</v>
      </c>
      <c r="G654" s="33">
        <f t="shared" si="248"/>
        <v>0</v>
      </c>
      <c r="H654" s="33">
        <f t="shared" si="249"/>
        <v>0</v>
      </c>
      <c r="I654" s="33">
        <f t="shared" si="250"/>
        <v>0</v>
      </c>
      <c r="J654" s="30">
        <v>0.52829999999999999</v>
      </c>
      <c r="K654" s="30">
        <v>3.4754</v>
      </c>
      <c r="L654" s="30">
        <v>5.7594000000000003</v>
      </c>
      <c r="M654" s="30">
        <v>5.4817</v>
      </c>
      <c r="N654" s="31">
        <v>10219.819</v>
      </c>
      <c r="O654" s="50">
        <f t="shared" si="257"/>
        <v>0.3972726006330356</v>
      </c>
      <c r="P654" s="31">
        <v>62938.003499999999</v>
      </c>
      <c r="Q654" s="31">
        <f t="shared" si="253"/>
        <v>6.1584264359280727</v>
      </c>
      <c r="R654" s="31">
        <v>149499.47700000001</v>
      </c>
      <c r="S654" s="31">
        <f t="shared" si="254"/>
        <v>9.7330711715981462</v>
      </c>
      <c r="T654" s="31">
        <v>94125.663</v>
      </c>
      <c r="U654" s="31">
        <f t="shared" si="242"/>
        <v>55373.814000000013</v>
      </c>
      <c r="V654" s="50">
        <f t="shared" si="258"/>
        <v>15.748787399801856</v>
      </c>
      <c r="W654" s="31">
        <v>6442.768</v>
      </c>
      <c r="X654" s="44">
        <f t="shared" si="255"/>
        <v>6.8448580277198152</v>
      </c>
      <c r="Y654" s="44">
        <f t="shared" si="256"/>
        <v>1.3631580277198152</v>
      </c>
      <c r="Z654" s="31">
        <v>22021.46</v>
      </c>
      <c r="AA654" s="30">
        <v>6.1273</v>
      </c>
      <c r="AB654" s="30">
        <v>56.779400000000003</v>
      </c>
      <c r="AC654" s="30">
        <v>6.5624000000000002</v>
      </c>
      <c r="AD654" s="30">
        <v>9.4176000000000002</v>
      </c>
      <c r="AE654" s="30">
        <f t="shared" si="259"/>
        <v>3.2322256527278923</v>
      </c>
      <c r="AF654" s="30">
        <v>63.195700000000002</v>
      </c>
      <c r="AG654" s="31">
        <v>10844.218000000001</v>
      </c>
      <c r="AH654" s="59">
        <f>VLOOKUP(C654,macroInfo!$B$5:$D$57,3,0)</f>
        <v>2.2944390776931098</v>
      </c>
      <c r="AI654" s="59">
        <f>VLOOKUP(C654,macroInfo!$B$5:$G$57,6,0)</f>
        <v>-2.5770932284035988</v>
      </c>
      <c r="AJ654" s="59">
        <f>VLOOKUP(C654,macroInfo!$B$5:$F$57,5,0)</f>
        <v>7.0343743579107363</v>
      </c>
      <c r="AK654" s="59">
        <f>VLOOKUP(C654,macroInfo!$B$5:$H$57,7,0)</f>
        <v>2.2983333333333333</v>
      </c>
    </row>
    <row r="655" spans="1:37" x14ac:dyDescent="0.3">
      <c r="A655" s="32" t="s">
        <v>179</v>
      </c>
      <c r="B655" s="32">
        <v>22</v>
      </c>
      <c r="C655" s="32">
        <v>2020</v>
      </c>
      <c r="D655" s="29" t="s">
        <v>294</v>
      </c>
      <c r="E655" s="29" t="s">
        <v>45</v>
      </c>
      <c r="F655" s="33">
        <f t="shared" si="247"/>
        <v>1</v>
      </c>
      <c r="G655" s="33">
        <f t="shared" si="248"/>
        <v>1</v>
      </c>
      <c r="H655" s="33">
        <f t="shared" si="249"/>
        <v>0</v>
      </c>
      <c r="I655" s="33">
        <f t="shared" si="250"/>
        <v>0</v>
      </c>
      <c r="J655" s="30">
        <v>-0.56220000000000003</v>
      </c>
      <c r="K655" s="30">
        <v>-4.0105000000000004</v>
      </c>
      <c r="L655" s="30">
        <v>5.4050000000000002</v>
      </c>
      <c r="M655" s="30">
        <v>5.1925999999999997</v>
      </c>
      <c r="N655" s="31">
        <v>10266.788</v>
      </c>
      <c r="O655" s="50">
        <f t="shared" si="257"/>
        <v>0.45853451764952269</v>
      </c>
      <c r="P655" s="31">
        <v>65514.054400000001</v>
      </c>
      <c r="Q655" s="31">
        <f t="shared" si="253"/>
        <v>6.3811636511828231</v>
      </c>
      <c r="R655" s="31">
        <v>149432.67600000001</v>
      </c>
      <c r="S655" s="31">
        <f t="shared" si="254"/>
        <v>-4.469308533160337E-2</v>
      </c>
      <c r="T655" s="31">
        <v>94359.377999999997</v>
      </c>
      <c r="U655" s="31">
        <f t="shared" si="242"/>
        <v>55073.29800000001</v>
      </c>
      <c r="V655" s="50">
        <f t="shared" si="258"/>
        <v>-0.54418216314896561</v>
      </c>
      <c r="W655" s="31">
        <v>6359.4809999999998</v>
      </c>
      <c r="X655" s="44">
        <f t="shared" si="255"/>
        <v>6.7396385338614664</v>
      </c>
      <c r="Y655" s="44">
        <f t="shared" si="256"/>
        <v>1.5470385338614667</v>
      </c>
      <c r="Z655" s="31">
        <v>19886.878000000001</v>
      </c>
      <c r="AA655" s="30">
        <v>7.0278999999999998</v>
      </c>
      <c r="AB655" s="30">
        <v>61.633699999999997</v>
      </c>
      <c r="AC655" s="30">
        <v>0.24829999999999999</v>
      </c>
      <c r="AD655" s="30">
        <v>11.807600000000001</v>
      </c>
      <c r="AE655" s="30">
        <f t="shared" si="259"/>
        <v>-10.195731520943111</v>
      </c>
      <c r="AF655" s="30">
        <v>60.9818</v>
      </c>
      <c r="AG655" s="31">
        <v>11084.977999999999</v>
      </c>
      <c r="AH655" s="59">
        <f>VLOOKUP(C655,macroInfo!$B$5:$D$57,3,0)</f>
        <v>-2.76780251140578</v>
      </c>
      <c r="AI655" s="59">
        <f>VLOOKUP(C655,macroInfo!$B$5:$G$57,6,0)</f>
        <v>-114.23391508809951</v>
      </c>
      <c r="AJ655" s="59">
        <f>VLOOKUP(C655,macroInfo!$B$5:$F$57,5,0)</f>
        <v>9.0718970685114702</v>
      </c>
      <c r="AK655" s="59">
        <f>VLOOKUP(C655,macroInfo!$B$5:$H$57,7,0)</f>
        <v>0.73333333333333339</v>
      </c>
    </row>
    <row r="656" spans="1:37" x14ac:dyDescent="0.3">
      <c r="A656" s="32" t="s">
        <v>180</v>
      </c>
      <c r="B656" s="32">
        <v>22</v>
      </c>
      <c r="C656" s="32">
        <v>2021</v>
      </c>
      <c r="D656" s="29" t="s">
        <v>294</v>
      </c>
      <c r="E656" s="29" t="s">
        <v>45</v>
      </c>
      <c r="F656" s="33">
        <f t="shared" si="247"/>
        <v>1</v>
      </c>
      <c r="G656" s="33">
        <f t="shared" si="248"/>
        <v>1</v>
      </c>
      <c r="H656" s="33">
        <f t="shared" si="249"/>
        <v>0</v>
      </c>
      <c r="I656" s="33">
        <f t="shared" si="250"/>
        <v>0</v>
      </c>
      <c r="J656" s="30">
        <v>1.9287000000000001</v>
      </c>
      <c r="K656" s="30">
        <v>14.067500000000001</v>
      </c>
      <c r="L656" s="30">
        <v>5.1463999999999999</v>
      </c>
      <c r="M656" s="30">
        <v>4.9974999999999996</v>
      </c>
      <c r="N656" s="31">
        <v>10694.371999999999</v>
      </c>
      <c r="O656" s="50">
        <f t="shared" si="257"/>
        <v>4.0803402359353074</v>
      </c>
      <c r="P656" s="31">
        <v>65404.091699999997</v>
      </c>
      <c r="Q656" s="31">
        <f t="shared" si="253"/>
        <v>6.1157487040847283</v>
      </c>
      <c r="R656" s="31">
        <v>159821.231</v>
      </c>
      <c r="S656" s="31">
        <f t="shared" si="254"/>
        <v>6.7209920688323583</v>
      </c>
      <c r="T656" s="31">
        <v>92330.835000000006</v>
      </c>
      <c r="U656" s="31">
        <f t="shared" si="242"/>
        <v>67490.395999999993</v>
      </c>
      <c r="V656" s="50">
        <f t="shared" si="258"/>
        <v>20.332031737680584</v>
      </c>
      <c r="W656" s="31">
        <v>6189.5209999999997</v>
      </c>
      <c r="X656" s="44">
        <f t="shared" si="255"/>
        <v>6.7036337318946577</v>
      </c>
      <c r="Y656" s="44">
        <f t="shared" si="256"/>
        <v>1.7061337318946581</v>
      </c>
      <c r="Z656" s="31">
        <v>22513.955000000002</v>
      </c>
      <c r="AA656" s="30">
        <v>6.532</v>
      </c>
      <c r="AB656" s="30">
        <v>63.473300000000002</v>
      </c>
      <c r="AC656" s="30">
        <v>-2.1497999999999999</v>
      </c>
      <c r="AD656" s="30">
        <v>8.3406000000000002</v>
      </c>
      <c r="AE656" s="30">
        <f t="shared" si="259"/>
        <v>12.407522192657202</v>
      </c>
      <c r="AF656" s="30">
        <v>50.231200000000001</v>
      </c>
      <c r="AG656" s="31">
        <v>11413.013999999999</v>
      </c>
      <c r="AH656" s="59">
        <f>VLOOKUP(C656,macroInfo!$B$5:$D$57,3,0)</f>
        <v>5.9454847612217199</v>
      </c>
      <c r="AI656" s="59">
        <f>VLOOKUP(C656,macroInfo!$B$5:$G$57,6,0)</f>
        <v>-151.61959856938344</v>
      </c>
      <c r="AJ656" s="59">
        <f>VLOOKUP(C656,macroInfo!$B$5:$F$57,5,0)</f>
        <v>28.522785754254098</v>
      </c>
      <c r="AK656" s="59">
        <f>VLOOKUP(C656,macroInfo!$B$5:$H$57,7,0)</f>
        <v>0.161</v>
      </c>
    </row>
    <row r="657" spans="1:37" x14ac:dyDescent="0.3">
      <c r="A657" s="32" t="s">
        <v>181</v>
      </c>
      <c r="B657" s="32">
        <v>22</v>
      </c>
      <c r="C657" s="32">
        <v>2022</v>
      </c>
      <c r="D657" s="29" t="s">
        <v>294</v>
      </c>
      <c r="E657" s="29" t="s">
        <v>45</v>
      </c>
      <c r="F657" s="33">
        <f t="shared" si="247"/>
        <v>1</v>
      </c>
      <c r="G657" s="33">
        <f t="shared" si="248"/>
        <v>1</v>
      </c>
      <c r="H657" s="33">
        <f t="shared" si="249"/>
        <v>0</v>
      </c>
      <c r="I657" s="33">
        <f t="shared" si="250"/>
        <v>0</v>
      </c>
      <c r="J657" s="30">
        <v>0.85670000000000002</v>
      </c>
      <c r="K657" s="30">
        <v>6.9481000000000002</v>
      </c>
      <c r="L657" s="30">
        <v>4.7084999999999999</v>
      </c>
      <c r="M657" s="30">
        <v>4.4683999999999999</v>
      </c>
      <c r="N657" s="31">
        <v>10888.687</v>
      </c>
      <c r="O657" s="50">
        <f t="shared" si="257"/>
        <v>1.8006738563386513</v>
      </c>
      <c r="P657" s="31">
        <v>74533.694799999997</v>
      </c>
      <c r="Q657" s="31">
        <f t="shared" si="253"/>
        <v>6.8450580680664252</v>
      </c>
      <c r="R657" s="31">
        <v>168194.32</v>
      </c>
      <c r="S657" s="31">
        <f t="shared" si="254"/>
        <v>5.1064093314545502</v>
      </c>
      <c r="T657" s="31">
        <v>97437.884000000005</v>
      </c>
      <c r="U657" s="31">
        <f t="shared" si="242"/>
        <v>70756.436000000002</v>
      </c>
      <c r="V657" s="50">
        <f t="shared" si="258"/>
        <v>4.7258194309838961</v>
      </c>
      <c r="W657" s="31">
        <v>6174.4629999999997</v>
      </c>
      <c r="X657" s="44">
        <f t="shared" si="255"/>
        <v>6.3368196706734716</v>
      </c>
      <c r="Y657" s="44">
        <f t="shared" si="256"/>
        <v>1.8684196706734717</v>
      </c>
      <c r="Z657" s="31">
        <v>17929.222000000002</v>
      </c>
      <c r="AA657" s="30">
        <v>9.3808000000000007</v>
      </c>
      <c r="AB657" s="30">
        <v>55.914999999999999</v>
      </c>
      <c r="AC657" s="30">
        <v>5.5312000000000001</v>
      </c>
      <c r="AD657" s="30">
        <v>-3.0133000000000001</v>
      </c>
      <c r="AE657" s="30">
        <f t="shared" si="259"/>
        <v>-22.770344346352228</v>
      </c>
      <c r="AF657" s="30">
        <v>81.695499999999996</v>
      </c>
      <c r="AG657" s="31">
        <v>11821.044</v>
      </c>
      <c r="AH657" s="59">
        <f>VLOOKUP(C657,macroInfo!$B$5:$D$57,3,0)</f>
        <v>2.1</v>
      </c>
      <c r="AI657" s="59">
        <f>VLOOKUP(C657,macroInfo!$B$5:$G$57,6,0)</f>
        <v>270.39008175553982</v>
      </c>
      <c r="AJ657" s="59">
        <f>VLOOKUP(C657,macroInfo!$B$5:$F$57,5,0)</f>
        <v>-4.8140790190475906</v>
      </c>
      <c r="AK657" s="59">
        <f>VLOOKUP(C657,macroInfo!$B$5:$H$57,7,0)</f>
        <v>2.4049999999999998</v>
      </c>
    </row>
    <row r="658" spans="1:37" x14ac:dyDescent="0.3">
      <c r="A658" s="29"/>
      <c r="B658" s="29"/>
      <c r="C658" s="29"/>
      <c r="D658" s="29"/>
      <c r="E658" s="29"/>
      <c r="F658" s="33"/>
      <c r="G658" s="33"/>
      <c r="H658" s="33"/>
      <c r="I658" s="33"/>
      <c r="J658" s="29"/>
      <c r="K658" s="29"/>
      <c r="L658" s="29"/>
      <c r="M658" s="29"/>
      <c r="N658" s="29"/>
      <c r="O658" s="50"/>
      <c r="P658" s="29"/>
      <c r="Q658" s="31"/>
      <c r="R658" s="29"/>
      <c r="S658" s="31"/>
      <c r="T658" s="29"/>
      <c r="U658" s="31"/>
      <c r="V658" s="50"/>
      <c r="W658" s="29"/>
      <c r="X658" s="44"/>
      <c r="Y658" s="44"/>
      <c r="Z658" s="29"/>
      <c r="AA658" s="29"/>
      <c r="AB658" s="29"/>
      <c r="AC658" s="29"/>
      <c r="AD658" s="29"/>
      <c r="AE658" s="30"/>
      <c r="AF658" s="29"/>
      <c r="AG658" s="29"/>
      <c r="AH658" s="59"/>
      <c r="AI658" s="59"/>
      <c r="AJ658" s="59"/>
      <c r="AK658" s="59"/>
    </row>
    <row r="659" spans="1:37" x14ac:dyDescent="0.3">
      <c r="A659" s="32" t="s">
        <v>157</v>
      </c>
      <c r="B659" s="32">
        <v>23</v>
      </c>
      <c r="C659" s="32">
        <v>1998</v>
      </c>
      <c r="D659" s="29" t="s">
        <v>295</v>
      </c>
      <c r="E659" s="29" t="s">
        <v>45</v>
      </c>
      <c r="F659" s="33">
        <f t="shared" ref="F659:F683" si="260">IF(OR(AND(C659&gt;2006,C659&lt;=2012), C659=2001,C659&gt;=2020),1,0)</f>
        <v>0</v>
      </c>
      <c r="G659" s="33">
        <f t="shared" ref="G659:G683" si="261">IF(OR(AND(C659&gt;2006,C659&lt;=2012), C659&gt;=2020),1,0)</f>
        <v>0</v>
      </c>
      <c r="H659" s="33">
        <f t="shared" ref="H659:H683" si="262">IF(OR(AND(C659&gt;2006,C659&lt;=2012)),1,0)</f>
        <v>0</v>
      </c>
      <c r="I659" s="33">
        <f t="shared" ref="I659:I683" si="263">IF(OR(E659="DEU",E659="UK"),1,0)</f>
        <v>0</v>
      </c>
      <c r="J659" s="30">
        <v>0.85019999999999996</v>
      </c>
      <c r="K659" s="30">
        <v>14.1736</v>
      </c>
      <c r="L659" s="30">
        <v>3.3462000000000001</v>
      </c>
      <c r="M659" s="30">
        <v>2.5849000000000002</v>
      </c>
      <c r="N659" s="31">
        <v>41777</v>
      </c>
      <c r="O659" s="50"/>
      <c r="P659" s="31">
        <v>481208</v>
      </c>
      <c r="Q659" s="31">
        <f t="shared" si="253"/>
        <v>11.518491035737368</v>
      </c>
      <c r="R659" s="31">
        <v>668641</v>
      </c>
      <c r="S659" s="31"/>
      <c r="T659" s="31">
        <v>243371</v>
      </c>
      <c r="U659" s="31">
        <f t="shared" ref="U659:U709" si="264">+R659-T659</f>
        <v>425270</v>
      </c>
      <c r="V659" s="50"/>
      <c r="W659" s="31">
        <f t="shared" ref="W659:W660" si="265">+AVERAGE(W660:W663)</f>
        <v>36342.640625</v>
      </c>
      <c r="X659" s="44">
        <f t="shared" si="255"/>
        <v>14.933020213994272</v>
      </c>
      <c r="Y659" s="44">
        <f t="shared" si="256"/>
        <v>12.348120213994271</v>
      </c>
      <c r="Z659" s="31">
        <v>40395</v>
      </c>
      <c r="AA659" s="30">
        <v>14.175700000000001</v>
      </c>
      <c r="AB659" s="63">
        <v>109.42356252658637</v>
      </c>
      <c r="AC659" s="29"/>
      <c r="AD659" s="30">
        <v>15.782299999999999</v>
      </c>
      <c r="AE659" s="30"/>
      <c r="AF659" s="30">
        <f t="shared" ref="AF659:AF666" si="266">AVERAGE(AF661:AF669)</f>
        <v>485.05718007925617</v>
      </c>
      <c r="AG659" s="31">
        <v>55008</v>
      </c>
      <c r="AH659" s="59">
        <f>VLOOKUP(C659,macroInfo!$B$5:$D$57,3,0)</f>
        <v>4.4813944315531602</v>
      </c>
      <c r="AI659" s="59">
        <f>VLOOKUP(C659,macroInfo!$B$5:$G$57,6,0)</f>
        <v>7.1698837229222008</v>
      </c>
      <c r="AJ659" s="59">
        <f>VLOOKUP(C659,macroInfo!$B$5:$F$57,5,0)</f>
        <v>21.675289447831517</v>
      </c>
      <c r="AK659" s="59">
        <f>VLOOKUP(C659,macroInfo!$B$5:$H$57,7,0)</f>
        <v>7.335</v>
      </c>
    </row>
    <row r="660" spans="1:37" x14ac:dyDescent="0.3">
      <c r="A660" s="32" t="s">
        <v>158</v>
      </c>
      <c r="B660" s="32">
        <v>23</v>
      </c>
      <c r="C660" s="32">
        <v>1999</v>
      </c>
      <c r="D660" s="29" t="s">
        <v>295</v>
      </c>
      <c r="E660" s="29" t="s">
        <v>45</v>
      </c>
      <c r="F660" s="33">
        <f t="shared" si="260"/>
        <v>0</v>
      </c>
      <c r="G660" s="33">
        <f t="shared" si="261"/>
        <v>0</v>
      </c>
      <c r="H660" s="33">
        <f t="shared" si="262"/>
        <v>0</v>
      </c>
      <c r="I660" s="33">
        <f t="shared" si="263"/>
        <v>0</v>
      </c>
      <c r="J660" s="30">
        <v>1.5357000000000001</v>
      </c>
      <c r="K660" s="30">
        <v>22.9239</v>
      </c>
      <c r="L660" s="30">
        <v>4.3101000000000003</v>
      </c>
      <c r="M660" s="30">
        <v>3.43</v>
      </c>
      <c r="N660" s="31">
        <v>51604</v>
      </c>
      <c r="O660" s="50">
        <f t="shared" si="257"/>
        <v>21.125324000379045</v>
      </c>
      <c r="P660" s="31">
        <v>581858</v>
      </c>
      <c r="Q660" s="31">
        <f t="shared" si="253"/>
        <v>11.275443764049298</v>
      </c>
      <c r="R660" s="31">
        <v>795584</v>
      </c>
      <c r="S660" s="31">
        <f t="shared" si="254"/>
        <v>17.382914189765973</v>
      </c>
      <c r="T660" s="31">
        <v>337120</v>
      </c>
      <c r="U660" s="31">
        <f t="shared" si="264"/>
        <v>458464</v>
      </c>
      <c r="V660" s="50">
        <f t="shared" ref="V660:V709" si="267">LN(U660/U659)*100</f>
        <v>7.5157510382778652</v>
      </c>
      <c r="W660" s="31">
        <f t="shared" si="265"/>
        <v>37029.3125</v>
      </c>
      <c r="X660" s="44">
        <f t="shared" si="255"/>
        <v>10.984015335785477</v>
      </c>
      <c r="Y660" s="44">
        <f t="shared" si="256"/>
        <v>7.5540153357854773</v>
      </c>
      <c r="Z660" s="31">
        <v>56395</v>
      </c>
      <c r="AA660" s="30">
        <v>12.586399999999999</v>
      </c>
      <c r="AB660" s="63">
        <v>86.039504629705775</v>
      </c>
      <c r="AC660" s="64">
        <f>LN(T660/T659)*100</f>
        <v>32.585192204043942</v>
      </c>
      <c r="AD660" s="30">
        <v>8.1765000000000008</v>
      </c>
      <c r="AE660" s="30">
        <f t="shared" si="259"/>
        <v>33.367448716020817</v>
      </c>
      <c r="AF660" s="30">
        <f t="shared" si="266"/>
        <v>482.01175622618496</v>
      </c>
      <c r="AG660" s="31">
        <v>65882</v>
      </c>
      <c r="AH660" s="59">
        <f>VLOOKUP(C660,macroInfo!$B$5:$D$57,3,0)</f>
        <v>4.7944990446750797</v>
      </c>
      <c r="AI660" s="59">
        <f>VLOOKUP(C660,macroInfo!$B$5:$G$57,6,0)</f>
        <v>-29.70418029197921</v>
      </c>
      <c r="AJ660" s="59">
        <f>VLOOKUP(C660,macroInfo!$B$5:$F$57,5,0)</f>
        <v>20.14088090429766</v>
      </c>
      <c r="AK660" s="59">
        <f>VLOOKUP(C660,macroInfo!$B$5:$H$57,7,0)</f>
        <v>5.4500000000000011</v>
      </c>
    </row>
    <row r="661" spans="1:37" x14ac:dyDescent="0.3">
      <c r="A661" s="32" t="s">
        <v>159</v>
      </c>
      <c r="B661" s="32">
        <v>23</v>
      </c>
      <c r="C661" s="32">
        <v>2000</v>
      </c>
      <c r="D661" s="29" t="s">
        <v>295</v>
      </c>
      <c r="E661" s="29" t="s">
        <v>45</v>
      </c>
      <c r="F661" s="33">
        <f t="shared" si="260"/>
        <v>0</v>
      </c>
      <c r="G661" s="33">
        <f t="shared" si="261"/>
        <v>0</v>
      </c>
      <c r="H661" s="33">
        <f t="shared" si="262"/>
        <v>0</v>
      </c>
      <c r="I661" s="33">
        <f t="shared" si="263"/>
        <v>0</v>
      </c>
      <c r="J661" s="30">
        <v>1.5925</v>
      </c>
      <c r="K661" s="30">
        <v>22.180099999999999</v>
      </c>
      <c r="L661" s="30">
        <v>3.8967000000000001</v>
      </c>
      <c r="M661" s="30">
        <v>2.9491999999999998</v>
      </c>
      <c r="N661" s="31">
        <v>54498</v>
      </c>
      <c r="O661" s="50">
        <f t="shared" si="257"/>
        <v>5.4564814885241262</v>
      </c>
      <c r="P661" s="31">
        <v>650351</v>
      </c>
      <c r="Q661" s="31">
        <f t="shared" si="253"/>
        <v>11.933483797570553</v>
      </c>
      <c r="R661" s="31">
        <v>902210</v>
      </c>
      <c r="S661" s="31">
        <f t="shared" si="254"/>
        <v>12.577087276046583</v>
      </c>
      <c r="T661" s="31">
        <v>392718</v>
      </c>
      <c r="U661" s="31">
        <f t="shared" si="264"/>
        <v>509492</v>
      </c>
      <c r="V661" s="50">
        <f t="shared" si="267"/>
        <v>10.553237916024294</v>
      </c>
      <c r="W661" s="31">
        <f>+AVERAGE(W662:W665)</f>
        <v>37959.25</v>
      </c>
      <c r="X661" s="44">
        <f t="shared" si="255"/>
        <v>9.6657779882765755</v>
      </c>
      <c r="Y661" s="44">
        <f t="shared" si="256"/>
        <v>6.7165779882765761</v>
      </c>
      <c r="Z661" s="31">
        <v>64461</v>
      </c>
      <c r="AA661" s="30">
        <v>12.684699999999999</v>
      </c>
      <c r="AB661" s="63">
        <v>84.274243290829773</v>
      </c>
      <c r="AC661" s="64">
        <f t="shared" ref="AC661:AC709" si="268">LN(T661/T660)*100</f>
        <v>15.265284699404882</v>
      </c>
      <c r="AD661" s="30">
        <v>14.9148</v>
      </c>
      <c r="AE661" s="30">
        <f t="shared" si="259"/>
        <v>13.367988767182077</v>
      </c>
      <c r="AF661" s="30">
        <f t="shared" si="266"/>
        <v>477.58211467764056</v>
      </c>
      <c r="AG661" s="31">
        <v>73048</v>
      </c>
      <c r="AH661" s="59">
        <f>VLOOKUP(C661,macroInfo!$B$5:$D$57,3,0)</f>
        <v>4.0771594794161796</v>
      </c>
      <c r="AI661" s="59">
        <f>VLOOKUP(C661,macroInfo!$B$5:$G$57,6,0)</f>
        <v>11.349249888751523</v>
      </c>
      <c r="AJ661" s="59">
        <f>VLOOKUP(C661,macroInfo!$B$5:$F$57,5,0)</f>
        <v>6.4848096186651185</v>
      </c>
      <c r="AK661" s="59">
        <f>VLOOKUP(C661,macroInfo!$B$5:$H$57,7,0)</f>
        <v>6.1050000000000004</v>
      </c>
    </row>
    <row r="662" spans="1:37" x14ac:dyDescent="0.3">
      <c r="A662" s="32" t="s">
        <v>160</v>
      </c>
      <c r="B662" s="32">
        <v>23</v>
      </c>
      <c r="C662" s="32">
        <v>2001</v>
      </c>
      <c r="D662" s="29" t="s">
        <v>295</v>
      </c>
      <c r="E662" s="29" t="s">
        <v>45</v>
      </c>
      <c r="F662" s="33">
        <f t="shared" si="260"/>
        <v>1</v>
      </c>
      <c r="G662" s="33">
        <f t="shared" si="261"/>
        <v>0</v>
      </c>
      <c r="H662" s="33">
        <f t="shared" si="262"/>
        <v>0</v>
      </c>
      <c r="I662" s="33">
        <f t="shared" si="263"/>
        <v>0</v>
      </c>
      <c r="J662" s="30">
        <v>1.4460999999999999</v>
      </c>
      <c r="K662" s="30">
        <v>19.442</v>
      </c>
      <c r="L662" s="30">
        <v>3.9523999999999999</v>
      </c>
      <c r="M662" s="30">
        <v>3.3523999999999998</v>
      </c>
      <c r="N662" s="31">
        <v>58448</v>
      </c>
      <c r="O662" s="50">
        <f t="shared" si="257"/>
        <v>6.9973466304795178</v>
      </c>
      <c r="P662" s="31">
        <v>694035</v>
      </c>
      <c r="Q662" s="31">
        <f t="shared" si="253"/>
        <v>11.8744011771147</v>
      </c>
      <c r="R662" s="31">
        <v>1051450</v>
      </c>
      <c r="S662" s="31">
        <f t="shared" si="254"/>
        <v>15.307813396499689</v>
      </c>
      <c r="T662" s="31">
        <v>427088</v>
      </c>
      <c r="U662" s="31">
        <f t="shared" si="264"/>
        <v>624362</v>
      </c>
      <c r="V662" s="50">
        <f t="shared" si="267"/>
        <v>20.331617749403605</v>
      </c>
      <c r="W662" s="65">
        <v>32691</v>
      </c>
      <c r="X662" s="44">
        <f t="shared" si="255"/>
        <v>7.654394410519612</v>
      </c>
      <c r="Y662" s="44">
        <f t="shared" si="256"/>
        <v>4.3019944105196117</v>
      </c>
      <c r="Z662" s="31">
        <v>79722</v>
      </c>
      <c r="AA662" s="30">
        <v>11.898</v>
      </c>
      <c r="AB662" s="63">
        <v>93.839338733641853</v>
      </c>
      <c r="AC662" s="64">
        <f t="shared" si="268"/>
        <v>8.3898283938251819</v>
      </c>
      <c r="AD662" s="30">
        <v>24.598299999999998</v>
      </c>
      <c r="AE662" s="30">
        <f t="shared" si="259"/>
        <v>21.248519307352485</v>
      </c>
      <c r="AF662" s="30">
        <f t="shared" si="266"/>
        <v>470.78437393689978</v>
      </c>
      <c r="AG662" s="31">
        <v>75797</v>
      </c>
      <c r="AH662" s="59">
        <f>VLOOKUP(C662,macroInfo!$B$5:$D$57,3,0)</f>
        <v>0.95433872870837899</v>
      </c>
      <c r="AI662" s="59">
        <f>VLOOKUP(C662,macroInfo!$B$5:$G$57,6,0)</f>
        <v>-20.568826745413055</v>
      </c>
      <c r="AJ662" s="59">
        <f>VLOOKUP(C662,macroInfo!$B$5:$F$57,5,0)</f>
        <v>-18.009005298066089</v>
      </c>
      <c r="AK662" s="59">
        <f>VLOOKUP(C662,macroInfo!$B$5:$H$57,7,0)</f>
        <v>4.9700000000000006</v>
      </c>
    </row>
    <row r="663" spans="1:37" x14ac:dyDescent="0.3">
      <c r="A663" s="32" t="s">
        <v>161</v>
      </c>
      <c r="B663" s="32">
        <v>23</v>
      </c>
      <c r="C663" s="32">
        <v>2002</v>
      </c>
      <c r="D663" s="29" t="s">
        <v>295</v>
      </c>
      <c r="E663" s="29" t="s">
        <v>45</v>
      </c>
      <c r="F663" s="33">
        <f t="shared" si="260"/>
        <v>0</v>
      </c>
      <c r="G663" s="33">
        <f t="shared" si="261"/>
        <v>0</v>
      </c>
      <c r="H663" s="33">
        <f t="shared" si="262"/>
        <v>0</v>
      </c>
      <c r="I663" s="33">
        <f t="shared" si="263"/>
        <v>0</v>
      </c>
      <c r="J663" s="30">
        <v>1.4218999999999999</v>
      </c>
      <c r="K663" s="30">
        <v>18.411300000000001</v>
      </c>
      <c r="L663" s="30">
        <v>4.0945</v>
      </c>
      <c r="M663" s="30">
        <v>3.7871000000000001</v>
      </c>
      <c r="N663" s="31">
        <v>59012</v>
      </c>
      <c r="O663" s="50">
        <f t="shared" si="257"/>
        <v>0.96033430023938093</v>
      </c>
      <c r="P663" s="31">
        <v>696339</v>
      </c>
      <c r="Q663" s="31">
        <f t="shared" si="253"/>
        <v>11.799955941164509</v>
      </c>
      <c r="R663" s="31">
        <v>1097190</v>
      </c>
      <c r="S663" s="31">
        <f t="shared" si="254"/>
        <v>4.2582202018561306</v>
      </c>
      <c r="T663" s="31">
        <v>473163</v>
      </c>
      <c r="U663" s="31">
        <f t="shared" si="264"/>
        <v>624027</v>
      </c>
      <c r="V663" s="50">
        <f t="shared" si="267"/>
        <v>-5.3669170113012518E-2</v>
      </c>
      <c r="W663" s="65">
        <v>37691</v>
      </c>
      <c r="X663" s="44">
        <f t="shared" si="255"/>
        <v>7.9657538734009217</v>
      </c>
      <c r="Y663" s="44">
        <f t="shared" si="256"/>
        <v>4.178653873400922</v>
      </c>
      <c r="Z663" s="31">
        <v>85318</v>
      </c>
      <c r="AA663" s="30">
        <v>12.6524</v>
      </c>
      <c r="AB663" s="63">
        <v>102.54424041655959</v>
      </c>
      <c r="AC663" s="64">
        <f t="shared" si="268"/>
        <v>10.244985701924403</v>
      </c>
      <c r="AD663" s="30">
        <v>15.0511</v>
      </c>
      <c r="AE663" s="30">
        <f t="shared" si="259"/>
        <v>6.7839869328493911</v>
      </c>
      <c r="AF663" s="30">
        <f t="shared" si="266"/>
        <v>466.42486666666656</v>
      </c>
      <c r="AG663" s="31">
        <v>78317</v>
      </c>
      <c r="AH663" s="59">
        <f>VLOOKUP(C663,macroInfo!$B$5:$D$57,3,0)</f>
        <v>1.6959429227495699</v>
      </c>
      <c r="AI663" s="59">
        <f>VLOOKUP(C663,macroInfo!$B$5:$G$57,6,0)</f>
        <v>-21.837626089029953</v>
      </c>
      <c r="AJ663" s="59">
        <f>VLOOKUP(C663,macroInfo!$B$5:$F$57,5,0)</f>
        <v>-18.18527651548176</v>
      </c>
      <c r="AK663" s="59">
        <f>VLOOKUP(C663,macroInfo!$B$5:$H$57,7,0)</f>
        <v>3.9949999999999997</v>
      </c>
    </row>
    <row r="664" spans="1:37" x14ac:dyDescent="0.3">
      <c r="A664" s="32" t="s">
        <v>162</v>
      </c>
      <c r="B664" s="32">
        <v>23</v>
      </c>
      <c r="C664" s="32">
        <v>2003</v>
      </c>
      <c r="D664" s="29" t="s">
        <v>295</v>
      </c>
      <c r="E664" s="29" t="s">
        <v>45</v>
      </c>
      <c r="F664" s="33">
        <f t="shared" si="260"/>
        <v>0</v>
      </c>
      <c r="G664" s="33">
        <f t="shared" si="261"/>
        <v>0</v>
      </c>
      <c r="H664" s="33">
        <f t="shared" si="262"/>
        <v>0</v>
      </c>
      <c r="I664" s="33">
        <f t="shared" si="263"/>
        <v>0</v>
      </c>
      <c r="J664" s="30">
        <v>1.5122</v>
      </c>
      <c r="K664" s="30">
        <v>19.5185</v>
      </c>
      <c r="L664" s="30">
        <v>3.8534999999999999</v>
      </c>
      <c r="M664" s="30">
        <v>3.6436000000000002</v>
      </c>
      <c r="N664" s="31">
        <v>66871</v>
      </c>
      <c r="O664" s="50">
        <f t="shared" si="257"/>
        <v>12.502457728786409</v>
      </c>
      <c r="P664" s="31">
        <v>750293</v>
      </c>
      <c r="Q664" s="31">
        <f t="shared" si="253"/>
        <v>11.220005682582883</v>
      </c>
      <c r="R664" s="31">
        <v>1264032</v>
      </c>
      <c r="S664" s="31">
        <f t="shared" si="254"/>
        <v>14.155424592876869</v>
      </c>
      <c r="T664" s="31">
        <v>504482</v>
      </c>
      <c r="U664" s="31">
        <f t="shared" si="264"/>
        <v>759550</v>
      </c>
      <c r="V664" s="50">
        <f t="shared" si="267"/>
        <v>19.653251598956086</v>
      </c>
      <c r="W664" s="65">
        <v>39776</v>
      </c>
      <c r="X664" s="44">
        <f t="shared" si="255"/>
        <v>7.8845231346212543</v>
      </c>
      <c r="Y664" s="44">
        <f t="shared" si="256"/>
        <v>4.2409231346212541</v>
      </c>
      <c r="Z664" s="31">
        <v>96889</v>
      </c>
      <c r="AA664" s="30">
        <v>12.8964</v>
      </c>
      <c r="AB664" s="63">
        <v>93.104951887476204</v>
      </c>
      <c r="AC664" s="64">
        <f t="shared" si="268"/>
        <v>6.4092222259743359</v>
      </c>
      <c r="AD664" s="30">
        <v>10.007099999999999</v>
      </c>
      <c r="AE664" s="30">
        <f t="shared" si="259"/>
        <v>12.718054119537362</v>
      </c>
      <c r="AF664" s="30">
        <f t="shared" si="266"/>
        <v>456.26256543209882</v>
      </c>
      <c r="AG664" s="31">
        <v>90343</v>
      </c>
      <c r="AH664" s="59">
        <f>VLOOKUP(C664,macroInfo!$B$5:$D$57,3,0)</f>
        <v>2.7962091006717</v>
      </c>
      <c r="AI664" s="59">
        <f>VLOOKUP(C664,macroInfo!$B$5:$G$57,6,0)</f>
        <v>-8.6215243879623085</v>
      </c>
      <c r="AJ664" s="59">
        <f>VLOOKUP(C664,macroInfo!$B$5:$F$57,5,0)</f>
        <v>-2.1118228990670262</v>
      </c>
      <c r="AK664" s="59">
        <f>VLOOKUP(C664,macroInfo!$B$5:$H$57,7,0)</f>
        <v>3.665</v>
      </c>
    </row>
    <row r="665" spans="1:37" x14ac:dyDescent="0.3">
      <c r="A665" s="32" t="s">
        <v>163</v>
      </c>
      <c r="B665" s="32">
        <v>23</v>
      </c>
      <c r="C665" s="32">
        <v>2004</v>
      </c>
      <c r="D665" s="29" t="s">
        <v>295</v>
      </c>
      <c r="E665" s="29" t="s">
        <v>45</v>
      </c>
      <c r="F665" s="33">
        <f t="shared" si="260"/>
        <v>0</v>
      </c>
      <c r="G665" s="33">
        <f t="shared" si="261"/>
        <v>0</v>
      </c>
      <c r="H665" s="33">
        <f t="shared" si="262"/>
        <v>0</v>
      </c>
      <c r="I665" s="33">
        <f t="shared" si="263"/>
        <v>0</v>
      </c>
      <c r="J665" s="30">
        <v>1.2405999999999999</v>
      </c>
      <c r="K665" s="30">
        <v>16.5595</v>
      </c>
      <c r="L665" s="30">
        <v>3.4498000000000002</v>
      </c>
      <c r="M665" s="30">
        <v>3.2753999999999999</v>
      </c>
      <c r="N665" s="31">
        <v>74415</v>
      </c>
      <c r="O665" s="50">
        <f t="shared" si="257"/>
        <v>10.689214407793727</v>
      </c>
      <c r="P665" s="31">
        <v>851563</v>
      </c>
      <c r="Q665" s="31">
        <f t="shared" si="253"/>
        <v>11.443432103742525</v>
      </c>
      <c r="R665" s="31">
        <v>1484101</v>
      </c>
      <c r="S665" s="31">
        <f t="shared" si="254"/>
        <v>16.050258986854519</v>
      </c>
      <c r="T665" s="31">
        <v>588102</v>
      </c>
      <c r="U665" s="31">
        <f t="shared" si="264"/>
        <v>895999</v>
      </c>
      <c r="V665" s="50">
        <f t="shared" si="267"/>
        <v>16.52131442492075</v>
      </c>
      <c r="W665" s="65">
        <v>41679</v>
      </c>
      <c r="X665" s="44">
        <f t="shared" si="255"/>
        <v>7.0870359223400028</v>
      </c>
      <c r="Y665" s="44">
        <f t="shared" si="256"/>
        <v>3.8116359223400029</v>
      </c>
      <c r="Z665" s="31">
        <v>108166</v>
      </c>
      <c r="AA665" s="30">
        <v>13.5794</v>
      </c>
      <c r="AB665" s="63">
        <v>85.17320855185497</v>
      </c>
      <c r="AC665" s="64">
        <f t="shared" si="268"/>
        <v>15.336824197514067</v>
      </c>
      <c r="AD665" s="30">
        <v>18.578700000000001</v>
      </c>
      <c r="AE665" s="30">
        <f t="shared" si="259"/>
        <v>11.010109076775084</v>
      </c>
      <c r="AF665" s="30">
        <f t="shared" si="266"/>
        <v>447.29651111111104</v>
      </c>
      <c r="AG665" s="31">
        <v>100899</v>
      </c>
      <c r="AH665" s="59">
        <f>VLOOKUP(C665,macroInfo!$B$5:$D$57,3,0)</f>
        <v>3.8525526006435098</v>
      </c>
      <c r="AI665" s="59">
        <f>VLOOKUP(C665,macroInfo!$B$5:$G$57,6,0)</f>
        <v>22.068486956749851</v>
      </c>
      <c r="AJ665" s="59">
        <f>VLOOKUP(C665,macroInfo!$B$5:$F$57,5,0)</f>
        <v>15.83158490016541</v>
      </c>
      <c r="AK665" s="59">
        <f>VLOOKUP(C665,macroInfo!$B$5:$H$57,7,0)</f>
        <v>4.57</v>
      </c>
    </row>
    <row r="666" spans="1:37" x14ac:dyDescent="0.3">
      <c r="A666" s="32" t="s">
        <v>164</v>
      </c>
      <c r="B666" s="32">
        <v>23</v>
      </c>
      <c r="C666" s="32">
        <v>2005</v>
      </c>
      <c r="D666" s="29" t="s">
        <v>295</v>
      </c>
      <c r="E666" s="29" t="s">
        <v>45</v>
      </c>
      <c r="F666" s="33">
        <f t="shared" si="260"/>
        <v>0</v>
      </c>
      <c r="G666" s="33">
        <f t="shared" si="261"/>
        <v>0</v>
      </c>
      <c r="H666" s="33">
        <f t="shared" si="262"/>
        <v>0</v>
      </c>
      <c r="I666" s="33">
        <f t="shared" si="263"/>
        <v>0</v>
      </c>
      <c r="J666" s="30">
        <v>1.6513</v>
      </c>
      <c r="K666" s="30">
        <v>22.334700000000002</v>
      </c>
      <c r="L666" s="30">
        <v>3.0564</v>
      </c>
      <c r="M666" s="30">
        <v>3.0169000000000001</v>
      </c>
      <c r="N666" s="31">
        <v>77824</v>
      </c>
      <c r="O666" s="50">
        <f t="shared" si="257"/>
        <v>4.4792332482525232</v>
      </c>
      <c r="P666" s="31">
        <v>885472</v>
      </c>
      <c r="Q666" s="31">
        <f t="shared" si="253"/>
        <v>11.377878289473685</v>
      </c>
      <c r="R666" s="31">
        <v>1494037</v>
      </c>
      <c r="S666" s="31">
        <f t="shared" si="254"/>
        <v>0.6672650405093804</v>
      </c>
      <c r="T666" s="31">
        <v>583503</v>
      </c>
      <c r="U666" s="31">
        <f t="shared" si="264"/>
        <v>910534</v>
      </c>
      <c r="V666" s="50">
        <f t="shared" si="267"/>
        <v>1.60919436872985</v>
      </c>
      <c r="W666" s="65">
        <v>39240</v>
      </c>
      <c r="X666" s="44">
        <f t="shared" si="255"/>
        <v>6.7249011573205273</v>
      </c>
      <c r="Y666" s="44">
        <f t="shared" si="256"/>
        <v>3.7080011573205272</v>
      </c>
      <c r="Z666" s="31">
        <v>111412</v>
      </c>
      <c r="AA666" s="30">
        <v>13.276</v>
      </c>
      <c r="AB666" s="63">
        <v>82.321472536001778</v>
      </c>
      <c r="AC666" s="64">
        <f t="shared" si="268"/>
        <v>-0.78508091407389136</v>
      </c>
      <c r="AD666" s="30">
        <v>5.2923</v>
      </c>
      <c r="AE666" s="30">
        <f t="shared" si="259"/>
        <v>2.9567957491151065</v>
      </c>
      <c r="AF666" s="30">
        <f t="shared" si="266"/>
        <v>438.90668888888888</v>
      </c>
      <c r="AG666" s="31">
        <v>106402</v>
      </c>
      <c r="AH666" s="59">
        <f>VLOOKUP(C666,macroInfo!$B$5:$D$57,3,0)</f>
        <v>3.4832203202525802</v>
      </c>
      <c r="AI666" s="59">
        <f>VLOOKUP(C666,macroInfo!$B$5:$G$57,6,0)</f>
        <v>2.7517247399369804</v>
      </c>
      <c r="AJ666" s="59">
        <f>VLOOKUP(C666,macroInfo!$B$5:$F$57,5,0)</f>
        <v>6.3055343402032529</v>
      </c>
      <c r="AK666" s="59">
        <f>VLOOKUP(C666,macroInfo!$B$5:$H$57,7,0)</f>
        <v>4.6974999999999998</v>
      </c>
    </row>
    <row r="667" spans="1:37" x14ac:dyDescent="0.3">
      <c r="A667" s="32" t="s">
        <v>165</v>
      </c>
      <c r="B667" s="32">
        <v>23</v>
      </c>
      <c r="C667" s="32">
        <v>2006</v>
      </c>
      <c r="D667" s="29" t="s">
        <v>295</v>
      </c>
      <c r="E667" s="29" t="s">
        <v>45</v>
      </c>
      <c r="F667" s="33">
        <f t="shared" si="260"/>
        <v>0</v>
      </c>
      <c r="G667" s="33">
        <f t="shared" si="261"/>
        <v>0</v>
      </c>
      <c r="H667" s="33">
        <f t="shared" si="262"/>
        <v>0</v>
      </c>
      <c r="I667" s="33">
        <f t="shared" si="263"/>
        <v>0</v>
      </c>
      <c r="J667" s="30">
        <v>1.2750999999999999</v>
      </c>
      <c r="K667" s="30">
        <v>18.6572</v>
      </c>
      <c r="L667" s="30">
        <v>2.7429000000000001</v>
      </c>
      <c r="M667" s="30">
        <v>2.7881</v>
      </c>
      <c r="N667" s="31">
        <v>90899</v>
      </c>
      <c r="O667" s="50">
        <f t="shared" si="257"/>
        <v>15.529913311916358</v>
      </c>
      <c r="P667" s="31">
        <v>1057872</v>
      </c>
      <c r="Q667" s="31">
        <f t="shared" si="253"/>
        <v>11.637883805102366</v>
      </c>
      <c r="R667" s="31">
        <v>1884318</v>
      </c>
      <c r="S667" s="31">
        <f t="shared" si="254"/>
        <v>23.208409958614656</v>
      </c>
      <c r="T667" s="31">
        <v>679192</v>
      </c>
      <c r="U667" s="31">
        <f t="shared" si="264"/>
        <v>1205126</v>
      </c>
      <c r="V667" s="50">
        <f t="shared" si="267"/>
        <v>28.030816418346365</v>
      </c>
      <c r="W667" s="65">
        <v>39554</v>
      </c>
      <c r="X667" s="44">
        <f t="shared" si="255"/>
        <v>5.8236846134819018</v>
      </c>
      <c r="Y667" s="44">
        <f t="shared" si="256"/>
        <v>3.0355846134819018</v>
      </c>
      <c r="Z667" s="31">
        <v>118783</v>
      </c>
      <c r="AA667" s="30">
        <v>15.7311</v>
      </c>
      <c r="AB667" s="63">
        <v>79.578637495473671</v>
      </c>
      <c r="AC667" s="64">
        <f t="shared" si="268"/>
        <v>15.185426326318579</v>
      </c>
      <c r="AD667" s="30">
        <v>20.312200000000001</v>
      </c>
      <c r="AE667" s="30">
        <f t="shared" si="259"/>
        <v>6.4063257426006786</v>
      </c>
      <c r="AF667" s="30">
        <f>AVERAGE(AF669:AF677)</f>
        <v>389.79849999999999</v>
      </c>
      <c r="AG667" s="31">
        <v>123260</v>
      </c>
      <c r="AH667" s="59">
        <f>VLOOKUP(C667,macroInfo!$B$5:$D$57,3,0)</f>
        <v>2.7828106258432701</v>
      </c>
      <c r="AI667" s="59">
        <f>VLOOKUP(C667,macroInfo!$B$5:$G$57,6,0)</f>
        <v>2.1064496594234416</v>
      </c>
      <c r="AJ667" s="59">
        <f>VLOOKUP(C667,macroInfo!$B$5:$F$57,5,0)</f>
        <v>8.7574297123439706</v>
      </c>
      <c r="AK667" s="59">
        <f>VLOOKUP(C667,macroInfo!$B$5:$H$57,7,0)</f>
        <v>4.7974999999999994</v>
      </c>
    </row>
    <row r="668" spans="1:37" x14ac:dyDescent="0.3">
      <c r="A668" s="32" t="s">
        <v>166</v>
      </c>
      <c r="B668" s="32">
        <v>23</v>
      </c>
      <c r="C668" s="32">
        <v>2007</v>
      </c>
      <c r="D668" s="29" t="s">
        <v>295</v>
      </c>
      <c r="E668" s="29" t="s">
        <v>45</v>
      </c>
      <c r="F668" s="33">
        <f t="shared" si="260"/>
        <v>1</v>
      </c>
      <c r="G668" s="33">
        <f t="shared" si="261"/>
        <v>1</v>
      </c>
      <c r="H668" s="33">
        <f t="shared" si="262"/>
        <v>1</v>
      </c>
      <c r="I668" s="33">
        <f t="shared" si="263"/>
        <v>0</v>
      </c>
      <c r="J668" s="30">
        <v>0.1777</v>
      </c>
      <c r="K668" s="30">
        <v>3.0840000000000001</v>
      </c>
      <c r="L668" s="30">
        <v>2.5924999999999998</v>
      </c>
      <c r="M668" s="30">
        <v>2.6863000000000001</v>
      </c>
      <c r="N668" s="31">
        <v>89226</v>
      </c>
      <c r="O668" s="50">
        <f t="shared" si="257"/>
        <v>-1.8576523088209052</v>
      </c>
      <c r="P668" s="31">
        <v>1253321</v>
      </c>
      <c r="Q668" s="31">
        <f t="shared" si="253"/>
        <v>14.046589559097125</v>
      </c>
      <c r="R668" s="31">
        <v>2187480</v>
      </c>
      <c r="S668" s="31">
        <f t="shared" si="254"/>
        <v>14.918424463100187</v>
      </c>
      <c r="T668" s="31">
        <v>857652</v>
      </c>
      <c r="U668" s="31">
        <f t="shared" si="264"/>
        <v>1329828</v>
      </c>
      <c r="V668" s="50">
        <f t="shared" si="267"/>
        <v>9.8465484770907601</v>
      </c>
      <c r="W668" s="65">
        <v>45378</v>
      </c>
      <c r="X668" s="44">
        <f t="shared" si="255"/>
        <v>5.2909571714401649</v>
      </c>
      <c r="Y668" s="44">
        <f t="shared" si="256"/>
        <v>2.6046571714401647</v>
      </c>
      <c r="Z668" s="31">
        <v>113447</v>
      </c>
      <c r="AA668" s="30">
        <v>19.282</v>
      </c>
      <c r="AB668" s="63">
        <v>72.167640862416533</v>
      </c>
      <c r="AC668" s="64">
        <f t="shared" si="268"/>
        <v>23.329456644195464</v>
      </c>
      <c r="AD668" s="30">
        <v>16.036899999999999</v>
      </c>
      <c r="AE668" s="30">
        <f t="shared" si="259"/>
        <v>-4.5962531536905704</v>
      </c>
      <c r="AF668" s="30">
        <v>750.9366</v>
      </c>
      <c r="AG668" s="31">
        <v>134121</v>
      </c>
      <c r="AH668" s="59">
        <f>VLOOKUP(C668,macroInfo!$B$5:$D$57,3,0)</f>
        <v>2.01050755163328</v>
      </c>
      <c r="AI668" s="59">
        <f>VLOOKUP(C668,macroInfo!$B$5:$G$57,6,0)</f>
        <v>21.613625390754567</v>
      </c>
      <c r="AJ668" s="59">
        <f>VLOOKUP(C668,macroInfo!$B$5:$F$57,5,0)</f>
        <v>11.440467914050702</v>
      </c>
      <c r="AK668" s="59">
        <f>VLOOKUP(C668,macroInfo!$B$5:$H$57,7,0)</f>
        <v>5.9550000000000001</v>
      </c>
    </row>
    <row r="669" spans="1:37" x14ac:dyDescent="0.3">
      <c r="A669" s="32" t="s">
        <v>167</v>
      </c>
      <c r="B669" s="32">
        <v>23</v>
      </c>
      <c r="C669" s="32">
        <v>2008</v>
      </c>
      <c r="D669" s="29" t="s">
        <v>295</v>
      </c>
      <c r="E669" s="29" t="s">
        <v>45</v>
      </c>
      <c r="F669" s="33">
        <f t="shared" si="260"/>
        <v>1</v>
      </c>
      <c r="G669" s="33">
        <f t="shared" si="261"/>
        <v>1</v>
      </c>
      <c r="H669" s="33">
        <f t="shared" si="262"/>
        <v>1</v>
      </c>
      <c r="I669" s="33">
        <f t="shared" si="263"/>
        <v>0</v>
      </c>
      <c r="J669" s="30">
        <v>-1.3419000000000001</v>
      </c>
      <c r="K669" s="30">
        <v>-32.142000000000003</v>
      </c>
      <c r="L669" s="30">
        <v>2.9135</v>
      </c>
      <c r="M669" s="30">
        <v>2.9022999999999999</v>
      </c>
      <c r="N669" s="31">
        <v>118758</v>
      </c>
      <c r="O669" s="50">
        <f t="shared" si="257"/>
        <v>28.59153321320515</v>
      </c>
      <c r="P669" s="31">
        <v>996247</v>
      </c>
      <c r="Q669" s="31">
        <f t="shared" si="253"/>
        <v>8.3888832752319846</v>
      </c>
      <c r="R669" s="31">
        <v>1938470</v>
      </c>
      <c r="S669" s="31">
        <f t="shared" si="254"/>
        <v>-12.085119422501439</v>
      </c>
      <c r="T669" s="31">
        <v>764094</v>
      </c>
      <c r="U669" s="31">
        <f t="shared" si="264"/>
        <v>1174376</v>
      </c>
      <c r="V669" s="50">
        <f t="shared" si="267"/>
        <v>-12.431266786041721</v>
      </c>
      <c r="W669" s="65">
        <v>53749</v>
      </c>
      <c r="X669" s="44">
        <f t="shared" si="255"/>
        <v>7.0343439419757248</v>
      </c>
      <c r="Y669" s="44">
        <f t="shared" si="256"/>
        <v>4.1320439419757253</v>
      </c>
      <c r="Z669" s="31">
        <v>70966</v>
      </c>
      <c r="AA669" s="30">
        <v>13.6869</v>
      </c>
      <c r="AB669" s="63">
        <v>83.248294839301437</v>
      </c>
      <c r="AC669" s="64">
        <f t="shared" si="268"/>
        <v>-11.55076045593618</v>
      </c>
      <c r="AD669" s="30">
        <v>-6.2991000000000001</v>
      </c>
      <c r="AE669" s="30">
        <f t="shared" si="259"/>
        <v>-46.913487840362585</v>
      </c>
      <c r="AF669" s="30">
        <v>467.5224</v>
      </c>
      <c r="AG669" s="31">
        <v>156398</v>
      </c>
      <c r="AH669" s="59">
        <f>VLOOKUP(C669,macroInfo!$B$5:$D$57,3,0)</f>
        <v>0.122188442974647</v>
      </c>
      <c r="AI669" s="59">
        <f>VLOOKUP(C669,macroInfo!$B$5:$G$57,6,0)</f>
        <v>-8.1302947285824168</v>
      </c>
      <c r="AJ669" s="59">
        <f>VLOOKUP(C669,macroInfo!$B$5:$F$57,5,0)</f>
        <v>-19.582815844469096</v>
      </c>
      <c r="AK669" s="59">
        <f>VLOOKUP(C669,macroInfo!$B$5:$H$57,7,0)</f>
        <v>5.49</v>
      </c>
    </row>
    <row r="670" spans="1:37" x14ac:dyDescent="0.3">
      <c r="A670" s="32" t="s">
        <v>168</v>
      </c>
      <c r="B670" s="32">
        <v>23</v>
      </c>
      <c r="C670" s="32">
        <v>2009</v>
      </c>
      <c r="D670" s="29" t="s">
        <v>295</v>
      </c>
      <c r="E670" s="29" t="s">
        <v>45</v>
      </c>
      <c r="F670" s="33">
        <f t="shared" si="260"/>
        <v>1</v>
      </c>
      <c r="G670" s="33">
        <f t="shared" si="261"/>
        <v>1</v>
      </c>
      <c r="H670" s="33">
        <f t="shared" si="262"/>
        <v>1</v>
      </c>
      <c r="I670" s="33">
        <f t="shared" si="263"/>
        <v>0</v>
      </c>
      <c r="J670" s="30">
        <v>-8.4599999999999995E-2</v>
      </c>
      <c r="K670" s="30">
        <v>-8.2791999999999994</v>
      </c>
      <c r="L670" s="30">
        <v>2.8393000000000002</v>
      </c>
      <c r="M670" s="30">
        <v>2.7618999999999998</v>
      </c>
      <c r="N670" s="31">
        <v>127034</v>
      </c>
      <c r="O670" s="50">
        <f t="shared" si="257"/>
        <v>6.7366958097694312</v>
      </c>
      <c r="P670" s="31">
        <v>1088526</v>
      </c>
      <c r="Q670" s="31">
        <f t="shared" si="253"/>
        <v>8.5687768628871019</v>
      </c>
      <c r="R670" s="31">
        <v>1856646</v>
      </c>
      <c r="S670" s="31">
        <f t="shared" si="254"/>
        <v>-4.3127367975792748</v>
      </c>
      <c r="T670" s="31">
        <v>625138</v>
      </c>
      <c r="U670" s="31">
        <f t="shared" si="264"/>
        <v>1231508</v>
      </c>
      <c r="V670" s="50">
        <f t="shared" si="267"/>
        <v>4.7502491998276453</v>
      </c>
      <c r="W670" s="65">
        <v>48496</v>
      </c>
      <c r="X670" s="44">
        <f t="shared" si="255"/>
        <v>7.7576471115177768</v>
      </c>
      <c r="Y670" s="44">
        <f t="shared" si="256"/>
        <v>4.995747111517777</v>
      </c>
      <c r="Z670" s="31">
        <v>152388</v>
      </c>
      <c r="AA670" s="30">
        <v>11.980399999999999</v>
      </c>
      <c r="AB670" s="63">
        <v>128.96280189188275</v>
      </c>
      <c r="AC670" s="64">
        <f t="shared" si="268"/>
        <v>-20.07183928836783</v>
      </c>
      <c r="AD670" s="30">
        <v>13.3017</v>
      </c>
      <c r="AE670" s="30">
        <f t="shared" si="259"/>
        <v>76.422901088942581</v>
      </c>
      <c r="AF670" s="30">
        <v>450.17329999999998</v>
      </c>
      <c r="AG670" s="31">
        <v>165983</v>
      </c>
      <c r="AH670" s="59">
        <f>VLOOKUP(C670,macroInfo!$B$5:$D$57,3,0)</f>
        <v>-2.5998883510855801</v>
      </c>
      <c r="AI670" s="59">
        <f>VLOOKUP(C670,macroInfo!$B$5:$G$57,6,0)</f>
        <v>-152.2692205218506</v>
      </c>
      <c r="AJ670" s="59">
        <f>VLOOKUP(C670,macroInfo!$B$5:$F$57,5,0)</f>
        <v>-24.778154144577758</v>
      </c>
      <c r="AK670" s="59">
        <f>VLOOKUP(C670,macroInfo!$B$5:$H$57,7,0)</f>
        <v>1.1975</v>
      </c>
    </row>
    <row r="671" spans="1:37" x14ac:dyDescent="0.3">
      <c r="A671" s="32" t="s">
        <v>169</v>
      </c>
      <c r="B671" s="32">
        <v>23</v>
      </c>
      <c r="C671" s="32">
        <v>2010</v>
      </c>
      <c r="D671" s="29" t="s">
        <v>295</v>
      </c>
      <c r="E671" s="29" t="s">
        <v>45</v>
      </c>
      <c r="F671" s="33">
        <f t="shared" si="260"/>
        <v>1</v>
      </c>
      <c r="G671" s="33">
        <f t="shared" si="261"/>
        <v>1</v>
      </c>
      <c r="H671" s="33">
        <f t="shared" si="262"/>
        <v>1</v>
      </c>
      <c r="I671" s="33">
        <f t="shared" si="263"/>
        <v>0</v>
      </c>
      <c r="J671" s="30">
        <v>0.56240000000000001</v>
      </c>
      <c r="K671" s="30">
        <v>6.7141000000000002</v>
      </c>
      <c r="L671" s="30">
        <v>3.3050999999999999</v>
      </c>
      <c r="M671" s="30">
        <v>3.2538999999999998</v>
      </c>
      <c r="N671" s="31">
        <v>126193</v>
      </c>
      <c r="O671" s="50">
        <f t="shared" si="257"/>
        <v>-0.66422861074997397</v>
      </c>
      <c r="P671" s="31">
        <v>977629</v>
      </c>
      <c r="Q671" s="31">
        <f t="shared" si="253"/>
        <v>7.7470937373705357</v>
      </c>
      <c r="R671" s="31">
        <v>1913902</v>
      </c>
      <c r="S671" s="31">
        <f t="shared" si="254"/>
        <v>3.0372455898134501</v>
      </c>
      <c r="T671" s="31">
        <v>680007</v>
      </c>
      <c r="U671" s="31">
        <f t="shared" si="264"/>
        <v>1233895</v>
      </c>
      <c r="V671" s="50">
        <f t="shared" si="267"/>
        <v>0.19363980216339241</v>
      </c>
      <c r="W671" s="65">
        <v>54186</v>
      </c>
      <c r="X671" s="44">
        <f t="shared" si="255"/>
        <v>7.9684473836298748</v>
      </c>
      <c r="Y671" s="44">
        <f t="shared" si="256"/>
        <v>4.714547383629875</v>
      </c>
      <c r="Z671" s="31">
        <v>163156</v>
      </c>
      <c r="AA671" s="30">
        <v>11.5442</v>
      </c>
      <c r="AB671" s="63">
        <v>109.65009265459302</v>
      </c>
      <c r="AC671" s="64">
        <f t="shared" si="268"/>
        <v>8.4130666871146271</v>
      </c>
      <c r="AD671" s="30">
        <v>-3.6705999999999999</v>
      </c>
      <c r="AE671" s="30">
        <f t="shared" si="259"/>
        <v>6.8276898341244436</v>
      </c>
      <c r="AF671" s="30">
        <v>430.91759999999999</v>
      </c>
      <c r="AG671" s="31">
        <v>162219</v>
      </c>
      <c r="AH671" s="59">
        <f>VLOOKUP(C671,macroInfo!$B$5:$D$57,3,0)</f>
        <v>2.7088566941968102</v>
      </c>
      <c r="AI671" s="59">
        <f>VLOOKUP(C671,macroInfo!$B$5:$G$57,6,0)</f>
        <v>-55.129973169376534</v>
      </c>
      <c r="AJ671" s="59">
        <f>VLOOKUP(C671,macroInfo!$B$5:$F$57,5,0)</f>
        <v>17.567573527575036</v>
      </c>
      <c r="AK671" s="59">
        <f>VLOOKUP(C671,macroInfo!$B$5:$H$57,7,0)</f>
        <v>0.69</v>
      </c>
    </row>
    <row r="672" spans="1:37" x14ac:dyDescent="0.3">
      <c r="A672" s="32" t="s">
        <v>170</v>
      </c>
      <c r="B672" s="32">
        <v>23</v>
      </c>
      <c r="C672" s="32">
        <v>2011</v>
      </c>
      <c r="D672" s="29" t="s">
        <v>295</v>
      </c>
      <c r="E672" s="29" t="s">
        <v>45</v>
      </c>
      <c r="F672" s="33">
        <f t="shared" si="260"/>
        <v>1</v>
      </c>
      <c r="G672" s="33">
        <f t="shared" si="261"/>
        <v>1</v>
      </c>
      <c r="H672" s="33">
        <f t="shared" si="262"/>
        <v>1</v>
      </c>
      <c r="I672" s="33">
        <f t="shared" si="263"/>
        <v>0</v>
      </c>
      <c r="J672" s="30">
        <v>0.58440000000000003</v>
      </c>
      <c r="K672" s="30">
        <v>6.3731</v>
      </c>
      <c r="L672" s="30">
        <v>2.8843999999999999</v>
      </c>
      <c r="M672" s="30">
        <v>2.8294000000000001</v>
      </c>
      <c r="N672" s="31">
        <v>131874</v>
      </c>
      <c r="O672" s="50">
        <f t="shared" si="257"/>
        <v>4.4034440206344145</v>
      </c>
      <c r="P672" s="31">
        <v>973369</v>
      </c>
      <c r="Q672" s="31">
        <f t="shared" si="253"/>
        <v>7.3810531264692054</v>
      </c>
      <c r="R672" s="31">
        <v>1873878</v>
      </c>
      <c r="S672" s="31">
        <f t="shared" si="254"/>
        <v>-2.1134009738384334</v>
      </c>
      <c r="T672" s="31">
        <v>675019</v>
      </c>
      <c r="U672" s="31">
        <f t="shared" si="264"/>
        <v>1198859</v>
      </c>
      <c r="V672" s="50">
        <f t="shared" si="267"/>
        <v>-2.8805561590046342</v>
      </c>
      <c r="W672" s="65">
        <v>47649</v>
      </c>
      <c r="X672" s="44">
        <f t="shared" si="255"/>
        <v>7.0589124157986669</v>
      </c>
      <c r="Y672" s="44">
        <f t="shared" si="256"/>
        <v>4.2295124157986663</v>
      </c>
      <c r="Z672" s="31">
        <v>177494</v>
      </c>
      <c r="AA672" s="30">
        <v>10.4352</v>
      </c>
      <c r="AB672" s="63">
        <v>123.20808623496066</v>
      </c>
      <c r="AC672" s="64">
        <f t="shared" si="268"/>
        <v>-0.73622536102891112</v>
      </c>
      <c r="AD672" s="30">
        <v>2.4815</v>
      </c>
      <c r="AE672" s="30">
        <f t="shared" si="259"/>
        <v>8.42300071911</v>
      </c>
      <c r="AF672" s="30">
        <v>405.24520000000001</v>
      </c>
      <c r="AG672" s="31">
        <v>165384</v>
      </c>
      <c r="AH672" s="59">
        <f>VLOOKUP(C672,macroInfo!$B$5:$D$57,3,0)</f>
        <v>1.54989495017045</v>
      </c>
      <c r="AI672" s="59">
        <f>VLOOKUP(C672,macroInfo!$B$5:$G$57,6,0)</f>
        <v>25.171692375826577</v>
      </c>
      <c r="AJ672" s="59">
        <f>VLOOKUP(C672,macroInfo!$B$5:$F$57,5,0)</f>
        <v>12.462970276676295</v>
      </c>
      <c r="AK672" s="59">
        <f>VLOOKUP(C672,macroInfo!$B$5:$H$57,7,0)</f>
        <v>0.88749999999999996</v>
      </c>
    </row>
    <row r="673" spans="1:37" x14ac:dyDescent="0.3">
      <c r="A673" s="32" t="s">
        <v>171</v>
      </c>
      <c r="B673" s="32">
        <v>23</v>
      </c>
      <c r="C673" s="32">
        <v>2012</v>
      </c>
      <c r="D673" s="29" t="s">
        <v>295</v>
      </c>
      <c r="E673" s="29" t="s">
        <v>45</v>
      </c>
      <c r="F673" s="33">
        <f t="shared" si="260"/>
        <v>1</v>
      </c>
      <c r="G673" s="33">
        <f t="shared" si="261"/>
        <v>1</v>
      </c>
      <c r="H673" s="33">
        <f t="shared" si="262"/>
        <v>1</v>
      </c>
      <c r="I673" s="33">
        <f t="shared" si="263"/>
        <v>0</v>
      </c>
      <c r="J673" s="30">
        <v>0.40339999999999998</v>
      </c>
      <c r="K673" s="30">
        <v>4.0381</v>
      </c>
      <c r="L673" s="30">
        <v>2.8734000000000002</v>
      </c>
      <c r="M673" s="30">
        <v>2.8220000000000001</v>
      </c>
      <c r="N673" s="31">
        <v>136532</v>
      </c>
      <c r="O673" s="50">
        <f t="shared" si="257"/>
        <v>3.471209812131256</v>
      </c>
      <c r="P673" s="31">
        <v>971253</v>
      </c>
      <c r="Q673" s="31">
        <f t="shared" si="253"/>
        <v>7.1137389037002317</v>
      </c>
      <c r="R673" s="31">
        <v>1864660</v>
      </c>
      <c r="S673" s="31">
        <f t="shared" si="254"/>
        <v>-0.49313494635757521</v>
      </c>
      <c r="T673" s="31">
        <v>677954</v>
      </c>
      <c r="U673" s="31">
        <f t="shared" si="264"/>
        <v>1186706</v>
      </c>
      <c r="V673" s="50">
        <f t="shared" si="267"/>
        <v>-1.0188869417932156</v>
      </c>
      <c r="W673" s="65">
        <v>46686</v>
      </c>
      <c r="X673" s="44">
        <f t="shared" si="255"/>
        <v>6.8863079205963826</v>
      </c>
      <c r="Y673" s="44">
        <f t="shared" si="256"/>
        <v>4.0643079205963826</v>
      </c>
      <c r="Z673" s="31">
        <v>186487</v>
      </c>
      <c r="AA673" s="30">
        <v>9.7628000000000004</v>
      </c>
      <c r="AB673" s="63">
        <v>149.23893850725779</v>
      </c>
      <c r="AC673" s="64">
        <f t="shared" si="268"/>
        <v>0.43386004065145051</v>
      </c>
      <c r="AD673" s="30">
        <v>7.4629000000000003</v>
      </c>
      <c r="AE673" s="30">
        <f t="shared" si="259"/>
        <v>4.9424726033282411</v>
      </c>
      <c r="AF673" s="30">
        <v>417.02699999999999</v>
      </c>
      <c r="AG673" s="31">
        <v>167686</v>
      </c>
      <c r="AH673" s="59">
        <f>VLOOKUP(C673,macroInfo!$B$5:$D$57,3,0)</f>
        <v>2.2806876031918502</v>
      </c>
      <c r="AI673" s="59">
        <f>VLOOKUP(C673,macroInfo!$B$5:$G$57,6,0)</f>
        <v>-5.7987257650349395</v>
      </c>
      <c r="AJ673" s="59">
        <f>VLOOKUP(C673,macroInfo!$B$5:$F$57,5,0)</f>
        <v>7.9335793820117502</v>
      </c>
      <c r="AK673" s="59">
        <f>VLOOKUP(C673,macroInfo!$B$5:$H$57,7,0)</f>
        <v>0.83749999999999991</v>
      </c>
    </row>
    <row r="674" spans="1:37" x14ac:dyDescent="0.3">
      <c r="A674" s="32" t="s">
        <v>172</v>
      </c>
      <c r="B674" s="32">
        <v>23</v>
      </c>
      <c r="C674" s="32">
        <v>2013</v>
      </c>
      <c r="D674" s="29" t="s">
        <v>295</v>
      </c>
      <c r="E674" s="29" t="s">
        <v>45</v>
      </c>
      <c r="F674" s="33">
        <f t="shared" si="260"/>
        <v>0</v>
      </c>
      <c r="G674" s="33">
        <f t="shared" si="261"/>
        <v>0</v>
      </c>
      <c r="H674" s="33">
        <f t="shared" si="262"/>
        <v>0</v>
      </c>
      <c r="I674" s="33">
        <f t="shared" si="263"/>
        <v>0</v>
      </c>
      <c r="J674" s="30">
        <v>0.72940000000000005</v>
      </c>
      <c r="K674" s="30">
        <v>6.8745000000000003</v>
      </c>
      <c r="L674" s="30">
        <v>2.8538000000000001</v>
      </c>
      <c r="M674" s="30">
        <v>2.8037999999999998</v>
      </c>
      <c r="N674" s="31">
        <v>133412</v>
      </c>
      <c r="O674" s="50">
        <f t="shared" si="257"/>
        <v>-2.3116934926202601</v>
      </c>
      <c r="P674" s="31">
        <v>1092707</v>
      </c>
      <c r="Q674" s="31">
        <f t="shared" si="253"/>
        <v>8.1904701226276497</v>
      </c>
      <c r="R674" s="31">
        <v>1880382</v>
      </c>
      <c r="S674" s="31">
        <f t="shared" si="254"/>
        <v>0.83962168445640173</v>
      </c>
      <c r="T674" s="31">
        <v>691146</v>
      </c>
      <c r="U674" s="31">
        <f t="shared" si="264"/>
        <v>1189236</v>
      </c>
      <c r="V674" s="50">
        <f t="shared" si="267"/>
        <v>0.21296824217463825</v>
      </c>
      <c r="W674" s="65">
        <v>46793</v>
      </c>
      <c r="X674" s="44">
        <f t="shared" si="255"/>
        <v>6.7703495354093066</v>
      </c>
      <c r="Y674" s="44">
        <f t="shared" si="256"/>
        <v>3.9665495354093068</v>
      </c>
      <c r="Z674" s="31">
        <v>197601</v>
      </c>
      <c r="AA674" s="30">
        <v>9.1221999999999994</v>
      </c>
      <c r="AB674" s="63">
        <v>161.70574845479277</v>
      </c>
      <c r="AC674" s="64">
        <f t="shared" si="268"/>
        <v>1.9271650406888319</v>
      </c>
      <c r="AD674" s="30">
        <v>4.0526999999999997</v>
      </c>
      <c r="AE674" s="30">
        <f t="shared" si="259"/>
        <v>5.7888314469183504</v>
      </c>
      <c r="AF674" s="30">
        <v>355.83580000000001</v>
      </c>
      <c r="AG674" s="31">
        <v>150049</v>
      </c>
      <c r="AH674" s="59">
        <f>VLOOKUP(C674,macroInfo!$B$5:$D$57,3,0)</f>
        <v>1.84187539518688</v>
      </c>
      <c r="AI674" s="59">
        <f>VLOOKUP(C674,macroInfo!$B$5:$G$57,6,0)</f>
        <v>-52.586350113053101</v>
      </c>
      <c r="AJ674" s="59">
        <f>VLOOKUP(C674,macroInfo!$B$5:$F$57,5,0)</f>
        <v>17.537853396638734</v>
      </c>
      <c r="AK674" s="59">
        <f>VLOOKUP(C674,macroInfo!$B$5:$H$57,7,0)</f>
        <v>0.495</v>
      </c>
    </row>
    <row r="675" spans="1:37" x14ac:dyDescent="0.3">
      <c r="A675" s="32" t="s">
        <v>173</v>
      </c>
      <c r="B675" s="32">
        <v>23</v>
      </c>
      <c r="C675" s="32">
        <v>2014</v>
      </c>
      <c r="D675" s="29" t="s">
        <v>295</v>
      </c>
      <c r="E675" s="29" t="s">
        <v>45</v>
      </c>
      <c r="F675" s="33">
        <f t="shared" si="260"/>
        <v>0</v>
      </c>
      <c r="G675" s="33">
        <f t="shared" si="261"/>
        <v>0</v>
      </c>
      <c r="H675" s="33">
        <f t="shared" si="262"/>
        <v>0</v>
      </c>
      <c r="I675" s="33">
        <f t="shared" si="263"/>
        <v>0</v>
      </c>
      <c r="J675" s="30">
        <v>0.39269999999999999</v>
      </c>
      <c r="K675" s="30">
        <v>3.3666</v>
      </c>
      <c r="L675" s="30">
        <v>2.9701</v>
      </c>
      <c r="M675" s="30">
        <v>2.8788</v>
      </c>
      <c r="N675" s="31">
        <v>166663</v>
      </c>
      <c r="O675" s="50">
        <f t="shared" si="257"/>
        <v>22.253172505377687</v>
      </c>
      <c r="P675" s="31">
        <v>1211358</v>
      </c>
      <c r="Q675" s="31">
        <f t="shared" si="253"/>
        <v>7.2683079027738611</v>
      </c>
      <c r="R675" s="31">
        <v>1842181</v>
      </c>
      <c r="S675" s="31">
        <f t="shared" si="254"/>
        <v>-2.0524751927106335</v>
      </c>
      <c r="T675" s="31">
        <v>673054</v>
      </c>
      <c r="U675" s="31">
        <f t="shared" si="264"/>
        <v>1169127</v>
      </c>
      <c r="V675" s="50">
        <f t="shared" si="267"/>
        <v>-1.7053767683493024</v>
      </c>
      <c r="W675" s="65">
        <v>47993</v>
      </c>
      <c r="X675" s="44">
        <f t="shared" si="255"/>
        <v>7.1306314203615164</v>
      </c>
      <c r="Y675" s="44">
        <f t="shared" si="256"/>
        <v>4.2518314203615164</v>
      </c>
      <c r="Z675" s="31">
        <v>199717</v>
      </c>
      <c r="AA675" s="30">
        <v>8.702</v>
      </c>
      <c r="AB675" s="63">
        <v>155.59996332033975</v>
      </c>
      <c r="AC675" s="64">
        <f t="shared" si="268"/>
        <v>-2.6525525270620474</v>
      </c>
      <c r="AD675" s="30">
        <v>-7.12</v>
      </c>
      <c r="AE675" s="30">
        <f t="shared" si="259"/>
        <v>1.0651518460443699</v>
      </c>
      <c r="AF675" s="30">
        <v>358.2122</v>
      </c>
      <c r="AG675" s="31">
        <v>197707</v>
      </c>
      <c r="AH675" s="59">
        <f>VLOOKUP(C675,macroInfo!$B$5:$D$57,3,0)</f>
        <v>2.2877759325535898</v>
      </c>
      <c r="AI675" s="59">
        <f>VLOOKUP(C675,macroInfo!$B$5:$G$57,6,0)</f>
        <v>8.2370997433127773</v>
      </c>
      <c r="AJ675" s="59">
        <f>VLOOKUP(C675,macroInfo!$B$5:$F$57,5,0)</f>
        <v>16.279600580719226</v>
      </c>
      <c r="AK675" s="59">
        <f>VLOOKUP(C675,macroInfo!$B$5:$H$57,7,0)</f>
        <v>0.53750000000000009</v>
      </c>
    </row>
    <row r="676" spans="1:37" x14ac:dyDescent="0.3">
      <c r="A676" s="32" t="s">
        <v>174</v>
      </c>
      <c r="B676" s="32">
        <v>23</v>
      </c>
      <c r="C676" s="32">
        <v>2015</v>
      </c>
      <c r="D676" s="29" t="s">
        <v>295</v>
      </c>
      <c r="E676" s="29" t="s">
        <v>45</v>
      </c>
      <c r="F676" s="33">
        <f t="shared" si="260"/>
        <v>0</v>
      </c>
      <c r="G676" s="33">
        <f t="shared" si="261"/>
        <v>0</v>
      </c>
      <c r="H676" s="33">
        <f t="shared" si="262"/>
        <v>0</v>
      </c>
      <c r="I676" s="33">
        <f t="shared" si="263"/>
        <v>0</v>
      </c>
      <c r="J676" s="30">
        <v>0.96499999999999997</v>
      </c>
      <c r="K676" s="30">
        <v>8.0271000000000008</v>
      </c>
      <c r="L676" s="30">
        <v>3.0289999999999999</v>
      </c>
      <c r="M676" s="30">
        <v>2.9325999999999999</v>
      </c>
      <c r="N676" s="31">
        <v>176420</v>
      </c>
      <c r="O676" s="50">
        <f t="shared" si="257"/>
        <v>5.6893706318542305</v>
      </c>
      <c r="P676" s="31">
        <v>1138711</v>
      </c>
      <c r="Q676" s="31">
        <f t="shared" si="253"/>
        <v>6.4545459698446885</v>
      </c>
      <c r="R676" s="31">
        <v>1731210</v>
      </c>
      <c r="S676" s="31">
        <f t="shared" si="254"/>
        <v>-6.2129609770065155</v>
      </c>
      <c r="T676" s="31">
        <v>645300</v>
      </c>
      <c r="U676" s="31">
        <f t="shared" si="264"/>
        <v>1085910</v>
      </c>
      <c r="V676" s="50">
        <f t="shared" si="267"/>
        <v>-7.3838971302763667</v>
      </c>
      <c r="W676" s="65">
        <v>46630</v>
      </c>
      <c r="X676" s="44">
        <f t="shared" si="255"/>
        <v>7.2260963892763055</v>
      </c>
      <c r="Y676" s="44">
        <f t="shared" si="256"/>
        <v>4.2934963892763056</v>
      </c>
      <c r="Z676" s="31">
        <v>205139</v>
      </c>
      <c r="AA676" s="30">
        <v>7.7601000000000004</v>
      </c>
      <c r="AB676" s="63">
        <v>188.16622866285866</v>
      </c>
      <c r="AC676" s="64">
        <f t="shared" si="268"/>
        <v>-4.2110239225514494</v>
      </c>
      <c r="AD676" s="30">
        <v>0.95130000000000003</v>
      </c>
      <c r="AE676" s="30">
        <f t="shared" si="259"/>
        <v>2.6786433657529249</v>
      </c>
      <c r="AF676" s="30">
        <v>314.2901</v>
      </c>
      <c r="AG676" s="31">
        <v>211115</v>
      </c>
      <c r="AH676" s="59">
        <f>VLOOKUP(C676,macroInfo!$B$5:$D$57,3,0)</f>
        <v>2.7063695817639899</v>
      </c>
      <c r="AI676" s="59">
        <f>VLOOKUP(C676,macroInfo!$B$5:$G$57,6,0)</f>
        <v>2.7524673390089935</v>
      </c>
      <c r="AJ676" s="59">
        <f>VLOOKUP(C676,macroInfo!$B$5:$F$57,5,0)</f>
        <v>5.3819675500990032</v>
      </c>
      <c r="AK676" s="59">
        <f>VLOOKUP(C676,macroInfo!$B$5:$H$57,7,0)</f>
        <v>0.55249999999999999</v>
      </c>
    </row>
    <row r="677" spans="1:37" x14ac:dyDescent="0.3">
      <c r="A677" s="32" t="s">
        <v>175</v>
      </c>
      <c r="B677" s="32">
        <v>23</v>
      </c>
      <c r="C677" s="32">
        <v>2016</v>
      </c>
      <c r="D677" s="29" t="s">
        <v>295</v>
      </c>
      <c r="E677" s="29" t="s">
        <v>45</v>
      </c>
      <c r="F677" s="33">
        <f t="shared" si="260"/>
        <v>0</v>
      </c>
      <c r="G677" s="33">
        <f t="shared" si="261"/>
        <v>0</v>
      </c>
      <c r="H677" s="33">
        <f t="shared" si="262"/>
        <v>0</v>
      </c>
      <c r="I677" s="33">
        <f t="shared" si="263"/>
        <v>0</v>
      </c>
      <c r="J677" s="30">
        <v>0.84650000000000003</v>
      </c>
      <c r="K677" s="30">
        <v>6.6374000000000004</v>
      </c>
      <c r="L677" s="30">
        <v>2.9354</v>
      </c>
      <c r="M677" s="30">
        <v>2.8237000000000001</v>
      </c>
      <c r="N677" s="31">
        <v>178387</v>
      </c>
      <c r="O677" s="50">
        <f t="shared" si="257"/>
        <v>1.1087831704987041</v>
      </c>
      <c r="P677" s="31">
        <v>1126314</v>
      </c>
      <c r="Q677" s="31">
        <f t="shared" si="253"/>
        <v>6.3138793746181054</v>
      </c>
      <c r="R677" s="31">
        <v>1792077</v>
      </c>
      <c r="S677" s="31">
        <f t="shared" si="254"/>
        <v>3.455469638615523</v>
      </c>
      <c r="T677" s="31">
        <v>653256</v>
      </c>
      <c r="U677" s="31">
        <f t="shared" si="264"/>
        <v>1138821</v>
      </c>
      <c r="V677" s="50">
        <f t="shared" si="267"/>
        <v>4.7575171565951972</v>
      </c>
      <c r="W677" s="65">
        <v>45476</v>
      </c>
      <c r="X677" s="44">
        <f t="shared" si="255"/>
        <v>6.9614362516379495</v>
      </c>
      <c r="Y677" s="44">
        <f t="shared" si="256"/>
        <v>4.1377362516379499</v>
      </c>
      <c r="Z677" s="31">
        <v>205867</v>
      </c>
      <c r="AA677" s="30">
        <v>7.9245000000000001</v>
      </c>
      <c r="AB677" s="63">
        <v>179.25935926861726</v>
      </c>
      <c r="AC677" s="64">
        <f t="shared" si="268"/>
        <v>1.2253764261753146</v>
      </c>
      <c r="AD677" s="30">
        <v>2.3702000000000001</v>
      </c>
      <c r="AE677" s="30">
        <f t="shared" si="259"/>
        <v>0.35425310644506081</v>
      </c>
      <c r="AF677" s="30">
        <v>308.96289999999999</v>
      </c>
      <c r="AG677" s="31">
        <v>214938</v>
      </c>
      <c r="AH677" s="59">
        <f>VLOOKUP(C677,macroInfo!$B$5:$D$57,3,0)</f>
        <v>1.66747207596187</v>
      </c>
      <c r="AI677" s="59">
        <f>VLOOKUP(C677,macroInfo!$B$5:$G$57,6,0)</f>
        <v>-11.495897277976438</v>
      </c>
      <c r="AJ677" s="59">
        <f>VLOOKUP(C677,macroInfo!$B$5:$F$57,5,0)</f>
        <v>2.592809398073177</v>
      </c>
      <c r="AK677" s="59">
        <f>VLOOKUP(C677,macroInfo!$B$5:$H$57,7,0)</f>
        <v>0.49249999999999994</v>
      </c>
    </row>
    <row r="678" spans="1:37" x14ac:dyDescent="0.3">
      <c r="A678" s="32" t="s">
        <v>176</v>
      </c>
      <c r="B678" s="32">
        <v>23</v>
      </c>
      <c r="C678" s="32">
        <v>2017</v>
      </c>
      <c r="D678" s="29" t="s">
        <v>295</v>
      </c>
      <c r="E678" s="29" t="s">
        <v>45</v>
      </c>
      <c r="F678" s="33">
        <f t="shared" si="260"/>
        <v>0</v>
      </c>
      <c r="G678" s="33">
        <f t="shared" si="261"/>
        <v>0</v>
      </c>
      <c r="H678" s="33">
        <f t="shared" si="262"/>
        <v>0</v>
      </c>
      <c r="I678" s="33">
        <f t="shared" si="263"/>
        <v>0</v>
      </c>
      <c r="J678" s="30">
        <v>-0.37409999999999999</v>
      </c>
      <c r="K678" s="30">
        <v>-4.1554000000000002</v>
      </c>
      <c r="L678" s="30">
        <v>2.7732000000000001</v>
      </c>
      <c r="M678" s="30">
        <v>2.645</v>
      </c>
      <c r="N678" s="31">
        <v>162377</v>
      </c>
      <c r="O678" s="50">
        <f t="shared" si="257"/>
        <v>-9.4034555453648423</v>
      </c>
      <c r="P678" s="31">
        <v>1155099</v>
      </c>
      <c r="Q678" s="31">
        <f t="shared" si="253"/>
        <v>7.1136860515959777</v>
      </c>
      <c r="R678" s="31">
        <v>1842465</v>
      </c>
      <c r="S678" s="31">
        <f t="shared" si="254"/>
        <v>2.7729066591877549</v>
      </c>
      <c r="T678" s="31">
        <v>705418</v>
      </c>
      <c r="U678" s="31">
        <f t="shared" si="264"/>
        <v>1137047</v>
      </c>
      <c r="V678" s="50">
        <f t="shared" si="267"/>
        <v>-0.15589659499500025</v>
      </c>
      <c r="W678" s="65">
        <v>45061</v>
      </c>
      <c r="X678" s="44">
        <f t="shared" si="255"/>
        <v>6.38784380324857</v>
      </c>
      <c r="Y678" s="44">
        <f t="shared" si="256"/>
        <v>3.74284380324857</v>
      </c>
      <c r="Z678" s="31">
        <v>181487</v>
      </c>
      <c r="AA678" s="30">
        <v>9.1358999999999995</v>
      </c>
      <c r="AB678" s="63">
        <v>171.68067196829043</v>
      </c>
      <c r="AC678" s="64">
        <f t="shared" si="268"/>
        <v>7.6821445709755478</v>
      </c>
      <c r="AD678" s="30">
        <v>3.2726000000000002</v>
      </c>
      <c r="AE678" s="30">
        <f t="shared" si="259"/>
        <v>-12.604630341679494</v>
      </c>
      <c r="AF678" s="30">
        <v>542.4452</v>
      </c>
      <c r="AG678" s="31">
        <v>199989</v>
      </c>
      <c r="AH678" s="59">
        <f>VLOOKUP(C678,macroInfo!$B$5:$D$57,3,0)</f>
        <v>2.24192121597748</v>
      </c>
      <c r="AI678" s="59">
        <f>VLOOKUP(C678,macroInfo!$B$5:$G$57,6,0)</f>
        <v>96.096317192574773</v>
      </c>
      <c r="AJ678" s="59">
        <f>VLOOKUP(C678,macroInfo!$B$5:$F$57,5,0)</f>
        <v>15.75644385807878</v>
      </c>
      <c r="AK678" s="59">
        <f>VLOOKUP(C678,macroInfo!$B$5:$H$57,7,0)</f>
        <v>1.2874999999999999</v>
      </c>
    </row>
    <row r="679" spans="1:37" x14ac:dyDescent="0.3">
      <c r="A679" s="32" t="s">
        <v>177</v>
      </c>
      <c r="B679" s="32">
        <v>23</v>
      </c>
      <c r="C679" s="32">
        <v>2018</v>
      </c>
      <c r="D679" s="29" t="s">
        <v>295</v>
      </c>
      <c r="E679" s="29" t="s">
        <v>45</v>
      </c>
      <c r="F679" s="33">
        <f t="shared" si="260"/>
        <v>0</v>
      </c>
      <c r="G679" s="33">
        <f t="shared" si="261"/>
        <v>0</v>
      </c>
      <c r="H679" s="33">
        <f t="shared" si="262"/>
        <v>0</v>
      </c>
      <c r="I679" s="33">
        <f t="shared" si="263"/>
        <v>0</v>
      </c>
      <c r="J679" s="30">
        <v>0.95989999999999998</v>
      </c>
      <c r="K679" s="30">
        <v>9.2815999999999992</v>
      </c>
      <c r="L679" s="30">
        <v>2.7795999999999998</v>
      </c>
      <c r="M679" s="30">
        <v>2.6566999999999998</v>
      </c>
      <c r="N679" s="31">
        <v>158122</v>
      </c>
      <c r="O679" s="50">
        <f t="shared" si="257"/>
        <v>-2.6553905112167566</v>
      </c>
      <c r="P679" s="31">
        <v>1174448</v>
      </c>
      <c r="Q679" s="31">
        <f t="shared" si="253"/>
        <v>7.4274800470522759</v>
      </c>
      <c r="R679" s="31">
        <v>1917383</v>
      </c>
      <c r="S679" s="31">
        <f t="shared" si="254"/>
        <v>3.9856886477025824</v>
      </c>
      <c r="T679" s="31">
        <v>719646</v>
      </c>
      <c r="U679" s="31">
        <f t="shared" si="264"/>
        <v>1197737</v>
      </c>
      <c r="V679" s="50">
        <f t="shared" si="267"/>
        <v>5.1999392272783789</v>
      </c>
      <c r="W679" s="65">
        <v>46562</v>
      </c>
      <c r="X679" s="44">
        <f t="shared" si="255"/>
        <v>6.4701255895259617</v>
      </c>
      <c r="Y679" s="44">
        <f t="shared" si="256"/>
        <v>3.8134255895259619</v>
      </c>
      <c r="Z679" s="31">
        <v>177760</v>
      </c>
      <c r="AA679" s="30">
        <v>9.7293000000000003</v>
      </c>
      <c r="AB679" s="63">
        <v>169.12860798627167</v>
      </c>
      <c r="AC679" s="64">
        <f t="shared" si="268"/>
        <v>1.9968889522443678</v>
      </c>
      <c r="AD679" s="30">
        <v>5.5580999999999996</v>
      </c>
      <c r="AE679" s="30">
        <f t="shared" si="259"/>
        <v>-2.0749699904015508</v>
      </c>
      <c r="AF679" s="30">
        <v>569.59109999999998</v>
      </c>
      <c r="AG679" s="31">
        <v>195440</v>
      </c>
      <c r="AH679" s="59">
        <f>VLOOKUP(C679,macroInfo!$B$5:$D$57,3,0)</f>
        <v>2.9453848312678002</v>
      </c>
      <c r="AI679" s="59">
        <f>VLOOKUP(C679,macroInfo!$B$5:$G$57,6,0)</f>
        <v>60.525280130543749</v>
      </c>
      <c r="AJ679" s="59">
        <f>VLOOKUP(C679,macroInfo!$B$5:$F$57,5,0)</f>
        <v>10.50993465569568</v>
      </c>
      <c r="AK679" s="59">
        <f>VLOOKUP(C679,macroInfo!$B$5:$H$57,7,0)</f>
        <v>2.3583333333333329</v>
      </c>
    </row>
    <row r="680" spans="1:37" x14ac:dyDescent="0.3">
      <c r="A680" s="32" t="s">
        <v>178</v>
      </c>
      <c r="B680" s="32">
        <v>23</v>
      </c>
      <c r="C680" s="32">
        <v>2019</v>
      </c>
      <c r="D680" s="29" t="s">
        <v>295</v>
      </c>
      <c r="E680" s="29" t="s">
        <v>45</v>
      </c>
      <c r="F680" s="33">
        <f t="shared" si="260"/>
        <v>0</v>
      </c>
      <c r="G680" s="33">
        <f t="shared" si="261"/>
        <v>0</v>
      </c>
      <c r="H680" s="33">
        <f t="shared" si="262"/>
        <v>0</v>
      </c>
      <c r="I680" s="33">
        <f t="shared" si="263"/>
        <v>0</v>
      </c>
      <c r="J680" s="30">
        <v>1.0029999999999999</v>
      </c>
      <c r="K680" s="30">
        <v>10.294499999999999</v>
      </c>
      <c r="L680" s="30">
        <v>2.7458</v>
      </c>
      <c r="M680" s="30">
        <v>2.6326000000000001</v>
      </c>
      <c r="N680" s="31">
        <v>155805</v>
      </c>
      <c r="O680" s="50">
        <f t="shared" si="257"/>
        <v>-1.4761661621907456</v>
      </c>
      <c r="P680" s="31">
        <v>1166523</v>
      </c>
      <c r="Q680" s="31">
        <f t="shared" si="253"/>
        <v>7.4870703764320785</v>
      </c>
      <c r="R680" s="31">
        <v>1951158</v>
      </c>
      <c r="S680" s="31">
        <f t="shared" si="254"/>
        <v>1.7461807024138625</v>
      </c>
      <c r="T680" s="31">
        <v>739340</v>
      </c>
      <c r="U680" s="31">
        <f t="shared" si="264"/>
        <v>1211818</v>
      </c>
      <c r="V680" s="50">
        <f t="shared" si="267"/>
        <v>1.1687768316524183</v>
      </c>
      <c r="W680" s="65">
        <v>47347</v>
      </c>
      <c r="X680" s="44">
        <f t="shared" si="255"/>
        <v>6.4039548786755756</v>
      </c>
      <c r="Y680" s="44">
        <f t="shared" si="256"/>
        <v>3.7713548786755755</v>
      </c>
      <c r="Z680" s="31">
        <v>175262</v>
      </c>
      <c r="AA680" s="30">
        <v>10.0603</v>
      </c>
      <c r="AB680" s="63">
        <v>183.14615391195014</v>
      </c>
      <c r="AC680" s="64">
        <f t="shared" si="268"/>
        <v>2.6998471898354142</v>
      </c>
      <c r="AD680" s="30">
        <v>5.6673999999999998</v>
      </c>
      <c r="AE680" s="30">
        <f t="shared" si="259"/>
        <v>-1.4152328711701159</v>
      </c>
      <c r="AF680" s="30">
        <v>582.34220000000005</v>
      </c>
      <c r="AG680" s="31">
        <v>193682</v>
      </c>
      <c r="AH680" s="59">
        <f>VLOOKUP(C680,macroInfo!$B$5:$D$57,3,0)</f>
        <v>2.2944390776931098</v>
      </c>
      <c r="AI680" s="59">
        <f>VLOOKUP(C680,macroInfo!$B$5:$G$57,6,0)</f>
        <v>-2.5770932284035988</v>
      </c>
      <c r="AJ680" s="59">
        <f>VLOOKUP(C680,macroInfo!$B$5:$F$57,5,0)</f>
        <v>7.0343743579107363</v>
      </c>
      <c r="AK680" s="59">
        <f>VLOOKUP(C680,macroInfo!$B$5:$H$57,7,0)</f>
        <v>2.2983333333333333</v>
      </c>
    </row>
    <row r="681" spans="1:37" x14ac:dyDescent="0.3">
      <c r="A681" s="32" t="s">
        <v>179</v>
      </c>
      <c r="B681" s="32">
        <v>23</v>
      </c>
      <c r="C681" s="32">
        <v>2020</v>
      </c>
      <c r="D681" s="29" t="s">
        <v>295</v>
      </c>
      <c r="E681" s="29" t="s">
        <v>45</v>
      </c>
      <c r="F681" s="33">
        <f t="shared" si="260"/>
        <v>1</v>
      </c>
      <c r="G681" s="33">
        <f t="shared" si="261"/>
        <v>1</v>
      </c>
      <c r="H681" s="33">
        <f t="shared" si="262"/>
        <v>0</v>
      </c>
      <c r="I681" s="33">
        <f t="shared" si="263"/>
        <v>0</v>
      </c>
      <c r="J681" s="30">
        <v>0.52459999999999996</v>
      </c>
      <c r="K681" s="30">
        <v>5.5621</v>
      </c>
      <c r="L681" s="30">
        <v>2.3069000000000002</v>
      </c>
      <c r="M681" s="30">
        <v>2.2532999999999999</v>
      </c>
      <c r="N681" s="31">
        <v>167053</v>
      </c>
      <c r="O681" s="50">
        <f t="shared" si="257"/>
        <v>6.9705901988627108</v>
      </c>
      <c r="P681" s="31">
        <v>1221576</v>
      </c>
      <c r="Q681" s="31">
        <f t="shared" si="253"/>
        <v>7.312505611991404</v>
      </c>
      <c r="R681" s="31">
        <v>2260090</v>
      </c>
      <c r="S681" s="31">
        <f t="shared" si="254"/>
        <v>14.698159302747863</v>
      </c>
      <c r="T681" s="31">
        <v>720689</v>
      </c>
      <c r="U681" s="31">
        <f t="shared" si="264"/>
        <v>1539401</v>
      </c>
      <c r="V681" s="50">
        <f t="shared" si="267"/>
        <v>23.927166836688457</v>
      </c>
      <c r="W681" s="65">
        <v>43548</v>
      </c>
      <c r="X681" s="44">
        <f t="shared" si="255"/>
        <v>6.0425509477735888</v>
      </c>
      <c r="Y681" s="44">
        <f t="shared" si="256"/>
        <v>3.789250947773589</v>
      </c>
      <c r="Z681" s="31">
        <v>179962</v>
      </c>
      <c r="AA681" s="30">
        <v>11.289199999999999</v>
      </c>
      <c r="AB681" s="63">
        <v>195.71142799071467</v>
      </c>
      <c r="AC681" s="64">
        <f t="shared" si="268"/>
        <v>-2.5550197458994348</v>
      </c>
      <c r="AD681" s="30">
        <v>19.622900000000001</v>
      </c>
      <c r="AE681" s="30">
        <f t="shared" si="259"/>
        <v>2.6463720312393169</v>
      </c>
      <c r="AF681" s="30">
        <v>731.41309999999999</v>
      </c>
      <c r="AG681" s="31">
        <v>204849</v>
      </c>
      <c r="AH681" s="59">
        <f>VLOOKUP(C681,macroInfo!$B$5:$D$57,3,0)</f>
        <v>-2.76780251140578</v>
      </c>
      <c r="AI681" s="59">
        <f>VLOOKUP(C681,macroInfo!$B$5:$G$57,6,0)</f>
        <v>-114.23391508809951</v>
      </c>
      <c r="AJ681" s="59">
        <f>VLOOKUP(C681,macroInfo!$B$5:$F$57,5,0)</f>
        <v>9.0718970685114702</v>
      </c>
      <c r="AK681" s="59">
        <f>VLOOKUP(C681,macroInfo!$B$5:$H$57,7,0)</f>
        <v>0.73333333333333339</v>
      </c>
    </row>
    <row r="682" spans="1:37" x14ac:dyDescent="0.3">
      <c r="A682" s="32" t="s">
        <v>180</v>
      </c>
      <c r="B682" s="32">
        <v>23</v>
      </c>
      <c r="C682" s="32">
        <v>2021</v>
      </c>
      <c r="D682" s="29" t="s">
        <v>295</v>
      </c>
      <c r="E682" s="29" t="s">
        <v>45</v>
      </c>
      <c r="F682" s="33">
        <f t="shared" si="260"/>
        <v>1</v>
      </c>
      <c r="G682" s="33">
        <f t="shared" si="261"/>
        <v>1</v>
      </c>
      <c r="H682" s="33">
        <f t="shared" si="262"/>
        <v>0</v>
      </c>
      <c r="I682" s="33">
        <f t="shared" si="263"/>
        <v>0</v>
      </c>
      <c r="J682" s="30">
        <v>0.96460000000000001</v>
      </c>
      <c r="K682" s="30">
        <v>11.438800000000001</v>
      </c>
      <c r="L682" s="30">
        <v>2.0807000000000002</v>
      </c>
      <c r="M682" s="30">
        <v>2.0507</v>
      </c>
      <c r="N682" s="31">
        <v>169568</v>
      </c>
      <c r="O682" s="50">
        <f t="shared" si="257"/>
        <v>1.4942898973839902</v>
      </c>
      <c r="P682" s="31">
        <v>1219175</v>
      </c>
      <c r="Q682" s="31">
        <f t="shared" si="253"/>
        <v>7.1898884223438388</v>
      </c>
      <c r="R682" s="31">
        <v>2291413</v>
      </c>
      <c r="S682" s="31">
        <f t="shared" si="254"/>
        <v>1.37640223486146</v>
      </c>
      <c r="T682" s="31">
        <v>722107</v>
      </c>
      <c r="U682" s="31">
        <f t="shared" si="264"/>
        <v>1569306</v>
      </c>
      <c r="V682" s="50">
        <f t="shared" si="267"/>
        <v>1.9240103694352442</v>
      </c>
      <c r="W682" s="65">
        <v>42494</v>
      </c>
      <c r="X682" s="44">
        <f t="shared" si="255"/>
        <v>5.8847234551112226</v>
      </c>
      <c r="Y682" s="44">
        <f t="shared" si="256"/>
        <v>3.8340234551112227</v>
      </c>
      <c r="Z682" s="31">
        <v>182977</v>
      </c>
      <c r="AA682" s="30">
        <v>11.305999999999999</v>
      </c>
      <c r="AB682" s="63">
        <v>204.47817495121791</v>
      </c>
      <c r="AC682" s="64">
        <f t="shared" si="268"/>
        <v>0.19656284832504459</v>
      </c>
      <c r="AD682" s="30">
        <v>2.8546999999999998</v>
      </c>
      <c r="AE682" s="30">
        <f t="shared" si="259"/>
        <v>1.6614744390522174</v>
      </c>
      <c r="AF682" s="30">
        <v>640.99329999999998</v>
      </c>
      <c r="AG682" s="31">
        <v>203838</v>
      </c>
      <c r="AH682" s="59">
        <f>VLOOKUP(C682,macroInfo!$B$5:$D$57,3,0)</f>
        <v>5.9454847612217199</v>
      </c>
      <c r="AI682" s="59">
        <f>VLOOKUP(C682,macroInfo!$B$5:$G$57,6,0)</f>
        <v>-151.61959856938344</v>
      </c>
      <c r="AJ682" s="59">
        <f>VLOOKUP(C682,macroInfo!$B$5:$F$57,5,0)</f>
        <v>28.522785754254098</v>
      </c>
      <c r="AK682" s="59">
        <f>VLOOKUP(C682,macroInfo!$B$5:$H$57,7,0)</f>
        <v>0.161</v>
      </c>
    </row>
    <row r="683" spans="1:37" x14ac:dyDescent="0.3">
      <c r="A683" s="32" t="s">
        <v>181</v>
      </c>
      <c r="B683" s="32">
        <v>23</v>
      </c>
      <c r="C683" s="32">
        <v>2022</v>
      </c>
      <c r="D683" s="29" t="s">
        <v>295</v>
      </c>
      <c r="E683" s="29" t="s">
        <v>45</v>
      </c>
      <c r="F683" s="33">
        <f t="shared" si="260"/>
        <v>1</v>
      </c>
      <c r="G683" s="33">
        <f t="shared" si="261"/>
        <v>1</v>
      </c>
      <c r="H683" s="33">
        <f t="shared" si="262"/>
        <v>0</v>
      </c>
      <c r="I683" s="33">
        <f t="shared" si="263"/>
        <v>0</v>
      </c>
      <c r="J683" s="30">
        <v>0.63060000000000005</v>
      </c>
      <c r="K683" s="30">
        <v>7.5033000000000003</v>
      </c>
      <c r="L683" s="30">
        <v>2.3075000000000001</v>
      </c>
      <c r="M683" s="30">
        <v>2.2391000000000001</v>
      </c>
      <c r="N683" s="31">
        <v>169145</v>
      </c>
      <c r="O683" s="50">
        <f t="shared" si="257"/>
        <v>-0.24976910830450341</v>
      </c>
      <c r="P683" s="31">
        <v>1142985</v>
      </c>
      <c r="Q683" s="31">
        <f t="shared" si="253"/>
        <v>6.7574270596234003</v>
      </c>
      <c r="R683" s="31">
        <v>2416676</v>
      </c>
      <c r="S683" s="31">
        <f t="shared" si="254"/>
        <v>5.3224384411237855</v>
      </c>
      <c r="T683" s="31">
        <v>711413</v>
      </c>
      <c r="U683" s="31">
        <f t="shared" si="264"/>
        <v>1705263</v>
      </c>
      <c r="V683" s="50">
        <f t="shared" si="267"/>
        <v>8.3085867623283196</v>
      </c>
      <c r="W683" s="65">
        <v>48668</v>
      </c>
      <c r="X683" s="44">
        <f t="shared" si="255"/>
        <v>6.8410332675956154</v>
      </c>
      <c r="Y683" s="44">
        <f t="shared" si="256"/>
        <v>4.6019332675956157</v>
      </c>
      <c r="Z683" s="31">
        <v>182194</v>
      </c>
      <c r="AA683" s="30">
        <v>11.9733</v>
      </c>
      <c r="AB683" s="63">
        <v>193.98043941031369</v>
      </c>
      <c r="AC683" s="64">
        <f t="shared" si="268"/>
        <v>-1.4920194184708042</v>
      </c>
      <c r="AD683" s="30">
        <v>3.6989999999999998</v>
      </c>
      <c r="AE683" s="30">
        <f t="shared" si="259"/>
        <v>-0.42884084441333176</v>
      </c>
      <c r="AF683" s="30">
        <v>654.64329999999995</v>
      </c>
      <c r="AG683" s="31">
        <v>197543</v>
      </c>
      <c r="AH683" s="59">
        <f>VLOOKUP(C683,macroInfo!$B$5:$D$57,3,0)</f>
        <v>2.1</v>
      </c>
      <c r="AI683" s="59">
        <f>VLOOKUP(C683,macroInfo!$B$5:$G$57,6,0)</f>
        <v>270.39008175553982</v>
      </c>
      <c r="AJ683" s="59">
        <f>VLOOKUP(C683,macroInfo!$B$5:$F$57,5,0)</f>
        <v>-4.8140790190475906</v>
      </c>
      <c r="AK683" s="59">
        <f>VLOOKUP(C683,macroInfo!$B$5:$H$57,7,0)</f>
        <v>2.4049999999999998</v>
      </c>
    </row>
    <row r="684" spans="1:37" x14ac:dyDescent="0.3">
      <c r="A684" s="29"/>
      <c r="B684" s="29"/>
      <c r="C684" s="29"/>
      <c r="D684" s="29"/>
      <c r="E684" s="29"/>
      <c r="F684" s="33">
        <f t="shared" ref="F684:F709" si="269">IF(OR(AND(C684&gt;2006,C684&lt;=2012), C684=2001,C684&gt;=2020),1,0)</f>
        <v>0</v>
      </c>
      <c r="G684" s="33">
        <f t="shared" ref="G684:G709" si="270">IF(OR(AND(C684&gt;2006,C684&lt;=2012), C684&gt;=2020),1,0)</f>
        <v>0</v>
      </c>
      <c r="H684" s="33">
        <f t="shared" ref="H684:H709" si="271">IF(OR(AND(C684&gt;2006,C684&lt;=2012)),1,0)</f>
        <v>0</v>
      </c>
      <c r="I684" s="33">
        <f t="shared" ref="I684:I709" si="272">IF(OR(E684="DEU",E684="UK"),1,0)</f>
        <v>0</v>
      </c>
      <c r="J684" s="29"/>
      <c r="K684" s="29"/>
      <c r="L684" s="29"/>
      <c r="M684" s="29"/>
      <c r="N684" s="29"/>
      <c r="O684" s="50"/>
      <c r="P684" s="29"/>
      <c r="Q684" s="31"/>
      <c r="R684" s="29"/>
      <c r="S684" s="31"/>
      <c r="T684" s="29"/>
      <c r="U684" s="31"/>
      <c r="V684" s="50"/>
      <c r="W684" s="66"/>
      <c r="X684" s="44"/>
      <c r="Y684" s="44"/>
      <c r="Z684" s="29"/>
      <c r="AA684" s="29"/>
      <c r="AB684" s="29"/>
      <c r="AC684" s="64"/>
      <c r="AD684" s="29"/>
      <c r="AE684" s="30"/>
      <c r="AF684" s="29"/>
      <c r="AG684" s="29"/>
      <c r="AH684" s="59"/>
      <c r="AI684" s="59"/>
      <c r="AJ684" s="59"/>
      <c r="AK684" s="59"/>
    </row>
    <row r="685" spans="1:37" x14ac:dyDescent="0.3">
      <c r="A685" s="32" t="s">
        <v>157</v>
      </c>
      <c r="B685" s="32">
        <v>24</v>
      </c>
      <c r="C685" s="32">
        <v>1998</v>
      </c>
      <c r="D685" s="29" t="s">
        <v>296</v>
      </c>
      <c r="E685" s="29" t="s">
        <v>45</v>
      </c>
      <c r="F685" s="33">
        <f t="shared" si="269"/>
        <v>0</v>
      </c>
      <c r="G685" s="33">
        <f t="shared" si="270"/>
        <v>0</v>
      </c>
      <c r="H685" s="33">
        <f t="shared" si="271"/>
        <v>0</v>
      </c>
      <c r="I685" s="33">
        <f t="shared" si="272"/>
        <v>0</v>
      </c>
      <c r="J685" s="30">
        <v>3.3365999999999998</v>
      </c>
      <c r="K685" s="30">
        <v>25.441199999999998</v>
      </c>
      <c r="L685" s="30">
        <v>9.4305000000000003</v>
      </c>
      <c r="M685" s="30">
        <v>8.8826999999999998</v>
      </c>
      <c r="N685" s="31">
        <f t="shared" ref="N685:N694" si="273">+AVERAGE(N686:N692)</f>
        <v>20429.037191588221</v>
      </c>
      <c r="O685" s="50"/>
      <c r="P685" s="31">
        <f t="shared" ref="P685:P694" si="274">+AVERAGE(P686:P692)</f>
        <v>165570.19317763459</v>
      </c>
      <c r="Q685" s="31">
        <f t="shared" si="253"/>
        <v>8.1046498483936933</v>
      </c>
      <c r="R685" s="31">
        <v>9419.4032999999999</v>
      </c>
      <c r="S685" s="31"/>
      <c r="T685" s="31">
        <v>6157.1108000000004</v>
      </c>
      <c r="U685" s="31">
        <f t="shared" si="264"/>
        <v>3262.2924999999996</v>
      </c>
      <c r="V685" s="50"/>
      <c r="W685" s="60">
        <f t="shared" ref="W685:W686" si="275">AVERAGE(W687:W692)</f>
        <v>2986.2542500000004</v>
      </c>
      <c r="X685" s="44">
        <f t="shared" si="255"/>
        <v>48.500901591701101</v>
      </c>
      <c r="Y685" s="44">
        <f t="shared" si="256"/>
        <v>39.618201591701101</v>
      </c>
      <c r="Z685" s="31">
        <v>1270.4059999999999</v>
      </c>
      <c r="AA685" s="30">
        <v>7.4145000000000003</v>
      </c>
      <c r="AB685" s="63">
        <v>36.485361098498196</v>
      </c>
      <c r="AC685" s="64"/>
      <c r="AD685" s="30">
        <v>52.2455</v>
      </c>
      <c r="AE685" s="30"/>
      <c r="AF685" s="31">
        <f t="shared" ref="AF685:AG694" si="276">+AVERAGE(AF686:AF692)</f>
        <v>145.40368616187362</v>
      </c>
      <c r="AG685" s="31">
        <f t="shared" si="276"/>
        <v>25551.637228539726</v>
      </c>
      <c r="AH685" s="59">
        <f>VLOOKUP(C685,macroInfo!$B$5:$D$57,3,0)</f>
        <v>4.4813944315531602</v>
      </c>
      <c r="AI685" s="59">
        <f>VLOOKUP(C685,macroInfo!$B$5:$G$57,6,0)</f>
        <v>7.1698837229222008</v>
      </c>
      <c r="AJ685" s="59">
        <f>VLOOKUP(C685,macroInfo!$B$5:$F$57,5,0)</f>
        <v>21.675289447831517</v>
      </c>
      <c r="AK685" s="59">
        <f>VLOOKUP(C685,macroInfo!$B$5:$H$57,7,0)</f>
        <v>7.335</v>
      </c>
    </row>
    <row r="686" spans="1:37" x14ac:dyDescent="0.3">
      <c r="A686" s="32" t="s">
        <v>158</v>
      </c>
      <c r="B686" s="32">
        <v>24</v>
      </c>
      <c r="C686" s="32">
        <v>1999</v>
      </c>
      <c r="D686" s="29" t="s">
        <v>296</v>
      </c>
      <c r="E686" s="29" t="s">
        <v>45</v>
      </c>
      <c r="F686" s="33">
        <f t="shared" si="269"/>
        <v>0</v>
      </c>
      <c r="G686" s="33">
        <f t="shared" si="270"/>
        <v>0</v>
      </c>
      <c r="H686" s="33">
        <f t="shared" si="271"/>
        <v>0</v>
      </c>
      <c r="I686" s="33">
        <f t="shared" si="272"/>
        <v>0</v>
      </c>
      <c r="J686" s="30">
        <v>3.1911999999999998</v>
      </c>
      <c r="K686" s="30">
        <v>26.065300000000001</v>
      </c>
      <c r="L686" s="30">
        <v>10.521800000000001</v>
      </c>
      <c r="M686" s="30">
        <v>9.9932999999999996</v>
      </c>
      <c r="N686" s="31">
        <f t="shared" si="273"/>
        <v>20548.703825438522</v>
      </c>
      <c r="O686" s="50">
        <f t="shared" si="257"/>
        <v>0.5840584232155146</v>
      </c>
      <c r="P686" s="31">
        <f t="shared" si="274"/>
        <v>166706.07828699006</v>
      </c>
      <c r="Q686" s="31">
        <f t="shared" si="253"/>
        <v>8.1127296253408545</v>
      </c>
      <c r="R686" s="31">
        <v>13336.442999999999</v>
      </c>
      <c r="S686" s="31">
        <f t="shared" si="254"/>
        <v>34.77286206201898</v>
      </c>
      <c r="T686" s="31">
        <v>9913.5490000000009</v>
      </c>
      <c r="U686" s="31">
        <f t="shared" si="264"/>
        <v>3422.8939999999984</v>
      </c>
      <c r="V686" s="50">
        <f t="shared" si="267"/>
        <v>4.8056222986957176</v>
      </c>
      <c r="W686" s="60">
        <f t="shared" si="275"/>
        <v>3183.3453333333332</v>
      </c>
      <c r="X686" s="44">
        <f t="shared" si="255"/>
        <v>32.111056628996671</v>
      </c>
      <c r="Y686" s="44">
        <f t="shared" si="256"/>
        <v>22.117756628996673</v>
      </c>
      <c r="Z686" s="31">
        <v>1515.607</v>
      </c>
      <c r="AA686" s="30">
        <v>8.7994000000000003</v>
      </c>
      <c r="AB686" s="63">
        <v>54.357152564267231</v>
      </c>
      <c r="AC686" s="64">
        <f t="shared" si="268"/>
        <v>47.629476579477895</v>
      </c>
      <c r="AD686" s="30">
        <v>89.192400000000006</v>
      </c>
      <c r="AE686" s="30">
        <f t="shared" si="259"/>
        <v>17.647948436303199</v>
      </c>
      <c r="AF686" s="31">
        <f t="shared" si="276"/>
        <v>145.05654656510882</v>
      </c>
      <c r="AG686" s="31">
        <f t="shared" si="276"/>
        <v>25664.890300919778</v>
      </c>
      <c r="AH686" s="59">
        <f>VLOOKUP(C686,macroInfo!$B$5:$D$57,3,0)</f>
        <v>4.7944990446750797</v>
      </c>
      <c r="AI686" s="59">
        <f>VLOOKUP(C686,macroInfo!$B$5:$G$57,6,0)</f>
        <v>-29.70418029197921</v>
      </c>
      <c r="AJ686" s="59">
        <f>VLOOKUP(C686,macroInfo!$B$5:$F$57,5,0)</f>
        <v>20.14088090429766</v>
      </c>
      <c r="AK686" s="59">
        <f>VLOOKUP(C686,macroInfo!$B$5:$H$57,7,0)</f>
        <v>5.4500000000000011</v>
      </c>
    </row>
    <row r="687" spans="1:37" x14ac:dyDescent="0.3">
      <c r="A687" s="32" t="s">
        <v>159</v>
      </c>
      <c r="B687" s="32">
        <v>24</v>
      </c>
      <c r="C687" s="32">
        <v>2000</v>
      </c>
      <c r="D687" s="29" t="s">
        <v>296</v>
      </c>
      <c r="E687" s="29" t="s">
        <v>45</v>
      </c>
      <c r="F687" s="33">
        <f t="shared" si="269"/>
        <v>0</v>
      </c>
      <c r="G687" s="33">
        <f t="shared" si="270"/>
        <v>0</v>
      </c>
      <c r="H687" s="33">
        <f t="shared" si="271"/>
        <v>0</v>
      </c>
      <c r="I687" s="33">
        <f t="shared" si="272"/>
        <v>0</v>
      </c>
      <c r="J687" s="30">
        <v>2.9146000000000001</v>
      </c>
      <c r="K687" s="30">
        <v>27.004999999999999</v>
      </c>
      <c r="L687" s="30">
        <v>11.1191</v>
      </c>
      <c r="M687" s="30">
        <v>10.586600000000001</v>
      </c>
      <c r="N687" s="31">
        <f t="shared" si="273"/>
        <v>20809.171969707688</v>
      </c>
      <c r="O687" s="50">
        <f t="shared" si="257"/>
        <v>1.2595984829970268</v>
      </c>
      <c r="P687" s="31">
        <f t="shared" si="274"/>
        <v>168683.25472560609</v>
      </c>
      <c r="Q687" s="31">
        <f t="shared" si="253"/>
        <v>8.1061973523579685</v>
      </c>
      <c r="R687" s="31">
        <v>18889.341</v>
      </c>
      <c r="S687" s="31">
        <f t="shared" si="254"/>
        <v>34.80974314686113</v>
      </c>
      <c r="T687" s="31">
        <v>15112.712</v>
      </c>
      <c r="U687" s="31">
        <f t="shared" si="264"/>
        <v>3776.6290000000008</v>
      </c>
      <c r="V687" s="50">
        <f t="shared" si="267"/>
        <v>9.8345420719906951</v>
      </c>
      <c r="W687" s="60">
        <f>AVERAGE(W689:W694)</f>
        <v>3979.9625000000001</v>
      </c>
      <c r="X687" s="44">
        <f t="shared" si="255"/>
        <v>26.335197150584229</v>
      </c>
      <c r="Y687" s="44">
        <f t="shared" si="256"/>
        <v>15.748597150584228</v>
      </c>
      <c r="Z687" s="31">
        <v>1962.5139999999999</v>
      </c>
      <c r="AA687" s="30">
        <v>9.6250999999999998</v>
      </c>
      <c r="AB687" s="63">
        <v>120.10295942039994</v>
      </c>
      <c r="AC687" s="64">
        <f t="shared" si="268"/>
        <v>42.163383662583897</v>
      </c>
      <c r="AD687" s="30">
        <v>121.4442</v>
      </c>
      <c r="AE687" s="30">
        <f t="shared" si="259"/>
        <v>25.841028562241565</v>
      </c>
      <c r="AF687" s="31">
        <f t="shared" si="276"/>
        <v>143.94196395875593</v>
      </c>
      <c r="AG687" s="31">
        <f t="shared" si="276"/>
        <v>25911.30452350889</v>
      </c>
      <c r="AH687" s="59">
        <f>VLOOKUP(C687,macroInfo!$B$5:$D$57,3,0)</f>
        <v>4.0771594794161796</v>
      </c>
      <c r="AI687" s="59">
        <f>VLOOKUP(C687,macroInfo!$B$5:$G$57,6,0)</f>
        <v>11.349249888751523</v>
      </c>
      <c r="AJ687" s="59">
        <f>VLOOKUP(C687,macroInfo!$B$5:$F$57,5,0)</f>
        <v>6.4848096186651185</v>
      </c>
      <c r="AK687" s="59">
        <f>VLOOKUP(C687,macroInfo!$B$5:$H$57,7,0)</f>
        <v>6.1050000000000004</v>
      </c>
    </row>
    <row r="688" spans="1:37" x14ac:dyDescent="0.3">
      <c r="A688" s="32" t="s">
        <v>160</v>
      </c>
      <c r="B688" s="32">
        <v>24</v>
      </c>
      <c r="C688" s="32">
        <v>2001</v>
      </c>
      <c r="D688" s="29" t="s">
        <v>296</v>
      </c>
      <c r="E688" s="29" t="s">
        <v>45</v>
      </c>
      <c r="F688" s="33">
        <f t="shared" si="269"/>
        <v>1</v>
      </c>
      <c r="G688" s="33">
        <f t="shared" si="270"/>
        <v>0</v>
      </c>
      <c r="H688" s="33">
        <f t="shared" si="271"/>
        <v>0</v>
      </c>
      <c r="I688" s="33">
        <f t="shared" si="272"/>
        <v>0</v>
      </c>
      <c r="J688" s="30">
        <v>2.7275</v>
      </c>
      <c r="K688" s="30">
        <v>24.289300000000001</v>
      </c>
      <c r="L688" s="30">
        <v>8.5693999999999999</v>
      </c>
      <c r="M688" s="30">
        <v>8.0618999999999996</v>
      </c>
      <c r="N688" s="31">
        <f t="shared" si="273"/>
        <v>21196.543330637087</v>
      </c>
      <c r="O688" s="50">
        <f t="shared" si="257"/>
        <v>1.8444268347104511</v>
      </c>
      <c r="P688" s="31">
        <f t="shared" si="274"/>
        <v>171713.5264563339</v>
      </c>
      <c r="Q688" s="31">
        <f t="shared" si="253"/>
        <v>8.1010155183247434</v>
      </c>
      <c r="R688" s="31">
        <v>28184.046999999999</v>
      </c>
      <c r="S688" s="31">
        <f t="shared" si="254"/>
        <v>40.015831392866048</v>
      </c>
      <c r="T688" s="31">
        <v>20921.013999999999</v>
      </c>
      <c r="U688" s="31">
        <f t="shared" si="264"/>
        <v>7263.0329999999994</v>
      </c>
      <c r="V688" s="50">
        <f t="shared" si="267"/>
        <v>65.396569739029772</v>
      </c>
      <c r="W688" s="65">
        <v>1750.1420000000001</v>
      </c>
      <c r="X688" s="44">
        <f t="shared" si="255"/>
        <v>8.3654740635420453</v>
      </c>
      <c r="Y688" s="44">
        <f t="shared" si="256"/>
        <v>0.30357406354204564</v>
      </c>
      <c r="Z688" s="31">
        <v>3323.4780000000001</v>
      </c>
      <c r="AA688" s="30">
        <v>8.4802999999999997</v>
      </c>
      <c r="AB688" s="63">
        <v>137.59835348836114</v>
      </c>
      <c r="AC688" s="64">
        <f t="shared" si="268"/>
        <v>32.521786442042774</v>
      </c>
      <c r="AD688" s="30">
        <v>53.227499999999999</v>
      </c>
      <c r="AE688" s="30">
        <f t="shared" si="259"/>
        <v>52.678552054304085</v>
      </c>
      <c r="AF688" s="31">
        <f t="shared" si="276"/>
        <v>142.13574346391144</v>
      </c>
      <c r="AG688" s="31">
        <f t="shared" si="276"/>
        <v>26301.945029498853</v>
      </c>
      <c r="AH688" s="59">
        <f>VLOOKUP(C688,macroInfo!$B$5:$D$57,3,0)</f>
        <v>0.95433872870837899</v>
      </c>
      <c r="AI688" s="59">
        <f>VLOOKUP(C688,macroInfo!$B$5:$G$57,6,0)</f>
        <v>-20.568826745413055</v>
      </c>
      <c r="AJ688" s="59">
        <f>VLOOKUP(C688,macroInfo!$B$5:$F$57,5,0)</f>
        <v>-18.009005298066089</v>
      </c>
      <c r="AK688" s="59">
        <f>VLOOKUP(C688,macroInfo!$B$5:$H$57,7,0)</f>
        <v>4.9700000000000006</v>
      </c>
    </row>
    <row r="689" spans="1:37" x14ac:dyDescent="0.3">
      <c r="A689" s="32" t="s">
        <v>161</v>
      </c>
      <c r="B689" s="32">
        <v>24</v>
      </c>
      <c r="C689" s="32">
        <v>2002</v>
      </c>
      <c r="D689" s="29" t="s">
        <v>296</v>
      </c>
      <c r="E689" s="29" t="s">
        <v>45</v>
      </c>
      <c r="F689" s="33">
        <f t="shared" si="269"/>
        <v>0</v>
      </c>
      <c r="G689" s="33">
        <f t="shared" si="270"/>
        <v>0</v>
      </c>
      <c r="H689" s="33">
        <f t="shared" si="271"/>
        <v>0</v>
      </c>
      <c r="I689" s="33">
        <f t="shared" si="272"/>
        <v>0</v>
      </c>
      <c r="J689" s="30">
        <v>2.7442000000000002</v>
      </c>
      <c r="K689" s="30">
        <v>22.642099999999999</v>
      </c>
      <c r="L689" s="30">
        <v>9.6569000000000003</v>
      </c>
      <c r="M689" s="30">
        <v>9.1635000000000009</v>
      </c>
      <c r="N689" s="31">
        <f t="shared" si="273"/>
        <v>20545.600414307446</v>
      </c>
      <c r="O689" s="50">
        <f t="shared" si="257"/>
        <v>-3.1191291682015447</v>
      </c>
      <c r="P689" s="31">
        <f t="shared" si="274"/>
        <v>164787.96064929216</v>
      </c>
      <c r="Q689" s="31">
        <f t="shared" si="253"/>
        <v>8.0205960072375362</v>
      </c>
      <c r="R689" s="31">
        <v>37382.379999999997</v>
      </c>
      <c r="S689" s="31">
        <f t="shared" si="254"/>
        <v>28.244336176215118</v>
      </c>
      <c r="T689" s="31">
        <v>27853.651999999998</v>
      </c>
      <c r="U689" s="31">
        <f t="shared" si="264"/>
        <v>9528.7279999999992</v>
      </c>
      <c r="V689" s="50">
        <f t="shared" si="267"/>
        <v>27.151372532462908</v>
      </c>
      <c r="W689" s="65">
        <v>2719.1120000000001</v>
      </c>
      <c r="X689" s="44">
        <f t="shared" si="255"/>
        <v>9.7621381928660576</v>
      </c>
      <c r="Y689" s="44">
        <f t="shared" si="256"/>
        <v>0.59863819286605668</v>
      </c>
      <c r="Z689" s="31">
        <v>4623.1710000000003</v>
      </c>
      <c r="AA689" s="30">
        <v>8.0859000000000005</v>
      </c>
      <c r="AB689" s="63">
        <v>145.22181868777079</v>
      </c>
      <c r="AC689" s="64">
        <f t="shared" si="268"/>
        <v>28.620998045025242</v>
      </c>
      <c r="AD689" s="30">
        <v>34.948300000000003</v>
      </c>
      <c r="AE689" s="30">
        <f t="shared" si="259"/>
        <v>33.006900834023192</v>
      </c>
      <c r="AF689" s="31">
        <f t="shared" si="276"/>
        <v>145.0927380309225</v>
      </c>
      <c r="AG689" s="31">
        <f t="shared" si="276"/>
        <v>25588.201900811495</v>
      </c>
      <c r="AH689" s="59">
        <f>VLOOKUP(C689,macroInfo!$B$5:$D$57,3,0)</f>
        <v>1.6959429227495699</v>
      </c>
      <c r="AI689" s="59">
        <f>VLOOKUP(C689,macroInfo!$B$5:$G$57,6,0)</f>
        <v>-21.837626089029953</v>
      </c>
      <c r="AJ689" s="59">
        <f>VLOOKUP(C689,macroInfo!$B$5:$F$57,5,0)</f>
        <v>-18.18527651548176</v>
      </c>
      <c r="AK689" s="59">
        <f>VLOOKUP(C689,macroInfo!$B$5:$H$57,7,0)</f>
        <v>3.9949999999999997</v>
      </c>
    </row>
    <row r="690" spans="1:37" x14ac:dyDescent="0.3">
      <c r="A690" s="32" t="s">
        <v>162</v>
      </c>
      <c r="B690" s="32">
        <v>24</v>
      </c>
      <c r="C690" s="32">
        <v>2003</v>
      </c>
      <c r="D690" s="29" t="s">
        <v>296</v>
      </c>
      <c r="E690" s="29" t="s">
        <v>45</v>
      </c>
      <c r="F690" s="33">
        <f t="shared" si="269"/>
        <v>0</v>
      </c>
      <c r="G690" s="33">
        <f t="shared" si="270"/>
        <v>0</v>
      </c>
      <c r="H690" s="33">
        <f t="shared" si="271"/>
        <v>0</v>
      </c>
      <c r="I690" s="33">
        <f t="shared" si="272"/>
        <v>0</v>
      </c>
      <c r="J690" s="30">
        <v>2.7151999999999998</v>
      </c>
      <c r="K690" s="30">
        <v>21.2804</v>
      </c>
      <c r="L690" s="30">
        <v>7.8460000000000001</v>
      </c>
      <c r="M690" s="30">
        <v>7.5435999999999996</v>
      </c>
      <c r="N690" s="31">
        <f t="shared" si="273"/>
        <v>19826.150362519016</v>
      </c>
      <c r="O690" s="50">
        <f t="shared" si="257"/>
        <v>-3.5645034570501966</v>
      </c>
      <c r="P690" s="31">
        <f t="shared" si="274"/>
        <v>160069.84056813063</v>
      </c>
      <c r="Q690" s="31">
        <f t="shared" si="253"/>
        <v>8.0736722783430412</v>
      </c>
      <c r="R690" s="31">
        <v>46283.705999999998</v>
      </c>
      <c r="S690" s="31">
        <f t="shared" si="254"/>
        <v>21.359050649427498</v>
      </c>
      <c r="T690" s="31">
        <v>32850.269</v>
      </c>
      <c r="U690" s="31">
        <f t="shared" si="264"/>
        <v>13433.436999999998</v>
      </c>
      <c r="V690" s="50">
        <f t="shared" si="267"/>
        <v>34.343566186096645</v>
      </c>
      <c r="W690" s="65">
        <v>2785.0889999999999</v>
      </c>
      <c r="X690" s="44">
        <f t="shared" si="255"/>
        <v>8.4781314880556984</v>
      </c>
      <c r="Y690" s="44">
        <f t="shared" si="256"/>
        <v>0.93453148805569874</v>
      </c>
      <c r="Z690" s="31">
        <v>6051.8109999999997</v>
      </c>
      <c r="AA690" s="30">
        <v>7.6478999999999999</v>
      </c>
      <c r="AB690" s="63">
        <v>151.33252811974748</v>
      </c>
      <c r="AC690" s="64">
        <f t="shared" si="268"/>
        <v>16.499584479816079</v>
      </c>
      <c r="AD690" s="30">
        <v>29.38</v>
      </c>
      <c r="AE690" s="30">
        <f t="shared" si="259"/>
        <v>26.927673280257657</v>
      </c>
      <c r="AF690" s="31">
        <f t="shared" si="276"/>
        <v>147.2615207770572</v>
      </c>
      <c r="AG690" s="31">
        <f t="shared" si="276"/>
        <v>25063.926663210059</v>
      </c>
      <c r="AH690" s="59">
        <f>VLOOKUP(C690,macroInfo!$B$5:$D$57,3,0)</f>
        <v>2.7962091006717</v>
      </c>
      <c r="AI690" s="59">
        <f>VLOOKUP(C690,macroInfo!$B$5:$G$57,6,0)</f>
        <v>-8.6215243879623085</v>
      </c>
      <c r="AJ690" s="59">
        <f>VLOOKUP(C690,macroInfo!$B$5:$F$57,5,0)</f>
        <v>-2.1118228990670262</v>
      </c>
      <c r="AK690" s="59">
        <f>VLOOKUP(C690,macroInfo!$B$5:$H$57,7,0)</f>
        <v>3.665</v>
      </c>
    </row>
    <row r="691" spans="1:37" x14ac:dyDescent="0.3">
      <c r="A691" s="32" t="s">
        <v>163</v>
      </c>
      <c r="B691" s="32">
        <v>24</v>
      </c>
      <c r="C691" s="32">
        <v>2004</v>
      </c>
      <c r="D691" s="29" t="s">
        <v>296</v>
      </c>
      <c r="E691" s="29" t="s">
        <v>45</v>
      </c>
      <c r="F691" s="33">
        <f t="shared" si="269"/>
        <v>0</v>
      </c>
      <c r="G691" s="33">
        <f t="shared" si="270"/>
        <v>0</v>
      </c>
      <c r="H691" s="33">
        <f t="shared" si="271"/>
        <v>0</v>
      </c>
      <c r="I691" s="33">
        <f t="shared" si="272"/>
        <v>0</v>
      </c>
      <c r="J691" s="30">
        <v>3.0859999999999999</v>
      </c>
      <c r="K691" s="30">
        <v>21.3779</v>
      </c>
      <c r="L691" s="30">
        <v>6.9648000000000003</v>
      </c>
      <c r="M691" s="30">
        <v>6.6059999999999999</v>
      </c>
      <c r="N691" s="31">
        <f t="shared" si="273"/>
        <v>19684.381567204138</v>
      </c>
      <c r="O691" s="50">
        <f t="shared" si="257"/>
        <v>-0.71762842363030632</v>
      </c>
      <c r="P691" s="31">
        <f t="shared" si="274"/>
        <v>159518.23549711431</v>
      </c>
      <c r="Q691" s="31">
        <f t="shared" si="253"/>
        <v>8.1037971628677088</v>
      </c>
      <c r="R691" s="31">
        <v>53747.254999999997</v>
      </c>
      <c r="S691" s="31">
        <f t="shared" si="254"/>
        <v>14.950261902942325</v>
      </c>
      <c r="T691" s="31">
        <v>38215.591</v>
      </c>
      <c r="U691" s="31">
        <f t="shared" si="264"/>
        <v>15531.663999999997</v>
      </c>
      <c r="V691" s="50">
        <f t="shared" si="267"/>
        <v>14.513388150091371</v>
      </c>
      <c r="W691" s="65">
        <v>3002.9780000000001</v>
      </c>
      <c r="X691" s="44">
        <f t="shared" si="255"/>
        <v>7.8579917814171711</v>
      </c>
      <c r="Y691" s="44">
        <f t="shared" si="256"/>
        <v>1.2519917814171713</v>
      </c>
      <c r="Z691" s="31">
        <v>8388.1890000000003</v>
      </c>
      <c r="AA691" s="30">
        <v>6.4074999999999998</v>
      </c>
      <c r="AB691" s="63">
        <v>155.26343600510398</v>
      </c>
      <c r="AC691" s="64">
        <f t="shared" si="268"/>
        <v>15.12836400729824</v>
      </c>
      <c r="AD691" s="30">
        <v>14.3666</v>
      </c>
      <c r="AE691" s="30">
        <f t="shared" si="259"/>
        <v>32.646707888187642</v>
      </c>
      <c r="AF691" s="31">
        <f t="shared" si="276"/>
        <v>146.10126817992503</v>
      </c>
      <c r="AG691" s="31">
        <f t="shared" si="276"/>
        <v>24822.435830308801</v>
      </c>
      <c r="AH691" s="59">
        <f>VLOOKUP(C691,macroInfo!$B$5:$D$57,3,0)</f>
        <v>3.8525526006435098</v>
      </c>
      <c r="AI691" s="59">
        <f>VLOOKUP(C691,macroInfo!$B$5:$G$57,6,0)</f>
        <v>22.068486956749851</v>
      </c>
      <c r="AJ691" s="59">
        <f>VLOOKUP(C691,macroInfo!$B$5:$F$57,5,0)</f>
        <v>15.83158490016541</v>
      </c>
      <c r="AK691" s="59">
        <f>VLOOKUP(C691,macroInfo!$B$5:$H$57,7,0)</f>
        <v>4.57</v>
      </c>
    </row>
    <row r="692" spans="1:37" x14ac:dyDescent="0.3">
      <c r="A692" s="32" t="s">
        <v>164</v>
      </c>
      <c r="B692" s="32">
        <v>24</v>
      </c>
      <c r="C692" s="32">
        <v>2005</v>
      </c>
      <c r="D692" s="29" t="s">
        <v>296</v>
      </c>
      <c r="E692" s="29" t="s">
        <v>45</v>
      </c>
      <c r="F692" s="33">
        <f t="shared" si="269"/>
        <v>0</v>
      </c>
      <c r="G692" s="33">
        <f t="shared" si="270"/>
        <v>0</v>
      </c>
      <c r="H692" s="33">
        <f t="shared" si="271"/>
        <v>0</v>
      </c>
      <c r="I692" s="33">
        <f t="shared" si="272"/>
        <v>0</v>
      </c>
      <c r="J692" s="30">
        <v>2.6597</v>
      </c>
      <c r="K692" s="30">
        <v>16.069099999999999</v>
      </c>
      <c r="L692" s="30">
        <v>6.3985000000000003</v>
      </c>
      <c r="M692" s="30">
        <v>6.3137999999999996</v>
      </c>
      <c r="N692" s="31">
        <f t="shared" si="273"/>
        <v>20392.708871303625</v>
      </c>
      <c r="O692" s="50">
        <f t="shared" si="257"/>
        <v>3.5351921241851283</v>
      </c>
      <c r="P692" s="31">
        <f t="shared" si="274"/>
        <v>167512.45605997503</v>
      </c>
      <c r="Q692" s="31">
        <f t="shared" si="253"/>
        <v>8.214330774647431</v>
      </c>
      <c r="R692" s="31">
        <v>82295.604000000007</v>
      </c>
      <c r="S692" s="31">
        <f t="shared" si="254"/>
        <v>42.602509598241383</v>
      </c>
      <c r="T692" s="31">
        <v>53433.438000000002</v>
      </c>
      <c r="U692" s="31">
        <f t="shared" si="264"/>
        <v>28862.166000000005</v>
      </c>
      <c r="V692" s="50">
        <f t="shared" si="267"/>
        <v>61.965082362726584</v>
      </c>
      <c r="W692" s="65">
        <v>3680.2420000000002</v>
      </c>
      <c r="X692" s="44">
        <f t="shared" si="255"/>
        <v>6.8875261217517014</v>
      </c>
      <c r="Y692" s="44">
        <f t="shared" si="256"/>
        <v>0.57372612175170179</v>
      </c>
      <c r="Z692" s="31">
        <v>14128.914000000001</v>
      </c>
      <c r="AA692" s="30">
        <v>5.8246000000000002</v>
      </c>
      <c r="AB692" s="63">
        <v>215.15829867304902</v>
      </c>
      <c r="AC692" s="64">
        <f t="shared" si="268"/>
        <v>33.519315606592173</v>
      </c>
      <c r="AD692" s="30">
        <v>86.970500000000001</v>
      </c>
      <c r="AE692" s="30">
        <f t="shared" si="259"/>
        <v>52.139869101858991</v>
      </c>
      <c r="AF692" s="31">
        <f t="shared" si="276"/>
        <v>148.23602215743443</v>
      </c>
      <c r="AG692" s="31">
        <f t="shared" si="276"/>
        <v>25508.756351520198</v>
      </c>
      <c r="AH692" s="59">
        <f>VLOOKUP(C692,macroInfo!$B$5:$D$57,3,0)</f>
        <v>3.4832203202525802</v>
      </c>
      <c r="AI692" s="59">
        <f>VLOOKUP(C692,macroInfo!$B$5:$G$57,6,0)</f>
        <v>2.7517247399369804</v>
      </c>
      <c r="AJ692" s="59">
        <f>VLOOKUP(C692,macroInfo!$B$5:$F$57,5,0)</f>
        <v>6.3055343402032529</v>
      </c>
      <c r="AK692" s="59">
        <f>VLOOKUP(C692,macroInfo!$B$5:$H$57,7,0)</f>
        <v>4.6974999999999998</v>
      </c>
    </row>
    <row r="693" spans="1:37" x14ac:dyDescent="0.3">
      <c r="A693" s="32" t="s">
        <v>165</v>
      </c>
      <c r="B693" s="32">
        <v>24</v>
      </c>
      <c r="C693" s="32">
        <v>2006</v>
      </c>
      <c r="D693" s="29" t="s">
        <v>296</v>
      </c>
      <c r="E693" s="29" t="s">
        <v>45</v>
      </c>
      <c r="F693" s="33">
        <f t="shared" si="269"/>
        <v>0</v>
      </c>
      <c r="G693" s="33">
        <f t="shared" si="270"/>
        <v>0</v>
      </c>
      <c r="H693" s="33">
        <f t="shared" si="271"/>
        <v>0</v>
      </c>
      <c r="I693" s="33">
        <f t="shared" si="272"/>
        <v>0</v>
      </c>
      <c r="J693" s="30">
        <v>2.1423999999999999</v>
      </c>
      <c r="K693" s="30">
        <v>12.628500000000001</v>
      </c>
      <c r="L693" s="30">
        <v>5.4459999999999997</v>
      </c>
      <c r="M693" s="30">
        <v>5.4523000000000001</v>
      </c>
      <c r="N693" s="31">
        <f t="shared" si="273"/>
        <v>21386.370262390668</v>
      </c>
      <c r="O693" s="50">
        <f t="shared" si="257"/>
        <v>4.7576386796743915</v>
      </c>
      <c r="P693" s="31">
        <f t="shared" si="274"/>
        <v>174657.27405247814</v>
      </c>
      <c r="Q693" s="31">
        <f t="shared" si="253"/>
        <v>8.1667562989697409</v>
      </c>
      <c r="R693" s="31">
        <v>149739.285</v>
      </c>
      <c r="S693" s="31">
        <f t="shared" si="254"/>
        <v>59.857798992926504</v>
      </c>
      <c r="T693" s="31">
        <v>106947.43399999999</v>
      </c>
      <c r="U693" s="31">
        <f t="shared" si="264"/>
        <v>42791.85100000001</v>
      </c>
      <c r="V693" s="50">
        <f t="shared" si="267"/>
        <v>39.381608475912408</v>
      </c>
      <c r="W693" s="65">
        <v>5162.509</v>
      </c>
      <c r="X693" s="44">
        <f t="shared" si="255"/>
        <v>4.8271462034329877</v>
      </c>
      <c r="Y693" s="44">
        <f t="shared" si="256"/>
        <v>-0.62515379656701242</v>
      </c>
      <c r="Z693" s="31">
        <v>25235.205999999998</v>
      </c>
      <c r="AA693" s="30">
        <v>5.9337</v>
      </c>
      <c r="AB693" s="63">
        <v>252.39741058310733</v>
      </c>
      <c r="AC693" s="64">
        <f t="shared" si="268"/>
        <v>69.39007129480423</v>
      </c>
      <c r="AD693" s="30">
        <v>78.938100000000006</v>
      </c>
      <c r="AE693" s="30">
        <f t="shared" si="259"/>
        <v>58.001674703095375</v>
      </c>
      <c r="AF693" s="31">
        <f t="shared" si="276"/>
        <v>142.6265693877551</v>
      </c>
      <c r="AG693" s="31">
        <f t="shared" si="276"/>
        <v>26457.661807580178</v>
      </c>
      <c r="AH693" s="59">
        <f>VLOOKUP(C693,macroInfo!$B$5:$D$57,3,0)</f>
        <v>2.7828106258432701</v>
      </c>
      <c r="AI693" s="59">
        <f>VLOOKUP(C693,macroInfo!$B$5:$G$57,6,0)</f>
        <v>2.1064496594234416</v>
      </c>
      <c r="AJ693" s="59">
        <f>VLOOKUP(C693,macroInfo!$B$5:$F$57,5,0)</f>
        <v>8.7574297123439706</v>
      </c>
      <c r="AK693" s="59">
        <f>VLOOKUP(C693,macroInfo!$B$5:$H$57,7,0)</f>
        <v>4.7974999999999994</v>
      </c>
    </row>
    <row r="694" spans="1:37" x14ac:dyDescent="0.3">
      <c r="A694" s="32" t="s">
        <v>166</v>
      </c>
      <c r="B694" s="32">
        <v>24</v>
      </c>
      <c r="C694" s="32">
        <v>2007</v>
      </c>
      <c r="D694" s="29" t="s">
        <v>296</v>
      </c>
      <c r="E694" s="29" t="s">
        <v>45</v>
      </c>
      <c r="F694" s="33">
        <f t="shared" si="269"/>
        <v>1</v>
      </c>
      <c r="G694" s="33">
        <f t="shared" si="270"/>
        <v>1</v>
      </c>
      <c r="H694" s="33">
        <f t="shared" si="271"/>
        <v>1</v>
      </c>
      <c r="I694" s="33">
        <f t="shared" si="272"/>
        <v>0</v>
      </c>
      <c r="J694" s="30">
        <v>1.0451999999999999</v>
      </c>
      <c r="K694" s="30">
        <v>6.3410000000000002</v>
      </c>
      <c r="L694" s="30">
        <v>5.3647999999999998</v>
      </c>
      <c r="M694" s="30">
        <v>5.3120000000000003</v>
      </c>
      <c r="N694" s="31">
        <f t="shared" si="273"/>
        <v>22632.448979591834</v>
      </c>
      <c r="O694" s="50">
        <f t="shared" si="257"/>
        <v>5.6630856574607433</v>
      </c>
      <c r="P694" s="31">
        <f t="shared" si="274"/>
        <v>182523.48979591837</v>
      </c>
      <c r="Q694" s="31">
        <f t="shared" si="253"/>
        <v>8.0646813767482133</v>
      </c>
      <c r="R694" s="31">
        <v>150750.42499999999</v>
      </c>
      <c r="S694" s="31">
        <f t="shared" si="254"/>
        <v>0.67299729925640606</v>
      </c>
      <c r="T694" s="31">
        <v>102120.89</v>
      </c>
      <c r="U694" s="31">
        <f t="shared" si="264"/>
        <v>48629.534999999989</v>
      </c>
      <c r="V694" s="50">
        <f t="shared" si="267"/>
        <v>12.788337510756936</v>
      </c>
      <c r="W694" s="65">
        <v>6529.8450000000003</v>
      </c>
      <c r="X694" s="44">
        <f t="shared" si="255"/>
        <v>6.3942304067267726</v>
      </c>
      <c r="Y694" s="44">
        <f t="shared" si="256"/>
        <v>1.0822304067267723</v>
      </c>
      <c r="Z694" s="31">
        <v>24294.112000000001</v>
      </c>
      <c r="AA694" s="30">
        <v>6.2051999999999996</v>
      </c>
      <c r="AB694" s="63">
        <v>222.51607789697815</v>
      </c>
      <c r="AC694" s="64">
        <f t="shared" si="268"/>
        <v>-4.6180135148438595</v>
      </c>
      <c r="AD694" s="30">
        <v>-3.2416999999999998</v>
      </c>
      <c r="AE694" s="30">
        <f t="shared" si="259"/>
        <v>-3.8006066564943395</v>
      </c>
      <c r="AF694" s="31">
        <f t="shared" si="276"/>
        <v>136.13988571428573</v>
      </c>
      <c r="AG694" s="31">
        <f t="shared" si="276"/>
        <v>27636.204081632655</v>
      </c>
      <c r="AH694" s="59">
        <f>VLOOKUP(C694,macroInfo!$B$5:$D$57,3,0)</f>
        <v>2.01050755163328</v>
      </c>
      <c r="AI694" s="59">
        <f>VLOOKUP(C694,macroInfo!$B$5:$G$57,6,0)</f>
        <v>21.613625390754567</v>
      </c>
      <c r="AJ694" s="59">
        <f>VLOOKUP(C694,macroInfo!$B$5:$F$57,5,0)</f>
        <v>11.440467914050702</v>
      </c>
      <c r="AK694" s="59">
        <f>VLOOKUP(C694,macroInfo!$B$5:$H$57,7,0)</f>
        <v>5.9550000000000001</v>
      </c>
    </row>
    <row r="695" spans="1:37" x14ac:dyDescent="0.3">
      <c r="A695" s="32" t="s">
        <v>167</v>
      </c>
      <c r="B695" s="32">
        <v>24</v>
      </c>
      <c r="C695" s="32">
        <v>2008</v>
      </c>
      <c r="D695" s="29" t="s">
        <v>296</v>
      </c>
      <c r="E695" s="29" t="s">
        <v>45</v>
      </c>
      <c r="F695" s="33">
        <f t="shared" si="269"/>
        <v>1</v>
      </c>
      <c r="G695" s="33">
        <f t="shared" si="270"/>
        <v>1</v>
      </c>
      <c r="H695" s="33">
        <f t="shared" si="271"/>
        <v>1</v>
      </c>
      <c r="I695" s="33">
        <f t="shared" si="272"/>
        <v>0</v>
      </c>
      <c r="J695" s="30">
        <v>-2.9000000000000001E-2</v>
      </c>
      <c r="K695" s="30">
        <v>-0.32929999999999998</v>
      </c>
      <c r="L695" s="30">
        <v>5.6822999999999997</v>
      </c>
      <c r="M695" s="30">
        <v>5.8231000000000002</v>
      </c>
      <c r="N695" s="31">
        <f>+AVERAGE(N696:N702)</f>
        <v>23908.142857142859</v>
      </c>
      <c r="O695" s="50">
        <f t="shared" si="257"/>
        <v>5.4834434163838113</v>
      </c>
      <c r="P695" s="31">
        <f>+AVERAGE(P696:P702)</f>
        <v>192925.42857142858</v>
      </c>
      <c r="Q695" s="31">
        <f t="shared" si="253"/>
        <v>8.0694443614548543</v>
      </c>
      <c r="R695" s="31">
        <v>166015.72899999999</v>
      </c>
      <c r="S695" s="31">
        <f t="shared" si="254"/>
        <v>9.6456882039339931</v>
      </c>
      <c r="T695" s="31">
        <v>101086.23299999999</v>
      </c>
      <c r="U695" s="31">
        <f t="shared" si="264"/>
        <v>64929.495999999999</v>
      </c>
      <c r="V695" s="50">
        <f t="shared" si="267"/>
        <v>28.907094191360549</v>
      </c>
      <c r="W695" s="65">
        <v>7148.7150000000001</v>
      </c>
      <c r="X695" s="44">
        <f t="shared" si="255"/>
        <v>7.0718977133117633</v>
      </c>
      <c r="Y695" s="44">
        <f t="shared" si="256"/>
        <v>1.2487977133117631</v>
      </c>
      <c r="Z695" s="31">
        <v>23515.967000000001</v>
      </c>
      <c r="AA695" s="30">
        <v>6.2382999999999997</v>
      </c>
      <c r="AB695" s="63">
        <v>517.35309688624682</v>
      </c>
      <c r="AC695" s="64">
        <f t="shared" si="268"/>
        <v>-1.0183362924944097</v>
      </c>
      <c r="AD695" s="30">
        <v>44.492100000000001</v>
      </c>
      <c r="AE695" s="30">
        <f t="shared" si="259"/>
        <v>-3.2554379220126202</v>
      </c>
      <c r="AF695" s="30">
        <v>129.4922</v>
      </c>
      <c r="AG695" s="31">
        <f>+AVERAGE(AG696:AG702)</f>
        <v>29036.428571428572</v>
      </c>
      <c r="AH695" s="59">
        <f>VLOOKUP(C695,macroInfo!$B$5:$D$57,3,0)</f>
        <v>0.122188442974647</v>
      </c>
      <c r="AI695" s="59">
        <f>VLOOKUP(C695,macroInfo!$B$5:$G$57,6,0)</f>
        <v>-8.1302947285824168</v>
      </c>
      <c r="AJ695" s="59">
        <f>VLOOKUP(C695,macroInfo!$B$5:$F$57,5,0)</f>
        <v>-19.582815844469096</v>
      </c>
      <c r="AK695" s="59">
        <f>VLOOKUP(C695,macroInfo!$B$5:$H$57,7,0)</f>
        <v>5.49</v>
      </c>
    </row>
    <row r="696" spans="1:37" x14ac:dyDescent="0.3">
      <c r="A696" s="32" t="s">
        <v>168</v>
      </c>
      <c r="B696" s="32">
        <v>24</v>
      </c>
      <c r="C696" s="32">
        <v>2009</v>
      </c>
      <c r="D696" s="29" t="s">
        <v>296</v>
      </c>
      <c r="E696" s="29" t="s">
        <v>45</v>
      </c>
      <c r="F696" s="33">
        <f t="shared" si="269"/>
        <v>1</v>
      </c>
      <c r="G696" s="33">
        <f t="shared" si="270"/>
        <v>1</v>
      </c>
      <c r="H696" s="33">
        <f t="shared" si="271"/>
        <v>1</v>
      </c>
      <c r="I696" s="33">
        <f t="shared" si="272"/>
        <v>0</v>
      </c>
      <c r="J696" s="30">
        <v>0.52669999999999995</v>
      </c>
      <c r="K696" s="30">
        <v>1.2773000000000001</v>
      </c>
      <c r="L696" s="30">
        <v>5.7843</v>
      </c>
      <c r="M696" s="30">
        <v>5.8940000000000001</v>
      </c>
      <c r="N696" s="31">
        <v>15989</v>
      </c>
      <c r="O696" s="50">
        <f t="shared" si="257"/>
        <v>-40.231812042708867</v>
      </c>
      <c r="P696" s="31">
        <v>116309</v>
      </c>
      <c r="Q696" s="31">
        <f t="shared" si="253"/>
        <v>7.2743135905935334</v>
      </c>
      <c r="R696" s="31">
        <v>169646</v>
      </c>
      <c r="S696" s="31">
        <f t="shared" si="254"/>
        <v>2.163137611785408</v>
      </c>
      <c r="T696" s="31">
        <v>90887</v>
      </c>
      <c r="U696" s="31">
        <f t="shared" si="264"/>
        <v>78759</v>
      </c>
      <c r="V696" s="50">
        <f t="shared" si="267"/>
        <v>19.309055260509616</v>
      </c>
      <c r="W696" s="65">
        <v>7697</v>
      </c>
      <c r="X696" s="44">
        <f t="shared" si="255"/>
        <v>8.4687579081716855</v>
      </c>
      <c r="Y696" s="44">
        <f t="shared" si="256"/>
        <v>2.5747579081716854</v>
      </c>
      <c r="Z696" s="31">
        <v>26590</v>
      </c>
      <c r="AA696" s="30">
        <v>6.3800999999999997</v>
      </c>
      <c r="AB696" s="63">
        <v>551.10402588750355</v>
      </c>
      <c r="AC696" s="64">
        <f t="shared" si="268"/>
        <v>-10.635696799285503</v>
      </c>
      <c r="AD696" s="30">
        <v>-3.4238</v>
      </c>
      <c r="AE696" s="30">
        <f t="shared" si="259"/>
        <v>12.28555680157854</v>
      </c>
      <c r="AF696" s="30">
        <v>165.79169999999999</v>
      </c>
      <c r="AG696" s="31">
        <v>20592</v>
      </c>
      <c r="AH696" s="59">
        <f>VLOOKUP(C696,macroInfo!$B$5:$D$57,3,0)</f>
        <v>-2.5998883510855801</v>
      </c>
      <c r="AI696" s="59">
        <f>VLOOKUP(C696,macroInfo!$B$5:$G$57,6,0)</f>
        <v>-152.2692205218506</v>
      </c>
      <c r="AJ696" s="59">
        <f>VLOOKUP(C696,macroInfo!$B$5:$F$57,5,0)</f>
        <v>-24.778154144577758</v>
      </c>
      <c r="AK696" s="59">
        <f>VLOOKUP(C696,macroInfo!$B$5:$H$57,7,0)</f>
        <v>1.1975</v>
      </c>
    </row>
    <row r="697" spans="1:37" x14ac:dyDescent="0.3">
      <c r="A697" s="32" t="s">
        <v>169</v>
      </c>
      <c r="B697" s="32">
        <v>24</v>
      </c>
      <c r="C697" s="32">
        <v>2010</v>
      </c>
      <c r="D697" s="29" t="s">
        <v>296</v>
      </c>
      <c r="E697" s="29" t="s">
        <v>45</v>
      </c>
      <c r="F697" s="33">
        <f t="shared" si="269"/>
        <v>1</v>
      </c>
      <c r="G697" s="33">
        <f t="shared" si="270"/>
        <v>1</v>
      </c>
      <c r="H697" s="33">
        <f t="shared" si="271"/>
        <v>1</v>
      </c>
      <c r="I697" s="33">
        <f t="shared" si="272"/>
        <v>0</v>
      </c>
      <c r="J697" s="30">
        <v>1.4942</v>
      </c>
      <c r="K697" s="30">
        <v>10.3254</v>
      </c>
      <c r="L697" s="30">
        <v>8.0790000000000006</v>
      </c>
      <c r="M697" s="30">
        <v>8.0319000000000003</v>
      </c>
      <c r="N697" s="31">
        <v>14790</v>
      </c>
      <c r="O697" s="50">
        <f t="shared" si="257"/>
        <v>-7.7949709080574863</v>
      </c>
      <c r="P697" s="31">
        <v>127043</v>
      </c>
      <c r="Q697" s="31">
        <f t="shared" si="253"/>
        <v>8.5897903989181881</v>
      </c>
      <c r="R697" s="31">
        <v>197503</v>
      </c>
      <c r="S697" s="31">
        <f t="shared" si="254"/>
        <v>15.203986110156704</v>
      </c>
      <c r="T697" s="31">
        <v>126175</v>
      </c>
      <c r="U697" s="31">
        <f t="shared" si="264"/>
        <v>71328</v>
      </c>
      <c r="V697" s="50">
        <f t="shared" si="267"/>
        <v>-9.9103599686455137</v>
      </c>
      <c r="W697" s="65">
        <v>12457</v>
      </c>
      <c r="X697" s="44">
        <f t="shared" si="255"/>
        <v>9.8727957202298384</v>
      </c>
      <c r="Y697" s="44">
        <f t="shared" si="256"/>
        <v>1.8408957202298382</v>
      </c>
      <c r="Z697" s="31">
        <v>26541</v>
      </c>
      <c r="AA697" s="30">
        <v>7.4413999999999998</v>
      </c>
      <c r="AB697" s="63">
        <v>292.39640156952817</v>
      </c>
      <c r="AC697" s="64">
        <f t="shared" si="268"/>
        <v>32.805285557184341</v>
      </c>
      <c r="AD697" s="30">
        <v>5.5271999999999997</v>
      </c>
      <c r="AE697" s="30">
        <f t="shared" si="259"/>
        <v>-0.18444980855698764</v>
      </c>
      <c r="AF697" s="30">
        <v>162.44300000000001</v>
      </c>
      <c r="AG697" s="31">
        <v>21394</v>
      </c>
      <c r="AH697" s="59">
        <f>VLOOKUP(C697,macroInfo!$B$5:$D$57,3,0)</f>
        <v>2.7088566941968102</v>
      </c>
      <c r="AI697" s="59">
        <f>VLOOKUP(C697,macroInfo!$B$5:$G$57,6,0)</f>
        <v>-55.129973169376534</v>
      </c>
      <c r="AJ697" s="59">
        <f>VLOOKUP(C697,macroInfo!$B$5:$F$57,5,0)</f>
        <v>17.567573527575036</v>
      </c>
      <c r="AK697" s="59">
        <f>VLOOKUP(C697,macroInfo!$B$5:$H$57,7,0)</f>
        <v>0.69</v>
      </c>
    </row>
    <row r="698" spans="1:37" x14ac:dyDescent="0.3">
      <c r="A698" s="32" t="s">
        <v>170</v>
      </c>
      <c r="B698" s="32">
        <v>24</v>
      </c>
      <c r="C698" s="32">
        <v>2011</v>
      </c>
      <c r="D698" s="29" t="s">
        <v>296</v>
      </c>
      <c r="E698" s="29" t="s">
        <v>45</v>
      </c>
      <c r="F698" s="33">
        <f t="shared" si="269"/>
        <v>1</v>
      </c>
      <c r="G698" s="33">
        <f t="shared" si="270"/>
        <v>1</v>
      </c>
      <c r="H698" s="33">
        <f t="shared" si="271"/>
        <v>1</v>
      </c>
      <c r="I698" s="33">
        <f t="shared" si="272"/>
        <v>0</v>
      </c>
      <c r="J698" s="30">
        <v>1.5598000000000001</v>
      </c>
      <c r="K698" s="30">
        <v>11.105399999999999</v>
      </c>
      <c r="L698" s="30">
        <v>7.2416999999999998</v>
      </c>
      <c r="M698" s="30">
        <v>7.1643999999999997</v>
      </c>
      <c r="N698" s="31">
        <v>18692</v>
      </c>
      <c r="O698" s="50">
        <f t="shared" si="257"/>
        <v>23.414434811547135</v>
      </c>
      <c r="P698" s="31">
        <v>155657</v>
      </c>
      <c r="Q698" s="31">
        <f t="shared" si="253"/>
        <v>8.3274662957414929</v>
      </c>
      <c r="R698" s="31">
        <v>206019</v>
      </c>
      <c r="S698" s="31">
        <f t="shared" si="254"/>
        <v>4.2214623446857917</v>
      </c>
      <c r="T698" s="31">
        <v>136093</v>
      </c>
      <c r="U698" s="31">
        <f t="shared" si="264"/>
        <v>69926</v>
      </c>
      <c r="V698" s="50">
        <f t="shared" si="267"/>
        <v>-1.9851417180868616</v>
      </c>
      <c r="W698" s="65">
        <v>12741</v>
      </c>
      <c r="X698" s="44">
        <f t="shared" si="255"/>
        <v>9.3619804104546152</v>
      </c>
      <c r="Y698" s="44">
        <f t="shared" si="256"/>
        <v>2.1975804104546155</v>
      </c>
      <c r="Z698" s="31">
        <v>29666</v>
      </c>
      <c r="AA698" s="30">
        <v>6.9446000000000003</v>
      </c>
      <c r="AB698" s="63">
        <v>324.12224160157729</v>
      </c>
      <c r="AC698" s="64">
        <f t="shared" si="268"/>
        <v>7.5668643338361905</v>
      </c>
      <c r="AD698" s="30">
        <v>4.9226999999999999</v>
      </c>
      <c r="AE698" s="30">
        <f t="shared" si="259"/>
        <v>11.131090173206196</v>
      </c>
      <c r="AF698" s="30">
        <v>137.9795</v>
      </c>
      <c r="AG698" s="31">
        <v>23132</v>
      </c>
      <c r="AH698" s="59">
        <f>VLOOKUP(C698,macroInfo!$B$5:$D$57,3,0)</f>
        <v>1.54989495017045</v>
      </c>
      <c r="AI698" s="59">
        <f>VLOOKUP(C698,macroInfo!$B$5:$G$57,6,0)</f>
        <v>25.171692375826577</v>
      </c>
      <c r="AJ698" s="59">
        <f>VLOOKUP(C698,macroInfo!$B$5:$F$57,5,0)</f>
        <v>12.462970276676295</v>
      </c>
      <c r="AK698" s="59">
        <f>VLOOKUP(C698,macroInfo!$B$5:$H$57,7,0)</f>
        <v>0.88749999999999996</v>
      </c>
    </row>
    <row r="699" spans="1:37" x14ac:dyDescent="0.3">
      <c r="A699" s="32" t="s">
        <v>171</v>
      </c>
      <c r="B699" s="32">
        <v>24</v>
      </c>
      <c r="C699" s="32">
        <v>2012</v>
      </c>
      <c r="D699" s="29" t="s">
        <v>296</v>
      </c>
      <c r="E699" s="29" t="s">
        <v>45</v>
      </c>
      <c r="F699" s="33">
        <f t="shared" si="269"/>
        <v>1</v>
      </c>
      <c r="G699" s="33">
        <f t="shared" si="270"/>
        <v>1</v>
      </c>
      <c r="H699" s="33">
        <f t="shared" si="271"/>
        <v>1</v>
      </c>
      <c r="I699" s="33">
        <f t="shared" si="272"/>
        <v>0</v>
      </c>
      <c r="J699" s="30">
        <v>1.3458000000000001</v>
      </c>
      <c r="K699" s="30">
        <v>9.9895999999999994</v>
      </c>
      <c r="L699" s="30">
        <v>7.2519</v>
      </c>
      <c r="M699" s="30">
        <v>7.1859000000000002</v>
      </c>
      <c r="N699" s="31">
        <v>25351</v>
      </c>
      <c r="O699" s="50">
        <f t="shared" si="257"/>
        <v>30.472255215272654</v>
      </c>
      <c r="P699" s="31">
        <v>223472</v>
      </c>
      <c r="Q699" s="31">
        <f t="shared" si="253"/>
        <v>8.8151157745256601</v>
      </c>
      <c r="R699" s="31">
        <v>312918</v>
      </c>
      <c r="S699" s="31">
        <f t="shared" si="254"/>
        <v>41.797277784042237</v>
      </c>
      <c r="T699" s="31">
        <v>206090</v>
      </c>
      <c r="U699" s="31">
        <f t="shared" si="264"/>
        <v>106828</v>
      </c>
      <c r="V699" s="50">
        <f t="shared" si="267"/>
        <v>42.378252442700109</v>
      </c>
      <c r="W699" s="65">
        <v>16589</v>
      </c>
      <c r="X699" s="44">
        <f t="shared" si="255"/>
        <v>8.0493958949973319</v>
      </c>
      <c r="Y699" s="44">
        <f t="shared" si="256"/>
        <v>0.8634958949973317</v>
      </c>
      <c r="Z699" s="31">
        <v>39646</v>
      </c>
      <c r="AA699" s="30">
        <v>7.7266000000000004</v>
      </c>
      <c r="AB699" s="63">
        <v>425.73632538569422</v>
      </c>
      <c r="AC699" s="64">
        <f t="shared" si="268"/>
        <v>41.497449101872903</v>
      </c>
      <c r="AD699" s="30">
        <v>65.711299999999994</v>
      </c>
      <c r="AE699" s="30">
        <f t="shared" si="259"/>
        <v>28.998845136659853</v>
      </c>
      <c r="AF699" s="30">
        <v>163.17930000000001</v>
      </c>
      <c r="AG699" s="31">
        <v>30313</v>
      </c>
      <c r="AH699" s="59">
        <f>VLOOKUP(C699,macroInfo!$B$5:$D$57,3,0)</f>
        <v>2.2806876031918502</v>
      </c>
      <c r="AI699" s="59">
        <f>VLOOKUP(C699,macroInfo!$B$5:$G$57,6,0)</f>
        <v>-5.7987257650349395</v>
      </c>
      <c r="AJ699" s="59">
        <f>VLOOKUP(C699,macroInfo!$B$5:$F$57,5,0)</f>
        <v>7.9335793820117502</v>
      </c>
      <c r="AK699" s="59">
        <f>VLOOKUP(C699,macroInfo!$B$5:$H$57,7,0)</f>
        <v>0.83749999999999991</v>
      </c>
    </row>
    <row r="700" spans="1:37" x14ac:dyDescent="0.3">
      <c r="A700" s="32" t="s">
        <v>172</v>
      </c>
      <c r="B700" s="32">
        <v>24</v>
      </c>
      <c r="C700" s="32">
        <v>2013</v>
      </c>
      <c r="D700" s="29" t="s">
        <v>296</v>
      </c>
      <c r="E700" s="29" t="s">
        <v>45</v>
      </c>
      <c r="F700" s="33">
        <f t="shared" si="269"/>
        <v>0</v>
      </c>
      <c r="G700" s="33">
        <f t="shared" si="270"/>
        <v>0</v>
      </c>
      <c r="H700" s="33">
        <f t="shared" si="271"/>
        <v>0</v>
      </c>
      <c r="I700" s="33">
        <f t="shared" si="272"/>
        <v>0</v>
      </c>
      <c r="J700" s="30">
        <v>1.3514999999999999</v>
      </c>
      <c r="K700" s="30">
        <v>10.074</v>
      </c>
      <c r="L700" s="30">
        <v>6.6958000000000002</v>
      </c>
      <c r="M700" s="30">
        <v>6.6524000000000001</v>
      </c>
      <c r="N700" s="31">
        <v>28342</v>
      </c>
      <c r="O700" s="50">
        <f t="shared" si="257"/>
        <v>11.152662641177233</v>
      </c>
      <c r="P700" s="31">
        <v>224671</v>
      </c>
      <c r="Q700" s="31">
        <f t="shared" si="253"/>
        <v>7.9271399336673491</v>
      </c>
      <c r="R700" s="31">
        <v>296933</v>
      </c>
      <c r="S700" s="31">
        <f t="shared" si="254"/>
        <v>-5.2434651258476146</v>
      </c>
      <c r="T700" s="31">
        <v>197417</v>
      </c>
      <c r="U700" s="31">
        <f t="shared" si="264"/>
        <v>99516</v>
      </c>
      <c r="V700" s="50">
        <f t="shared" si="267"/>
        <v>-7.0901629192523741</v>
      </c>
      <c r="W700" s="65">
        <v>18106</v>
      </c>
      <c r="X700" s="44">
        <f t="shared" si="255"/>
        <v>9.1714492672870112</v>
      </c>
      <c r="Y700" s="44">
        <f t="shared" si="256"/>
        <v>2.5190492672870111</v>
      </c>
      <c r="Z700" s="31">
        <v>40779</v>
      </c>
      <c r="AA700" s="30">
        <v>7.1322999999999999</v>
      </c>
      <c r="AB700" s="63">
        <v>503.08210754169335</v>
      </c>
      <c r="AC700" s="64">
        <f t="shared" si="268"/>
        <v>-4.2994723737907163</v>
      </c>
      <c r="AD700" s="30">
        <v>-3.7471000000000001</v>
      </c>
      <c r="AE700" s="30">
        <f t="shared" si="259"/>
        <v>2.8177182753201424</v>
      </c>
      <c r="AF700" s="30">
        <v>103.3604</v>
      </c>
      <c r="AG700" s="31">
        <v>33100</v>
      </c>
      <c r="AH700" s="59">
        <f>VLOOKUP(C700,macroInfo!$B$5:$D$57,3,0)</f>
        <v>1.84187539518688</v>
      </c>
      <c r="AI700" s="59">
        <f>VLOOKUP(C700,macroInfo!$B$5:$G$57,6,0)</f>
        <v>-52.586350113053101</v>
      </c>
      <c r="AJ700" s="59">
        <f>VLOOKUP(C700,macroInfo!$B$5:$F$57,5,0)</f>
        <v>17.537853396638734</v>
      </c>
      <c r="AK700" s="59">
        <f>VLOOKUP(C700,macroInfo!$B$5:$H$57,7,0)</f>
        <v>0.495</v>
      </c>
    </row>
    <row r="701" spans="1:37" x14ac:dyDescent="0.3">
      <c r="A701" s="32" t="s">
        <v>173</v>
      </c>
      <c r="B701" s="32">
        <v>24</v>
      </c>
      <c r="C701" s="32">
        <v>2014</v>
      </c>
      <c r="D701" s="29" t="s">
        <v>296</v>
      </c>
      <c r="E701" s="29" t="s">
        <v>45</v>
      </c>
      <c r="F701" s="33">
        <f t="shared" si="269"/>
        <v>0</v>
      </c>
      <c r="G701" s="33">
        <f t="shared" si="270"/>
        <v>0</v>
      </c>
      <c r="H701" s="33">
        <f t="shared" si="271"/>
        <v>0</v>
      </c>
      <c r="I701" s="33">
        <f t="shared" si="272"/>
        <v>0</v>
      </c>
      <c r="J701" s="30">
        <v>1.4636</v>
      </c>
      <c r="K701" s="30">
        <v>10.3392</v>
      </c>
      <c r="L701" s="30">
        <v>6.6241000000000003</v>
      </c>
      <c r="M701" s="30">
        <v>6.5785</v>
      </c>
      <c r="N701" s="31">
        <v>31355</v>
      </c>
      <c r="O701" s="50">
        <f t="shared" si="257"/>
        <v>10.102894059230554</v>
      </c>
      <c r="P701" s="31">
        <v>237587</v>
      </c>
      <c r="Q701" s="31">
        <f t="shared" si="253"/>
        <v>7.5773241907191835</v>
      </c>
      <c r="R701" s="31">
        <v>308167</v>
      </c>
      <c r="S701" s="31">
        <f t="shared" si="254"/>
        <v>3.713531969621648</v>
      </c>
      <c r="T701" s="31">
        <v>208942</v>
      </c>
      <c r="U701" s="31">
        <f t="shared" si="264"/>
        <v>99225</v>
      </c>
      <c r="V701" s="50">
        <f t="shared" si="267"/>
        <v>-0.29284365879379787</v>
      </c>
      <c r="W701" s="65">
        <v>17818</v>
      </c>
      <c r="X701" s="44">
        <f t="shared" si="255"/>
        <v>8.5277253974787257</v>
      </c>
      <c r="Y701" s="44">
        <f t="shared" si="256"/>
        <v>1.9492253974787257</v>
      </c>
      <c r="Z701" s="31">
        <v>43231</v>
      </c>
      <c r="AA701" s="30">
        <v>6.8400999999999996</v>
      </c>
      <c r="AB701" s="63">
        <v>424.18639205893885</v>
      </c>
      <c r="AC701" s="64">
        <f t="shared" si="268"/>
        <v>5.6738458644008585</v>
      </c>
      <c r="AD701" s="30">
        <v>0.50119999999999998</v>
      </c>
      <c r="AE701" s="30">
        <f t="shared" si="259"/>
        <v>5.8390587474978037</v>
      </c>
      <c r="AF701" s="30">
        <v>90.733099999999993</v>
      </c>
      <c r="AG701" s="31">
        <v>35886</v>
      </c>
      <c r="AH701" s="59">
        <f>VLOOKUP(C701,macroInfo!$B$5:$D$57,3,0)</f>
        <v>2.2877759325535898</v>
      </c>
      <c r="AI701" s="59">
        <f>VLOOKUP(C701,macroInfo!$B$5:$G$57,6,0)</f>
        <v>8.2370997433127773</v>
      </c>
      <c r="AJ701" s="59">
        <f>VLOOKUP(C701,macroInfo!$B$5:$F$57,5,0)</f>
        <v>16.279600580719226</v>
      </c>
      <c r="AK701" s="59">
        <f>VLOOKUP(C701,macroInfo!$B$5:$H$57,7,0)</f>
        <v>0.53750000000000009</v>
      </c>
    </row>
    <row r="702" spans="1:37" x14ac:dyDescent="0.3">
      <c r="A702" s="32" t="s">
        <v>174</v>
      </c>
      <c r="B702" s="32">
        <v>24</v>
      </c>
      <c r="C702" s="32">
        <v>2015</v>
      </c>
      <c r="D702" s="29" t="s">
        <v>296</v>
      </c>
      <c r="E702" s="29" t="s">
        <v>45</v>
      </c>
      <c r="F702" s="33">
        <f t="shared" si="269"/>
        <v>0</v>
      </c>
      <c r="G702" s="33">
        <f t="shared" si="270"/>
        <v>0</v>
      </c>
      <c r="H702" s="33">
        <f t="shared" si="271"/>
        <v>0</v>
      </c>
      <c r="I702" s="33">
        <f t="shared" si="272"/>
        <v>0</v>
      </c>
      <c r="J702" s="30">
        <v>1.2613000000000001</v>
      </c>
      <c r="K702" s="30">
        <v>8.8786000000000005</v>
      </c>
      <c r="L702" s="30">
        <v>6.5469999999999997</v>
      </c>
      <c r="M702" s="30">
        <v>6.4996</v>
      </c>
      <c r="N702" s="31">
        <v>32838</v>
      </c>
      <c r="O702" s="50">
        <f t="shared" si="257"/>
        <v>4.621263739485201</v>
      </c>
      <c r="P702" s="31">
        <v>265739</v>
      </c>
      <c r="Q702" s="31">
        <f t="shared" si="253"/>
        <v>8.092423411900846</v>
      </c>
      <c r="R702" s="31">
        <v>334048</v>
      </c>
      <c r="S702" s="31">
        <f t="shared" si="254"/>
        <v>8.0642851401637863</v>
      </c>
      <c r="T702" s="31">
        <v>230755</v>
      </c>
      <c r="U702" s="31">
        <f t="shared" si="264"/>
        <v>103293</v>
      </c>
      <c r="V702" s="50">
        <f t="shared" si="267"/>
        <v>4.0179611365621541</v>
      </c>
      <c r="W702" s="65">
        <v>18834</v>
      </c>
      <c r="X702" s="44">
        <f t="shared" si="255"/>
        <v>8.1619033173712392</v>
      </c>
      <c r="Y702" s="44">
        <f t="shared" si="256"/>
        <v>1.6623033173712392</v>
      </c>
      <c r="Z702" s="31">
        <v>43990</v>
      </c>
      <c r="AA702" s="30">
        <v>7.0647000000000002</v>
      </c>
      <c r="AB702" s="63">
        <v>368.30076968620483</v>
      </c>
      <c r="AC702" s="64">
        <f t="shared" si="268"/>
        <v>9.9299840131057664</v>
      </c>
      <c r="AD702" s="30">
        <v>5.9222000000000001</v>
      </c>
      <c r="AE702" s="30">
        <f t="shared" si="259"/>
        <v>1.7404504864429637</v>
      </c>
      <c r="AF702" s="30">
        <v>86.409800000000004</v>
      </c>
      <c r="AG702" s="31">
        <v>38838</v>
      </c>
      <c r="AH702" s="59">
        <f>VLOOKUP(C702,macroInfo!$B$5:$D$57,3,0)</f>
        <v>2.7063695817639899</v>
      </c>
      <c r="AI702" s="59">
        <f>VLOOKUP(C702,macroInfo!$B$5:$G$57,6,0)</f>
        <v>2.7524673390089935</v>
      </c>
      <c r="AJ702" s="59">
        <f>VLOOKUP(C702,macroInfo!$B$5:$F$57,5,0)</f>
        <v>5.3819675500990032</v>
      </c>
      <c r="AK702" s="59">
        <f>VLOOKUP(C702,macroInfo!$B$5:$H$57,7,0)</f>
        <v>0.55249999999999999</v>
      </c>
    </row>
    <row r="703" spans="1:37" x14ac:dyDescent="0.3">
      <c r="A703" s="32" t="s">
        <v>175</v>
      </c>
      <c r="B703" s="32">
        <v>24</v>
      </c>
      <c r="C703" s="32">
        <v>2016</v>
      </c>
      <c r="D703" s="29" t="s">
        <v>296</v>
      </c>
      <c r="E703" s="29" t="s">
        <v>45</v>
      </c>
      <c r="F703" s="33">
        <f t="shared" si="269"/>
        <v>0</v>
      </c>
      <c r="G703" s="33">
        <f t="shared" si="270"/>
        <v>0</v>
      </c>
      <c r="H703" s="33">
        <f t="shared" si="271"/>
        <v>0</v>
      </c>
      <c r="I703" s="33">
        <f t="shared" si="272"/>
        <v>0</v>
      </c>
      <c r="J703" s="30">
        <v>1.0854999999999999</v>
      </c>
      <c r="K703" s="30">
        <v>8.0625</v>
      </c>
      <c r="L703" s="30">
        <v>6.7175000000000002</v>
      </c>
      <c r="M703" s="30">
        <v>6.6638999999999999</v>
      </c>
      <c r="N703" s="31">
        <v>33162</v>
      </c>
      <c r="O703" s="50">
        <f t="shared" si="257"/>
        <v>0.98182606893447966</v>
      </c>
      <c r="P703" s="31">
        <v>285756</v>
      </c>
      <c r="Q703" s="31">
        <f t="shared" si="253"/>
        <v>8.6169712321331637</v>
      </c>
      <c r="R703" s="31">
        <v>357033</v>
      </c>
      <c r="S703" s="31">
        <f t="shared" si="254"/>
        <v>6.6543519256507144</v>
      </c>
      <c r="T703" s="31">
        <v>246629</v>
      </c>
      <c r="U703" s="31">
        <f t="shared" si="264"/>
        <v>110404</v>
      </c>
      <c r="V703" s="50">
        <f t="shared" si="267"/>
        <v>6.6576755035943309</v>
      </c>
      <c r="W703" s="65">
        <v>20873</v>
      </c>
      <c r="X703" s="44">
        <f t="shared" si="255"/>
        <v>8.4633193987730557</v>
      </c>
      <c r="Y703" s="44">
        <f t="shared" si="256"/>
        <v>1.7994193987730558</v>
      </c>
      <c r="Z703" s="31">
        <v>43154</v>
      </c>
      <c r="AA703" s="30">
        <v>7.5143000000000004</v>
      </c>
      <c r="AB703" s="63">
        <v>391.61098246774725</v>
      </c>
      <c r="AC703" s="64">
        <f t="shared" si="268"/>
        <v>6.6528641546582019</v>
      </c>
      <c r="AD703" s="30">
        <v>8.7484000000000002</v>
      </c>
      <c r="AE703" s="30">
        <f t="shared" si="259"/>
        <v>-1.9187222243435049</v>
      </c>
      <c r="AF703" s="30">
        <v>89.933499999999995</v>
      </c>
      <c r="AG703" s="31">
        <v>40817</v>
      </c>
      <c r="AH703" s="59">
        <f>VLOOKUP(C703,macroInfo!$B$5:$D$57,3,0)</f>
        <v>1.66747207596187</v>
      </c>
      <c r="AI703" s="59">
        <f>VLOOKUP(C703,macroInfo!$B$5:$G$57,6,0)</f>
        <v>-11.495897277976438</v>
      </c>
      <c r="AJ703" s="59">
        <f>VLOOKUP(C703,macroInfo!$B$5:$F$57,5,0)</f>
        <v>2.592809398073177</v>
      </c>
      <c r="AK703" s="59">
        <f>VLOOKUP(C703,macroInfo!$B$5:$H$57,7,0)</f>
        <v>0.49249999999999994</v>
      </c>
    </row>
    <row r="704" spans="1:37" x14ac:dyDescent="0.3">
      <c r="A704" s="32" t="s">
        <v>176</v>
      </c>
      <c r="B704" s="32">
        <v>24</v>
      </c>
      <c r="C704" s="32">
        <v>2017</v>
      </c>
      <c r="D704" s="29" t="s">
        <v>296</v>
      </c>
      <c r="E704" s="29" t="s">
        <v>45</v>
      </c>
      <c r="F704" s="33">
        <f t="shared" si="269"/>
        <v>0</v>
      </c>
      <c r="G704" s="33">
        <f t="shared" si="270"/>
        <v>0</v>
      </c>
      <c r="H704" s="33">
        <f t="shared" si="271"/>
        <v>0</v>
      </c>
      <c r="I704" s="33">
        <f t="shared" si="272"/>
        <v>0</v>
      </c>
      <c r="J704" s="30">
        <v>0.54849999999999999</v>
      </c>
      <c r="K704" s="30">
        <v>3.8938000000000001</v>
      </c>
      <c r="L704" s="30">
        <v>6.8752000000000004</v>
      </c>
      <c r="M704" s="30">
        <v>6.8018999999999998</v>
      </c>
      <c r="N704" s="31">
        <v>34396</v>
      </c>
      <c r="O704" s="50">
        <f t="shared" si="257"/>
        <v>3.6535636469469148</v>
      </c>
      <c r="P704" s="31">
        <v>292225</v>
      </c>
      <c r="Q704" s="31">
        <f t="shared" si="253"/>
        <v>8.4959006861262942</v>
      </c>
      <c r="R704" s="31">
        <v>365693</v>
      </c>
      <c r="S704" s="31">
        <f t="shared" si="254"/>
        <v>2.3965969117032122</v>
      </c>
      <c r="T704" s="31">
        <v>255444</v>
      </c>
      <c r="U704" s="31">
        <f t="shared" si="264"/>
        <v>110249</v>
      </c>
      <c r="V704" s="50">
        <f t="shared" si="267"/>
        <v>-0.14049210796586417</v>
      </c>
      <c r="W704" s="65">
        <v>22460</v>
      </c>
      <c r="X704" s="44">
        <f t="shared" si="255"/>
        <v>8.7925337843128037</v>
      </c>
      <c r="Y704" s="44">
        <f t="shared" si="256"/>
        <v>1.9906337843128039</v>
      </c>
      <c r="Z704" s="31">
        <v>44370</v>
      </c>
      <c r="AA704" s="30">
        <v>7.5045000000000002</v>
      </c>
      <c r="AB704" s="63">
        <v>404.27663774655366</v>
      </c>
      <c r="AC704" s="64">
        <f t="shared" si="268"/>
        <v>3.5118024371383005</v>
      </c>
      <c r="AD704" s="30">
        <v>2.9285999999999999</v>
      </c>
      <c r="AE704" s="30">
        <f t="shared" si="259"/>
        <v>2.778845227362472</v>
      </c>
      <c r="AF704" s="30">
        <v>79.960999999999999</v>
      </c>
      <c r="AG704" s="31">
        <v>41962</v>
      </c>
      <c r="AH704" s="59">
        <f>VLOOKUP(C704,macroInfo!$B$5:$D$57,3,0)</f>
        <v>2.24192121597748</v>
      </c>
      <c r="AI704" s="59">
        <f>VLOOKUP(C704,macroInfo!$B$5:$G$57,6,0)</f>
        <v>96.096317192574773</v>
      </c>
      <c r="AJ704" s="59">
        <f>VLOOKUP(C704,macroInfo!$B$5:$F$57,5,0)</f>
        <v>15.75644385807878</v>
      </c>
      <c r="AK704" s="59">
        <f>VLOOKUP(C704,macroInfo!$B$5:$H$57,7,0)</f>
        <v>1.2874999999999999</v>
      </c>
    </row>
    <row r="705" spans="1:37" x14ac:dyDescent="0.3">
      <c r="A705" s="32" t="s">
        <v>177</v>
      </c>
      <c r="B705" s="32">
        <v>24</v>
      </c>
      <c r="C705" s="32">
        <v>2018</v>
      </c>
      <c r="D705" s="29" t="s">
        <v>296</v>
      </c>
      <c r="E705" s="29" t="s">
        <v>45</v>
      </c>
      <c r="F705" s="33">
        <f t="shared" si="269"/>
        <v>0</v>
      </c>
      <c r="G705" s="33">
        <f t="shared" si="270"/>
        <v>0</v>
      </c>
      <c r="H705" s="33">
        <f t="shared" si="271"/>
        <v>0</v>
      </c>
      <c r="I705" s="33">
        <f t="shared" si="272"/>
        <v>0</v>
      </c>
      <c r="J705" s="30">
        <v>1.6295999999999999</v>
      </c>
      <c r="K705" s="30">
        <v>12.4566</v>
      </c>
      <c r="L705" s="30">
        <v>6.8211000000000004</v>
      </c>
      <c r="M705" s="30">
        <v>6.6996000000000002</v>
      </c>
      <c r="N705" s="31">
        <v>37431</v>
      </c>
      <c r="O705" s="50">
        <f t="shared" si="257"/>
        <v>8.4558959548343999</v>
      </c>
      <c r="P705" s="31">
        <v>294950</v>
      </c>
      <c r="Q705" s="31">
        <f t="shared" si="253"/>
        <v>7.8798322246266466</v>
      </c>
      <c r="R705" s="31">
        <v>372538</v>
      </c>
      <c r="S705" s="31">
        <f t="shared" si="254"/>
        <v>1.854486243999028</v>
      </c>
      <c r="T705" s="31">
        <v>247091</v>
      </c>
      <c r="U705" s="31">
        <f t="shared" si="264"/>
        <v>125447</v>
      </c>
      <c r="V705" s="50">
        <f t="shared" si="267"/>
        <v>12.91419146255296</v>
      </c>
      <c r="W705" s="65">
        <v>22875</v>
      </c>
      <c r="X705" s="44">
        <f t="shared" si="255"/>
        <v>9.2577228632366211</v>
      </c>
      <c r="Y705" s="44">
        <f t="shared" si="256"/>
        <v>2.5581228632366209</v>
      </c>
      <c r="Z705" s="31">
        <v>47308</v>
      </c>
      <c r="AA705" s="30">
        <v>7.2102000000000004</v>
      </c>
      <c r="AB705" s="63">
        <v>424.01154401154406</v>
      </c>
      <c r="AC705" s="64">
        <f t="shared" si="268"/>
        <v>-3.3246517708303918</v>
      </c>
      <c r="AD705" s="30">
        <v>2.4874999999999998</v>
      </c>
      <c r="AE705" s="30">
        <f t="shared" si="259"/>
        <v>6.4115848998052325</v>
      </c>
      <c r="AF705" s="30">
        <v>91.029300000000006</v>
      </c>
      <c r="AG705" s="31">
        <v>44645</v>
      </c>
      <c r="AH705" s="59">
        <f>VLOOKUP(C705,macroInfo!$B$5:$D$57,3,0)</f>
        <v>2.9453848312678002</v>
      </c>
      <c r="AI705" s="59">
        <f>VLOOKUP(C705,macroInfo!$B$5:$G$57,6,0)</f>
        <v>60.525280130543749</v>
      </c>
      <c r="AJ705" s="59">
        <f>VLOOKUP(C705,macroInfo!$B$5:$F$57,5,0)</f>
        <v>10.50993465569568</v>
      </c>
      <c r="AK705" s="59">
        <f>VLOOKUP(C705,macroInfo!$B$5:$H$57,7,0)</f>
        <v>2.3583333333333329</v>
      </c>
    </row>
    <row r="706" spans="1:37" x14ac:dyDescent="0.3">
      <c r="A706" s="32" t="s">
        <v>178</v>
      </c>
      <c r="B706" s="32">
        <v>24</v>
      </c>
      <c r="C706" s="32">
        <v>2019</v>
      </c>
      <c r="D706" s="29" t="s">
        <v>296</v>
      </c>
      <c r="E706" s="29" t="s">
        <v>45</v>
      </c>
      <c r="F706" s="33">
        <f t="shared" si="269"/>
        <v>0</v>
      </c>
      <c r="G706" s="33">
        <f t="shared" si="270"/>
        <v>0</v>
      </c>
      <c r="H706" s="33">
        <f t="shared" si="271"/>
        <v>0</v>
      </c>
      <c r="I706" s="33">
        <f t="shared" si="272"/>
        <v>0</v>
      </c>
      <c r="J706" s="30">
        <v>1.4539</v>
      </c>
      <c r="K706" s="30">
        <v>10.335800000000001</v>
      </c>
      <c r="L706" s="30">
        <v>6.7283999999999997</v>
      </c>
      <c r="M706" s="30">
        <v>6.5705999999999998</v>
      </c>
      <c r="N706" s="31">
        <v>43015</v>
      </c>
      <c r="O706" s="50">
        <f t="shared" si="257"/>
        <v>13.904965397631743</v>
      </c>
      <c r="P706" s="31">
        <v>313155</v>
      </c>
      <c r="Q706" s="31">
        <f t="shared" si="253"/>
        <v>7.2801348366848773</v>
      </c>
      <c r="R706" s="31">
        <v>390365</v>
      </c>
      <c r="S706" s="31">
        <f t="shared" si="254"/>
        <v>4.6743152841227085</v>
      </c>
      <c r="T706" s="31">
        <v>266209</v>
      </c>
      <c r="U706" s="31">
        <f t="shared" si="264"/>
        <v>124156</v>
      </c>
      <c r="V706" s="50">
        <f t="shared" si="267"/>
        <v>-1.0344519195464112</v>
      </c>
      <c r="W706" s="65">
        <v>23340</v>
      </c>
      <c r="X706" s="44">
        <f t="shared" si="255"/>
        <v>8.7675473030588744</v>
      </c>
      <c r="Y706" s="44">
        <f t="shared" si="256"/>
        <v>2.1969473030588746</v>
      </c>
      <c r="Z706" s="31">
        <v>53158</v>
      </c>
      <c r="AA706" s="30">
        <v>6.7291999999999996</v>
      </c>
      <c r="AB706" s="63">
        <v>469.04315531987078</v>
      </c>
      <c r="AC706" s="64">
        <f t="shared" si="268"/>
        <v>7.4525024725297557</v>
      </c>
      <c r="AD706" s="30">
        <v>5.1780999999999997</v>
      </c>
      <c r="AE706" s="30">
        <f t="shared" si="259"/>
        <v>11.658919647605344</v>
      </c>
      <c r="AF706" s="30">
        <f>AVERAGE(AF697:AF705)</f>
        <v>111.6698777777778</v>
      </c>
      <c r="AG706" s="31">
        <v>50348</v>
      </c>
      <c r="AH706" s="59">
        <f>VLOOKUP(C706,macroInfo!$B$5:$D$57,3,0)</f>
        <v>2.2944390776931098</v>
      </c>
      <c r="AI706" s="59">
        <f>VLOOKUP(C706,macroInfo!$B$5:$G$57,6,0)</f>
        <v>-2.5770932284035988</v>
      </c>
      <c r="AJ706" s="59">
        <f>VLOOKUP(C706,macroInfo!$B$5:$F$57,5,0)</f>
        <v>7.0343743579107363</v>
      </c>
      <c r="AK706" s="59">
        <f>VLOOKUP(C706,macroInfo!$B$5:$H$57,7,0)</f>
        <v>2.2983333333333333</v>
      </c>
    </row>
    <row r="707" spans="1:37" x14ac:dyDescent="0.3">
      <c r="A707" s="32" t="s">
        <v>179</v>
      </c>
      <c r="B707" s="32">
        <v>24</v>
      </c>
      <c r="C707" s="32">
        <v>2020</v>
      </c>
      <c r="D707" s="29" t="s">
        <v>296</v>
      </c>
      <c r="E707" s="29" t="s">
        <v>45</v>
      </c>
      <c r="F707" s="33">
        <f t="shared" si="269"/>
        <v>1</v>
      </c>
      <c r="G707" s="33">
        <f t="shared" si="270"/>
        <v>1</v>
      </c>
      <c r="H707" s="33">
        <f t="shared" si="271"/>
        <v>0</v>
      </c>
      <c r="I707" s="33">
        <f t="shared" si="272"/>
        <v>0</v>
      </c>
      <c r="J707" s="30">
        <v>0.66849999999999998</v>
      </c>
      <c r="K707" s="30">
        <v>4.3773</v>
      </c>
      <c r="L707" s="30">
        <v>6.1439000000000004</v>
      </c>
      <c r="M707" s="30">
        <v>6.0416999999999996</v>
      </c>
      <c r="N707" s="31">
        <v>45583</v>
      </c>
      <c r="O707" s="50">
        <f t="shared" si="257"/>
        <v>5.7985947919672496</v>
      </c>
      <c r="P707" s="31">
        <v>297483</v>
      </c>
      <c r="Q707" s="31">
        <f t="shared" ref="Q707:Q761" si="277">+P707/N707</f>
        <v>6.5261830068227189</v>
      </c>
      <c r="R707" s="31">
        <v>421602</v>
      </c>
      <c r="S707" s="31">
        <f t="shared" si="254"/>
        <v>7.6979542168273003</v>
      </c>
      <c r="T707" s="31">
        <v>254334</v>
      </c>
      <c r="U707" s="31">
        <f t="shared" si="264"/>
        <v>167268</v>
      </c>
      <c r="V707" s="50">
        <f t="shared" si="267"/>
        <v>29.805847711464885</v>
      </c>
      <c r="W707" s="65">
        <v>22913</v>
      </c>
      <c r="X707" s="44">
        <f t="shared" si="255"/>
        <v>9.0090196355972854</v>
      </c>
      <c r="Y707" s="44">
        <f t="shared" si="256"/>
        <v>2.9673196355972857</v>
      </c>
      <c r="Z707" s="31">
        <v>55357</v>
      </c>
      <c r="AA707" s="30">
        <v>7.0029000000000003</v>
      </c>
      <c r="AB707" s="63">
        <v>753.45223118478509</v>
      </c>
      <c r="AC707" s="64">
        <f t="shared" si="268"/>
        <v>-4.5633350710643956</v>
      </c>
      <c r="AD707" s="30">
        <v>16.271599999999999</v>
      </c>
      <c r="AE707" s="30">
        <f t="shared" si="259"/>
        <v>4.053450822467334</v>
      </c>
      <c r="AF707" s="30">
        <f t="shared" ref="AF707:AF708" si="278">AVERAGE(AF698:AF706)</f>
        <v>106.02841975308644</v>
      </c>
      <c r="AG707" s="31">
        <v>52783</v>
      </c>
      <c r="AH707" s="59">
        <f>VLOOKUP(C707,macroInfo!$B$5:$D$57,3,0)</f>
        <v>-2.76780251140578</v>
      </c>
      <c r="AI707" s="59">
        <f>VLOOKUP(C707,macroInfo!$B$5:$G$57,6,0)</f>
        <v>-114.23391508809951</v>
      </c>
      <c r="AJ707" s="59">
        <f>VLOOKUP(C707,macroInfo!$B$5:$F$57,5,0)</f>
        <v>9.0718970685114702</v>
      </c>
      <c r="AK707" s="59">
        <f>VLOOKUP(C707,macroInfo!$B$5:$H$57,7,0)</f>
        <v>0.73333333333333339</v>
      </c>
    </row>
    <row r="708" spans="1:37" x14ac:dyDescent="0.3">
      <c r="A708" s="32" t="s">
        <v>180</v>
      </c>
      <c r="B708" s="32">
        <v>24</v>
      </c>
      <c r="C708" s="32">
        <v>2021</v>
      </c>
      <c r="D708" s="29" t="s">
        <v>296</v>
      </c>
      <c r="E708" s="29" t="s">
        <v>45</v>
      </c>
      <c r="F708" s="33">
        <f t="shared" si="269"/>
        <v>1</v>
      </c>
      <c r="G708" s="33">
        <f t="shared" si="270"/>
        <v>1</v>
      </c>
      <c r="H708" s="33">
        <f t="shared" si="271"/>
        <v>0</v>
      </c>
      <c r="I708" s="33">
        <f t="shared" si="272"/>
        <v>0</v>
      </c>
      <c r="J708" s="30">
        <v>2.9016999999999999</v>
      </c>
      <c r="K708" s="30">
        <v>21.454000000000001</v>
      </c>
      <c r="L708" s="30">
        <v>6.1407999999999996</v>
      </c>
      <c r="M708" s="30">
        <v>6.0903</v>
      </c>
      <c r="N708" s="31">
        <v>48346</v>
      </c>
      <c r="O708" s="50">
        <f t="shared" si="257"/>
        <v>5.8848648390925025</v>
      </c>
      <c r="P708" s="31">
        <v>332684</v>
      </c>
      <c r="Q708" s="31">
        <f t="shared" si="277"/>
        <v>6.8813138625739461</v>
      </c>
      <c r="R708" s="31">
        <v>432381</v>
      </c>
      <c r="S708" s="31">
        <f t="shared" ref="S708:S761" si="279">+LN(R708/R707)*100</f>
        <v>2.5245402955150698</v>
      </c>
      <c r="T708" s="31">
        <v>283228</v>
      </c>
      <c r="U708" s="31">
        <f t="shared" si="264"/>
        <v>149153</v>
      </c>
      <c r="V708" s="50">
        <f t="shared" si="267"/>
        <v>-11.462469179805987</v>
      </c>
      <c r="W708" s="65">
        <v>24171</v>
      </c>
      <c r="X708" s="44">
        <f t="shared" si="255"/>
        <v>8.5341138587992713</v>
      </c>
      <c r="Y708" s="44">
        <f t="shared" si="256"/>
        <v>2.4438138587992713</v>
      </c>
      <c r="Z708" s="31">
        <v>56184</v>
      </c>
      <c r="AA708" s="30">
        <v>7.0848000000000004</v>
      </c>
      <c r="AB708" s="63">
        <v>721.7657707840134</v>
      </c>
      <c r="AC708" s="64">
        <f t="shared" si="268"/>
        <v>10.760386314384904</v>
      </c>
      <c r="AD708" s="30">
        <v>1.8130999999999999</v>
      </c>
      <c r="AE708" s="30">
        <f t="shared" si="259"/>
        <v>1.482889976712219</v>
      </c>
      <c r="AF708" s="30">
        <f t="shared" si="278"/>
        <v>102.4782997256516</v>
      </c>
      <c r="AG708" s="31">
        <v>56089</v>
      </c>
      <c r="AH708" s="59">
        <f>VLOOKUP(C708,macroInfo!$B$5:$D$57,3,0)</f>
        <v>5.9454847612217199</v>
      </c>
      <c r="AI708" s="59">
        <f>VLOOKUP(C708,macroInfo!$B$5:$G$57,6,0)</f>
        <v>-151.61959856938344</v>
      </c>
      <c r="AJ708" s="59">
        <f>VLOOKUP(C708,macroInfo!$B$5:$F$57,5,0)</f>
        <v>28.522785754254098</v>
      </c>
      <c r="AK708" s="59">
        <f>VLOOKUP(C708,macroInfo!$B$5:$H$57,7,0)</f>
        <v>0.161</v>
      </c>
    </row>
    <row r="709" spans="1:37" x14ac:dyDescent="0.3">
      <c r="A709" s="32" t="s">
        <v>181</v>
      </c>
      <c r="B709" s="32">
        <v>24</v>
      </c>
      <c r="C709" s="32">
        <v>2022</v>
      </c>
      <c r="D709" s="29" t="s">
        <v>296</v>
      </c>
      <c r="E709" s="29" t="s">
        <v>45</v>
      </c>
      <c r="F709" s="33">
        <f t="shared" si="269"/>
        <v>1</v>
      </c>
      <c r="G709" s="33">
        <f t="shared" si="270"/>
        <v>1</v>
      </c>
      <c r="H709" s="33">
        <f t="shared" si="271"/>
        <v>0</v>
      </c>
      <c r="I709" s="33">
        <f t="shared" si="272"/>
        <v>0</v>
      </c>
      <c r="J709" s="30">
        <v>1.6583000000000001</v>
      </c>
      <c r="K709" s="30">
        <v>13.5565</v>
      </c>
      <c r="L709" s="30">
        <v>6.6791999999999998</v>
      </c>
      <c r="M709" s="30">
        <v>6.5740999999999996</v>
      </c>
      <c r="N709" s="31">
        <v>49576</v>
      </c>
      <c r="O709" s="50">
        <f t="shared" si="257"/>
        <v>2.5123357275897296</v>
      </c>
      <c r="P709" s="31">
        <v>357939</v>
      </c>
      <c r="Q709" s="31">
        <f t="shared" si="277"/>
        <v>7.2200056478941423</v>
      </c>
      <c r="R709" s="31">
        <v>455249</v>
      </c>
      <c r="S709" s="31">
        <f t="shared" si="279"/>
        <v>5.1537378005959011</v>
      </c>
      <c r="T709" s="31">
        <v>312534</v>
      </c>
      <c r="U709" s="31">
        <f t="shared" si="264"/>
        <v>142715</v>
      </c>
      <c r="V709" s="50">
        <f t="shared" si="267"/>
        <v>-4.4122990151969432</v>
      </c>
      <c r="W709" s="65">
        <v>27114</v>
      </c>
      <c r="X709" s="44">
        <f t="shared" ref="X709" si="280">+W709/T709*100</f>
        <v>8.6755361016721384</v>
      </c>
      <c r="Y709" s="44">
        <f t="shared" ref="Y709" si="281">X709-M709</f>
        <v>2.1014361016721388</v>
      </c>
      <c r="Z709" s="31">
        <v>47737</v>
      </c>
      <c r="AA709" s="30">
        <v>8.6578999999999997</v>
      </c>
      <c r="AB709" s="63">
        <v>683.55126757672178</v>
      </c>
      <c r="AC709" s="64">
        <f t="shared" si="268"/>
        <v>9.8461036269425435</v>
      </c>
      <c r="AD709" s="30">
        <v>7.0782999999999996</v>
      </c>
      <c r="AE709" s="30">
        <f t="shared" si="259"/>
        <v>-16.292524030599605</v>
      </c>
      <c r="AF709" s="30">
        <v>153.49549999999999</v>
      </c>
      <c r="AG709" s="31">
        <v>56715</v>
      </c>
      <c r="AH709" s="59">
        <f>VLOOKUP(C709,macroInfo!$B$5:$D$57,3,0)</f>
        <v>2.1</v>
      </c>
      <c r="AI709" s="59">
        <f>VLOOKUP(C709,macroInfo!$B$5:$G$57,6,0)</f>
        <v>270.39008175553982</v>
      </c>
      <c r="AJ709" s="59">
        <f>VLOOKUP(C709,macroInfo!$B$5:$F$57,5,0)</f>
        <v>-4.8140790190475906</v>
      </c>
      <c r="AK709" s="59">
        <f>VLOOKUP(C709,macroInfo!$B$5:$H$57,7,0)</f>
        <v>2.4049999999999998</v>
      </c>
    </row>
    <row r="710" spans="1:37" x14ac:dyDescent="0.3">
      <c r="A710" s="29"/>
      <c r="B710" s="29"/>
      <c r="C710" s="29"/>
      <c r="D710" s="29"/>
      <c r="E710" s="29"/>
      <c r="F710" s="33"/>
      <c r="G710" s="33"/>
      <c r="H710" s="33"/>
      <c r="I710" s="33"/>
      <c r="J710" s="29"/>
      <c r="K710" s="29"/>
      <c r="L710" s="29"/>
      <c r="M710" s="29"/>
      <c r="N710" s="29"/>
      <c r="O710" s="50"/>
      <c r="P710" s="29"/>
      <c r="Q710" s="31"/>
      <c r="R710" s="29"/>
      <c r="S710" s="31"/>
      <c r="T710" s="29"/>
      <c r="U710" s="31"/>
      <c r="V710" s="50"/>
      <c r="W710" s="29"/>
      <c r="X710" s="44"/>
      <c r="Y710" s="44"/>
      <c r="Z710" s="29"/>
      <c r="AA710" s="29"/>
      <c r="AB710" s="29"/>
      <c r="AC710" s="29"/>
      <c r="AD710" s="29"/>
      <c r="AE710" s="30"/>
      <c r="AF710" s="60"/>
      <c r="AG710" s="29"/>
      <c r="AH710" s="59"/>
      <c r="AI710" s="59"/>
      <c r="AJ710" s="59"/>
      <c r="AK710" s="59"/>
    </row>
    <row r="711" spans="1:37" x14ac:dyDescent="0.3">
      <c r="A711" s="32" t="s">
        <v>157</v>
      </c>
      <c r="B711" s="32">
        <v>25</v>
      </c>
      <c r="C711" s="32">
        <v>1998</v>
      </c>
      <c r="D711" s="29" t="s">
        <v>297</v>
      </c>
      <c r="E711" s="29" t="s">
        <v>45</v>
      </c>
      <c r="F711" s="33">
        <f t="shared" ref="F711:F735" si="282">IF(OR(AND(C711&gt;2006,C711&lt;=2012), C711=2001,C711&gt;=2020),1,0)</f>
        <v>0</v>
      </c>
      <c r="G711" s="33">
        <f t="shared" ref="G711:G735" si="283">IF(OR(AND(C711&gt;2006,C711&lt;=2012), C711&gt;=2020),1,0)</f>
        <v>0</v>
      </c>
      <c r="H711" s="33">
        <f t="shared" ref="H711:H735" si="284">IF(OR(AND(C711&gt;2006,C711&lt;=2012)),1,0)</f>
        <v>0</v>
      </c>
      <c r="I711" s="33">
        <f t="shared" ref="I711:I735" si="285">IF(OR(E711="DEU",E711="UK"),1,0)</f>
        <v>0</v>
      </c>
      <c r="J711" s="30">
        <v>1.2959000000000001</v>
      </c>
      <c r="K711" s="30">
        <v>17.553799999999999</v>
      </c>
      <c r="L711" s="30">
        <v>4.1387</v>
      </c>
      <c r="M711" s="30">
        <v>3.5133999999999999</v>
      </c>
      <c r="N711" s="31">
        <f>AVERAGE(N712:N714)</f>
        <v>6337.333333333333</v>
      </c>
      <c r="O711" s="50"/>
      <c r="P711" s="31"/>
      <c r="Q711" s="31"/>
      <c r="R711" s="31">
        <v>80020</v>
      </c>
      <c r="S711" s="31"/>
      <c r="T711" s="31">
        <v>59150</v>
      </c>
      <c r="U711" s="31">
        <f t="shared" ref="U711:U735" si="286">+R711-T711</f>
        <v>20870</v>
      </c>
      <c r="V711" s="50"/>
      <c r="W711" s="31">
        <v>2749</v>
      </c>
      <c r="X711" s="44">
        <f t="shared" ref="X711:X735" si="287">+W711/T711*100</f>
        <v>4.6475063398140319</v>
      </c>
      <c r="Y711" s="44">
        <f t="shared" ref="Y711:Y735" si="288">X711-M711</f>
        <v>1.1341063398140321</v>
      </c>
      <c r="Z711" s="31">
        <v>6167</v>
      </c>
      <c r="AA711" s="30">
        <v>12.9755</v>
      </c>
      <c r="AB711" s="30">
        <v>60.193899999999999</v>
      </c>
      <c r="AC711" s="30">
        <v>17.084700000000002</v>
      </c>
      <c r="AD711" s="30">
        <v>-5.5244</v>
      </c>
      <c r="AE711" s="30"/>
      <c r="AF711" s="31">
        <f t="shared" ref="AF711:AF719" si="289">+AVERAGE(AF712:AF718)</f>
        <v>168.20729265870295</v>
      </c>
      <c r="AG711" s="31">
        <v>8731</v>
      </c>
      <c r="AH711" s="59">
        <f>VLOOKUP(C711,macroInfo!$B$5:$D$57,3,0)</f>
        <v>4.4813944315531602</v>
      </c>
      <c r="AI711" s="59">
        <f>VLOOKUP(C711,macroInfo!$B$5:$G$57,6,0)</f>
        <v>7.1698837229222008</v>
      </c>
      <c r="AJ711" s="59">
        <f>VLOOKUP(C711,macroInfo!$B$5:$F$57,5,0)</f>
        <v>21.675289447831517</v>
      </c>
      <c r="AK711" s="59">
        <f>VLOOKUP(C711,macroInfo!$B$5:$H$57,7,0)</f>
        <v>7.335</v>
      </c>
    </row>
    <row r="712" spans="1:37" x14ac:dyDescent="0.3">
      <c r="A712" s="32" t="s">
        <v>158</v>
      </c>
      <c r="B712" s="32">
        <v>25</v>
      </c>
      <c r="C712" s="32">
        <v>1999</v>
      </c>
      <c r="D712" s="29" t="s">
        <v>297</v>
      </c>
      <c r="E712" s="29" t="s">
        <v>45</v>
      </c>
      <c r="F712" s="33">
        <f t="shared" si="282"/>
        <v>0</v>
      </c>
      <c r="G712" s="33">
        <f t="shared" si="283"/>
        <v>0</v>
      </c>
      <c r="H712" s="33">
        <f t="shared" si="284"/>
        <v>0</v>
      </c>
      <c r="I712" s="33">
        <f t="shared" si="285"/>
        <v>0</v>
      </c>
      <c r="J712" s="30">
        <v>1.3548</v>
      </c>
      <c r="K712" s="30">
        <v>17.632999999999999</v>
      </c>
      <c r="L712" s="30">
        <v>3.9159999999999999</v>
      </c>
      <c r="M712" s="30">
        <v>3.2795000000000001</v>
      </c>
      <c r="N712" s="31">
        <v>6306</v>
      </c>
      <c r="O712" s="50">
        <f t="shared" ref="O712:O761" si="290">LN(N712/N711)*100</f>
        <v>-0.49565089607841994</v>
      </c>
      <c r="P712" s="31">
        <v>82066.895399999994</v>
      </c>
      <c r="Q712" s="31">
        <f t="shared" si="277"/>
        <v>13.014096955280683</v>
      </c>
      <c r="R712" s="31">
        <v>83395</v>
      </c>
      <c r="S712" s="31">
        <f t="shared" si="279"/>
        <v>4.1311752100047627</v>
      </c>
      <c r="T712" s="31">
        <v>60619</v>
      </c>
      <c r="U712" s="31">
        <f t="shared" si="286"/>
        <v>22776</v>
      </c>
      <c r="V712" s="50">
        <f t="shared" ref="V712:V735" si="291">LN(U712/U711)*100</f>
        <v>8.7394628886627128</v>
      </c>
      <c r="W712" s="31">
        <v>2787</v>
      </c>
      <c r="X712" s="44">
        <f t="shared" si="287"/>
        <v>4.5975684191425126</v>
      </c>
      <c r="Y712" s="44">
        <f t="shared" si="288"/>
        <v>1.3180684191425125</v>
      </c>
      <c r="Z712" s="31">
        <v>6389</v>
      </c>
      <c r="AA712" s="30">
        <v>13.052899999999999</v>
      </c>
      <c r="AB712" s="30">
        <v>59.245199999999997</v>
      </c>
      <c r="AC712" s="30">
        <v>2.4834999999999998</v>
      </c>
      <c r="AD712" s="30">
        <v>1.5264</v>
      </c>
      <c r="AE712" s="30">
        <f t="shared" ref="AE712:AE761" si="292">+LN(Z712/Z711)*100</f>
        <v>3.5365265610850445</v>
      </c>
      <c r="AF712" s="31">
        <f t="shared" si="289"/>
        <v>167.93006832126304</v>
      </c>
      <c r="AG712" s="31">
        <v>9569</v>
      </c>
      <c r="AH712" s="59">
        <f>VLOOKUP(C712,macroInfo!$B$5:$D$57,3,0)</f>
        <v>4.7944990446750797</v>
      </c>
      <c r="AI712" s="59">
        <f>VLOOKUP(C712,macroInfo!$B$5:$G$57,6,0)</f>
        <v>-29.70418029197921</v>
      </c>
      <c r="AJ712" s="59">
        <f>VLOOKUP(C712,macroInfo!$B$5:$F$57,5,0)</f>
        <v>20.14088090429766</v>
      </c>
      <c r="AK712" s="59">
        <f>VLOOKUP(C712,macroInfo!$B$5:$H$57,7,0)</f>
        <v>5.4500000000000011</v>
      </c>
    </row>
    <row r="713" spans="1:37" x14ac:dyDescent="0.3">
      <c r="A713" s="32" t="s">
        <v>159</v>
      </c>
      <c r="B713" s="32">
        <v>25</v>
      </c>
      <c r="C713" s="32">
        <v>2000</v>
      </c>
      <c r="D713" s="29" t="s">
        <v>297</v>
      </c>
      <c r="E713" s="29" t="s">
        <v>45</v>
      </c>
      <c r="F713" s="33">
        <f t="shared" si="282"/>
        <v>0</v>
      </c>
      <c r="G713" s="33">
        <f t="shared" si="283"/>
        <v>0</v>
      </c>
      <c r="H713" s="33">
        <f t="shared" si="284"/>
        <v>0</v>
      </c>
      <c r="I713" s="33">
        <f t="shared" si="285"/>
        <v>0</v>
      </c>
      <c r="J713" s="30">
        <v>1.1741999999999999</v>
      </c>
      <c r="K713" s="30">
        <v>15.401199999999999</v>
      </c>
      <c r="L713" s="30">
        <v>3.6518000000000002</v>
      </c>
      <c r="M713" s="30">
        <v>2.9056999999999999</v>
      </c>
      <c r="N713" s="31">
        <v>6484</v>
      </c>
      <c r="O713" s="50">
        <f t="shared" si="290"/>
        <v>2.7836042750560517</v>
      </c>
      <c r="P713" s="31">
        <v>83945.993000000002</v>
      </c>
      <c r="Q713" s="31">
        <f t="shared" si="277"/>
        <v>12.946636798272671</v>
      </c>
      <c r="R713" s="31">
        <v>87270</v>
      </c>
      <c r="S713" s="31">
        <f t="shared" si="279"/>
        <v>4.5418405646083517</v>
      </c>
      <c r="T713" s="31">
        <v>64676</v>
      </c>
      <c r="U713" s="31">
        <f t="shared" si="286"/>
        <v>22594</v>
      </c>
      <c r="V713" s="50">
        <f t="shared" si="291"/>
        <v>-0.8022965670999358</v>
      </c>
      <c r="W713" s="31">
        <v>2730</v>
      </c>
      <c r="X713" s="44">
        <f t="shared" si="287"/>
        <v>4.2210402622301935</v>
      </c>
      <c r="Y713" s="44">
        <f t="shared" si="288"/>
        <v>1.3153402622301935</v>
      </c>
      <c r="Z713" s="31">
        <v>6623</v>
      </c>
      <c r="AA713" s="30">
        <v>13.1768</v>
      </c>
      <c r="AB713" s="30">
        <v>64.057400000000001</v>
      </c>
      <c r="AC713" s="30">
        <v>6.6925999999999997</v>
      </c>
      <c r="AD713" s="30">
        <v>12.5275</v>
      </c>
      <c r="AE713" s="30">
        <f t="shared" si="292"/>
        <v>3.5970677882636215</v>
      </c>
      <c r="AF713" s="31">
        <f t="shared" si="289"/>
        <v>167.33717049539086</v>
      </c>
      <c r="AG713" s="31">
        <v>9637</v>
      </c>
      <c r="AH713" s="59">
        <f>VLOOKUP(C713,macroInfo!$B$5:$D$57,3,0)</f>
        <v>4.0771594794161796</v>
      </c>
      <c r="AI713" s="59">
        <f>VLOOKUP(C713,macroInfo!$B$5:$G$57,6,0)</f>
        <v>11.349249888751523</v>
      </c>
      <c r="AJ713" s="59">
        <f>VLOOKUP(C713,macroInfo!$B$5:$F$57,5,0)</f>
        <v>6.4848096186651185</v>
      </c>
      <c r="AK713" s="59">
        <f>VLOOKUP(C713,macroInfo!$B$5:$H$57,7,0)</f>
        <v>6.1050000000000004</v>
      </c>
    </row>
    <row r="714" spans="1:37" x14ac:dyDescent="0.3">
      <c r="A714" s="32" t="s">
        <v>160</v>
      </c>
      <c r="B714" s="32">
        <v>25</v>
      </c>
      <c r="C714" s="32">
        <v>2001</v>
      </c>
      <c r="D714" s="29" t="s">
        <v>297</v>
      </c>
      <c r="E714" s="29" t="s">
        <v>45</v>
      </c>
      <c r="F714" s="33">
        <f t="shared" si="282"/>
        <v>1</v>
      </c>
      <c r="G714" s="33">
        <f t="shared" si="283"/>
        <v>0</v>
      </c>
      <c r="H714" s="33">
        <f t="shared" si="284"/>
        <v>0</v>
      </c>
      <c r="I714" s="33">
        <f t="shared" si="285"/>
        <v>0</v>
      </c>
      <c r="J714" s="30">
        <v>0.15690000000000001</v>
      </c>
      <c r="K714" s="30">
        <v>2.0661</v>
      </c>
      <c r="L714" s="30">
        <v>3.8527</v>
      </c>
      <c r="M714" s="30">
        <v>3.1453000000000002</v>
      </c>
      <c r="N714" s="31">
        <v>6222</v>
      </c>
      <c r="O714" s="50">
        <f t="shared" si="290"/>
        <v>-4.1246205397984435</v>
      </c>
      <c r="P714" s="31">
        <v>83680.981599999999</v>
      </c>
      <c r="Q714" s="31">
        <f t="shared" si="277"/>
        <v>13.449209514625522</v>
      </c>
      <c r="R714" s="31">
        <v>80938</v>
      </c>
      <c r="S714" s="31">
        <f t="shared" si="279"/>
        <v>-7.5323331694266829</v>
      </c>
      <c r="T714" s="31">
        <v>61253</v>
      </c>
      <c r="U714" s="31">
        <f t="shared" si="286"/>
        <v>19685</v>
      </c>
      <c r="V714" s="50">
        <f t="shared" si="291"/>
        <v>-13.782745990903624</v>
      </c>
      <c r="W714" s="31">
        <v>2825</v>
      </c>
      <c r="X714" s="44">
        <f t="shared" si="287"/>
        <v>4.6120190031508663</v>
      </c>
      <c r="Y714" s="44">
        <f t="shared" si="288"/>
        <v>1.4667190031508661</v>
      </c>
      <c r="Z714" s="31">
        <v>6155</v>
      </c>
      <c r="AA714" s="30">
        <v>13.15</v>
      </c>
      <c r="AB714" s="30">
        <v>64.065200000000004</v>
      </c>
      <c r="AC714" s="30">
        <v>-5.2925000000000004</v>
      </c>
      <c r="AD714" s="30">
        <v>-7.9221000000000004</v>
      </c>
      <c r="AE714" s="30">
        <f t="shared" si="292"/>
        <v>-7.3283679866425588</v>
      </c>
      <c r="AF714" s="31">
        <f t="shared" si="289"/>
        <v>161.69554918346702</v>
      </c>
      <c r="AG714" s="31">
        <v>9548</v>
      </c>
      <c r="AH714" s="59">
        <f>VLOOKUP(C714,macroInfo!$B$5:$D$57,3,0)</f>
        <v>0.95433872870837899</v>
      </c>
      <c r="AI714" s="59">
        <f>VLOOKUP(C714,macroInfo!$B$5:$G$57,6,0)</f>
        <v>-20.568826745413055</v>
      </c>
      <c r="AJ714" s="59">
        <f>VLOOKUP(C714,macroInfo!$B$5:$F$57,5,0)</f>
        <v>-18.009005298066089</v>
      </c>
      <c r="AK714" s="59">
        <f>VLOOKUP(C714,macroInfo!$B$5:$H$57,7,0)</f>
        <v>4.9700000000000006</v>
      </c>
    </row>
    <row r="715" spans="1:37" x14ac:dyDescent="0.3">
      <c r="A715" s="32" t="s">
        <v>161</v>
      </c>
      <c r="B715" s="32">
        <v>25</v>
      </c>
      <c r="C715" s="32">
        <v>2002</v>
      </c>
      <c r="D715" s="29" t="s">
        <v>297</v>
      </c>
      <c r="E715" s="29" t="s">
        <v>45</v>
      </c>
      <c r="F715" s="33">
        <f t="shared" si="282"/>
        <v>0</v>
      </c>
      <c r="G715" s="33">
        <f t="shared" si="283"/>
        <v>0</v>
      </c>
      <c r="H715" s="33">
        <f t="shared" si="284"/>
        <v>0</v>
      </c>
      <c r="I715" s="33">
        <f t="shared" si="285"/>
        <v>0</v>
      </c>
      <c r="J715" s="30">
        <v>1.1749000000000001</v>
      </c>
      <c r="K715" s="30">
        <v>15.026899999999999</v>
      </c>
      <c r="L715" s="30">
        <v>3.9489000000000001</v>
      </c>
      <c r="M715" s="30">
        <v>3.3698000000000001</v>
      </c>
      <c r="N715" s="31">
        <v>6632</v>
      </c>
      <c r="O715" s="50">
        <f t="shared" si="290"/>
        <v>6.3815019357548657</v>
      </c>
      <c r="P715" s="31">
        <v>85697.770399999994</v>
      </c>
      <c r="Q715" s="31">
        <f t="shared" si="277"/>
        <v>12.921859227985523</v>
      </c>
      <c r="R715" s="31">
        <v>85202</v>
      </c>
      <c r="S715" s="31">
        <f t="shared" si="279"/>
        <v>5.1341478257206346</v>
      </c>
      <c r="T715" s="31">
        <v>60354</v>
      </c>
      <c r="U715" s="31">
        <f t="shared" si="286"/>
        <v>24848</v>
      </c>
      <c r="V715" s="50">
        <f t="shared" si="291"/>
        <v>23.292034201063043</v>
      </c>
      <c r="W715" s="31">
        <v>2749</v>
      </c>
      <c r="X715" s="44">
        <f t="shared" si="287"/>
        <v>4.5547933856910898</v>
      </c>
      <c r="Y715" s="44">
        <f t="shared" si="288"/>
        <v>1.1849933856910897</v>
      </c>
      <c r="Z715" s="31">
        <v>6835</v>
      </c>
      <c r="AA715" s="30">
        <v>12.4655</v>
      </c>
      <c r="AB715" s="30">
        <v>67.693700000000007</v>
      </c>
      <c r="AC715" s="30">
        <v>-1.4677</v>
      </c>
      <c r="AD715" s="30">
        <v>10.159599999999999</v>
      </c>
      <c r="AE715" s="30">
        <f t="shared" si="292"/>
        <v>10.479171053949596</v>
      </c>
      <c r="AF715" s="31">
        <f t="shared" si="289"/>
        <v>164.76975553553365</v>
      </c>
      <c r="AG715" s="31">
        <v>10378</v>
      </c>
      <c r="AH715" s="59">
        <f>VLOOKUP(C715,macroInfo!$B$5:$D$57,3,0)</f>
        <v>1.6959429227495699</v>
      </c>
      <c r="AI715" s="59">
        <f>VLOOKUP(C715,macroInfo!$B$5:$G$57,6,0)</f>
        <v>-21.837626089029953</v>
      </c>
      <c r="AJ715" s="59">
        <f>VLOOKUP(C715,macroInfo!$B$5:$F$57,5,0)</f>
        <v>-18.18527651548176</v>
      </c>
      <c r="AK715" s="59">
        <f>VLOOKUP(C715,macroInfo!$B$5:$H$57,7,0)</f>
        <v>3.9949999999999997</v>
      </c>
    </row>
    <row r="716" spans="1:37" x14ac:dyDescent="0.3">
      <c r="A716" s="32" t="s">
        <v>162</v>
      </c>
      <c r="B716" s="32">
        <v>25</v>
      </c>
      <c r="C716" s="32">
        <v>2003</v>
      </c>
      <c r="D716" s="29" t="s">
        <v>297</v>
      </c>
      <c r="E716" s="29" t="s">
        <v>45</v>
      </c>
      <c r="F716" s="33">
        <f t="shared" si="282"/>
        <v>0</v>
      </c>
      <c r="G716" s="33">
        <f t="shared" si="283"/>
        <v>0</v>
      </c>
      <c r="H716" s="33">
        <f t="shared" si="284"/>
        <v>0</v>
      </c>
      <c r="I716" s="33">
        <f t="shared" si="285"/>
        <v>0</v>
      </c>
      <c r="J716" s="30">
        <v>1.0643</v>
      </c>
      <c r="K716" s="30">
        <v>13.0832</v>
      </c>
      <c r="L716" s="30">
        <v>3.8098000000000001</v>
      </c>
      <c r="M716" s="30">
        <v>3.3828</v>
      </c>
      <c r="N716" s="31">
        <v>7056</v>
      </c>
      <c r="O716" s="50">
        <f t="shared" si="290"/>
        <v>6.197190087149643</v>
      </c>
      <c r="P716" s="31">
        <v>84447.096300000005</v>
      </c>
      <c r="Q716" s="31">
        <f t="shared" si="277"/>
        <v>11.968125892857143</v>
      </c>
      <c r="R716" s="31">
        <v>84487</v>
      </c>
      <c r="S716" s="31">
        <f t="shared" si="279"/>
        <v>-0.84272313644110453</v>
      </c>
      <c r="T716" s="31">
        <v>60337</v>
      </c>
      <c r="U716" s="31">
        <f t="shared" si="286"/>
        <v>24150</v>
      </c>
      <c r="V716" s="50">
        <f t="shared" si="291"/>
        <v>-2.8492886307749545</v>
      </c>
      <c r="W716" s="31">
        <v>2725</v>
      </c>
      <c r="X716" s="44">
        <f t="shared" si="287"/>
        <v>4.5163001143576906</v>
      </c>
      <c r="Y716" s="44">
        <f t="shared" si="288"/>
        <v>1.1335001143576906</v>
      </c>
      <c r="Z716" s="31">
        <v>6969</v>
      </c>
      <c r="AA716" s="30">
        <v>12.1233</v>
      </c>
      <c r="AB716" s="30">
        <v>70.866399999999999</v>
      </c>
      <c r="AC716" s="30">
        <v>-2.8199999999999999E-2</v>
      </c>
      <c r="AD716" s="30">
        <v>3.0640999999999998</v>
      </c>
      <c r="AE716" s="30">
        <f t="shared" si="292"/>
        <v>1.9415272280468803</v>
      </c>
      <c r="AF716" s="31">
        <f t="shared" si="289"/>
        <v>172.00236109359193</v>
      </c>
      <c r="AG716" s="31">
        <v>10615</v>
      </c>
      <c r="AH716" s="59">
        <f>VLOOKUP(C716,macroInfo!$B$5:$D$57,3,0)</f>
        <v>2.7962091006717</v>
      </c>
      <c r="AI716" s="59">
        <f>VLOOKUP(C716,macroInfo!$B$5:$G$57,6,0)</f>
        <v>-8.6215243879623085</v>
      </c>
      <c r="AJ716" s="59">
        <f>VLOOKUP(C716,macroInfo!$B$5:$F$57,5,0)</f>
        <v>-2.1118228990670262</v>
      </c>
      <c r="AK716" s="59">
        <f>VLOOKUP(C716,macroInfo!$B$5:$H$57,7,0)</f>
        <v>3.665</v>
      </c>
    </row>
    <row r="717" spans="1:37" x14ac:dyDescent="0.3">
      <c r="A717" s="32" t="s">
        <v>163</v>
      </c>
      <c r="B717" s="32">
        <v>25</v>
      </c>
      <c r="C717" s="32">
        <v>2004</v>
      </c>
      <c r="D717" s="29" t="s">
        <v>297</v>
      </c>
      <c r="E717" s="29" t="s">
        <v>45</v>
      </c>
      <c r="F717" s="33">
        <f t="shared" si="282"/>
        <v>0</v>
      </c>
      <c r="G717" s="33">
        <f t="shared" si="283"/>
        <v>0</v>
      </c>
      <c r="H717" s="33">
        <f t="shared" si="284"/>
        <v>0</v>
      </c>
      <c r="I717" s="33">
        <f t="shared" si="285"/>
        <v>0</v>
      </c>
      <c r="J717" s="30">
        <v>1.0889</v>
      </c>
      <c r="K717" s="30">
        <v>13.545400000000001</v>
      </c>
      <c r="L717" s="30">
        <v>3.6396000000000002</v>
      </c>
      <c r="M717" s="30">
        <v>3.2189000000000001</v>
      </c>
      <c r="N717" s="31">
        <v>6944</v>
      </c>
      <c r="O717" s="50">
        <f t="shared" si="290"/>
        <v>-1.6000341346441189</v>
      </c>
      <c r="P717" s="31">
        <v>96155</v>
      </c>
      <c r="Q717" s="31">
        <f t="shared" si="277"/>
        <v>13.847206221198157</v>
      </c>
      <c r="R717" s="31">
        <v>90739</v>
      </c>
      <c r="S717" s="31">
        <f t="shared" si="279"/>
        <v>7.1389577303216685</v>
      </c>
      <c r="T717" s="31">
        <v>68464</v>
      </c>
      <c r="U717" s="31">
        <f t="shared" si="286"/>
        <v>22275</v>
      </c>
      <c r="V717" s="50">
        <f t="shared" si="291"/>
        <v>-8.0819406741708661</v>
      </c>
      <c r="W717" s="31">
        <v>2637</v>
      </c>
      <c r="X717" s="44">
        <f t="shared" si="287"/>
        <v>3.8516592661836881</v>
      </c>
      <c r="Y717" s="44">
        <f t="shared" si="288"/>
        <v>0.63275926618368805</v>
      </c>
      <c r="Z717" s="31">
        <v>7117</v>
      </c>
      <c r="AA717" s="30">
        <v>12.749599999999999</v>
      </c>
      <c r="AB717" s="30">
        <v>74.781499999999994</v>
      </c>
      <c r="AC717" s="30">
        <v>13.4693</v>
      </c>
      <c r="AD717" s="30">
        <v>13.7324</v>
      </c>
      <c r="AE717" s="30">
        <f t="shared" si="292"/>
        <v>2.1014545860752309</v>
      </c>
      <c r="AF717" s="31">
        <f t="shared" si="289"/>
        <v>174.04570345689294</v>
      </c>
      <c r="AG717" s="31">
        <v>11032</v>
      </c>
      <c r="AH717" s="59">
        <f>VLOOKUP(C717,macroInfo!$B$5:$D$57,3,0)</f>
        <v>3.8525526006435098</v>
      </c>
      <c r="AI717" s="59">
        <f>VLOOKUP(C717,macroInfo!$B$5:$G$57,6,0)</f>
        <v>22.068486956749851</v>
      </c>
      <c r="AJ717" s="59">
        <f>VLOOKUP(C717,macroInfo!$B$5:$F$57,5,0)</f>
        <v>15.83158490016541</v>
      </c>
      <c r="AK717" s="59">
        <f>VLOOKUP(C717,macroInfo!$B$5:$H$57,7,0)</f>
        <v>4.57</v>
      </c>
    </row>
    <row r="718" spans="1:37" x14ac:dyDescent="0.3">
      <c r="A718" s="32" t="s">
        <v>164</v>
      </c>
      <c r="B718" s="32">
        <v>25</v>
      </c>
      <c r="C718" s="32">
        <v>2005</v>
      </c>
      <c r="D718" s="29" t="s">
        <v>297</v>
      </c>
      <c r="E718" s="29" t="s">
        <v>45</v>
      </c>
      <c r="F718" s="33">
        <f t="shared" si="282"/>
        <v>0</v>
      </c>
      <c r="G718" s="33">
        <f t="shared" si="283"/>
        <v>0</v>
      </c>
      <c r="H718" s="33">
        <f t="shared" si="284"/>
        <v>0</v>
      </c>
      <c r="I718" s="33">
        <f t="shared" si="285"/>
        <v>0</v>
      </c>
      <c r="J718" s="30">
        <v>1.2281</v>
      </c>
      <c r="K718" s="30">
        <v>15.344900000000001</v>
      </c>
      <c r="L718" s="30">
        <v>3.5358999999999998</v>
      </c>
      <c r="M718" s="30">
        <v>2.9592000000000001</v>
      </c>
      <c r="N718" s="31">
        <f>AVERAGE(N712:N717)</f>
        <v>6607.333333333333</v>
      </c>
      <c r="O718" s="50">
        <f t="shared" si="290"/>
        <v>-4.9697834041642057</v>
      </c>
      <c r="P718" s="31">
        <f>AVERAGE(P712:P717)</f>
        <v>85998.956116666668</v>
      </c>
      <c r="Q718" s="31">
        <f t="shared" si="277"/>
        <v>13.015682996165877</v>
      </c>
      <c r="R718" s="31">
        <v>93126</v>
      </c>
      <c r="S718" s="31">
        <f t="shared" si="279"/>
        <v>2.5966161220137205</v>
      </c>
      <c r="T718" s="31">
        <v>69859</v>
      </c>
      <c r="U718" s="31">
        <f t="shared" si="286"/>
        <v>23267</v>
      </c>
      <c r="V718" s="50">
        <f t="shared" si="291"/>
        <v>4.3571074288283089</v>
      </c>
      <c r="W718" s="31">
        <v>2656</v>
      </c>
      <c r="X718" s="44">
        <f t="shared" si="287"/>
        <v>3.8019439156014259</v>
      </c>
      <c r="Y718" s="44">
        <f t="shared" si="288"/>
        <v>0.84274391560142581</v>
      </c>
      <c r="Z718" s="31">
        <v>7598</v>
      </c>
      <c r="AA718" s="30">
        <v>12.256600000000001</v>
      </c>
      <c r="AB718" s="30">
        <v>74.0869</v>
      </c>
      <c r="AC718" s="30">
        <v>2.0375999999999999</v>
      </c>
      <c r="AD718" s="30">
        <v>1.5956999999999999</v>
      </c>
      <c r="AE718" s="30">
        <f t="shared" si="292"/>
        <v>6.539876644829973</v>
      </c>
      <c r="AF718" s="31">
        <f t="shared" si="289"/>
        <v>169.6704405247813</v>
      </c>
      <c r="AG718" s="31">
        <f>AVERAGE(AG711:AG717)</f>
        <v>9930</v>
      </c>
      <c r="AH718" s="59">
        <f>VLOOKUP(C718,macroInfo!$B$5:$D$57,3,0)</f>
        <v>3.4832203202525802</v>
      </c>
      <c r="AI718" s="59">
        <f>VLOOKUP(C718,macroInfo!$B$5:$G$57,6,0)</f>
        <v>2.7517247399369804</v>
      </c>
      <c r="AJ718" s="59">
        <f>VLOOKUP(C718,macroInfo!$B$5:$F$57,5,0)</f>
        <v>6.3055343402032529</v>
      </c>
      <c r="AK718" s="59">
        <f>VLOOKUP(C718,macroInfo!$B$5:$H$57,7,0)</f>
        <v>4.6974999999999998</v>
      </c>
    </row>
    <row r="719" spans="1:37" x14ac:dyDescent="0.3">
      <c r="A719" s="32" t="s">
        <v>165</v>
      </c>
      <c r="B719" s="32">
        <v>25</v>
      </c>
      <c r="C719" s="32">
        <v>2006</v>
      </c>
      <c r="D719" s="29" t="s">
        <v>297</v>
      </c>
      <c r="E719" s="29" t="s">
        <v>45</v>
      </c>
      <c r="F719" s="33">
        <f t="shared" si="282"/>
        <v>0</v>
      </c>
      <c r="G719" s="33">
        <f t="shared" si="283"/>
        <v>0</v>
      </c>
      <c r="H719" s="33">
        <f t="shared" si="284"/>
        <v>0</v>
      </c>
      <c r="I719" s="33">
        <f t="shared" si="285"/>
        <v>0</v>
      </c>
      <c r="J719" s="30">
        <v>1.1376999999999999</v>
      </c>
      <c r="K719" s="30">
        <v>13.789899999999999</v>
      </c>
      <c r="L719" s="30">
        <v>3.6421999999999999</v>
      </c>
      <c r="M719" s="30">
        <v>2.7966000000000002</v>
      </c>
      <c r="N719" s="31">
        <v>8338</v>
      </c>
      <c r="O719" s="50">
        <f>LN(N719/N718)*100</f>
        <v>23.264323614219823</v>
      </c>
      <c r="P719" s="31">
        <v>101135</v>
      </c>
      <c r="Q719" s="31">
        <f t="shared" si="277"/>
        <v>12.129407531782203</v>
      </c>
      <c r="R719" s="31">
        <v>92337</v>
      </c>
      <c r="S719" s="31">
        <f t="shared" si="279"/>
        <v>-0.85084869750064274</v>
      </c>
      <c r="T719" s="31">
        <v>69463</v>
      </c>
      <c r="U719" s="31">
        <f t="shared" si="286"/>
        <v>22874</v>
      </c>
      <c r="V719" s="50">
        <f t="shared" si="291"/>
        <v>-1.7035153286131088</v>
      </c>
      <c r="W719" s="31">
        <v>2815</v>
      </c>
      <c r="X719" s="44">
        <f t="shared" si="287"/>
        <v>4.0525171674128675</v>
      </c>
      <c r="Y719" s="44">
        <f t="shared" si="288"/>
        <v>1.2559171674128673</v>
      </c>
      <c r="Z719" s="31">
        <v>7703</v>
      </c>
      <c r="AA719" s="30">
        <v>11.9871</v>
      </c>
      <c r="AB719" s="30">
        <v>75.322400000000002</v>
      </c>
      <c r="AC719" s="30">
        <v>-0.56689999999999996</v>
      </c>
      <c r="AD719" s="30">
        <v>0.59730000000000005</v>
      </c>
      <c r="AE719" s="30">
        <f t="shared" si="292"/>
        <v>1.3724808605394874</v>
      </c>
      <c r="AF719" s="31">
        <f t="shared" si="289"/>
        <v>165.98949795918367</v>
      </c>
      <c r="AG719" s="31">
        <v>12567</v>
      </c>
      <c r="AH719" s="59">
        <f>VLOOKUP(C719,macroInfo!$B$5:$D$57,3,0)</f>
        <v>2.7828106258432701</v>
      </c>
      <c r="AI719" s="59">
        <f>VLOOKUP(C719,macroInfo!$B$5:$G$57,6,0)</f>
        <v>2.1064496594234416</v>
      </c>
      <c r="AJ719" s="59">
        <f>VLOOKUP(C719,macroInfo!$B$5:$F$57,5,0)</f>
        <v>8.7574297123439706</v>
      </c>
      <c r="AK719" s="59">
        <f>VLOOKUP(C719,macroInfo!$B$5:$H$57,7,0)</f>
        <v>4.7974999999999994</v>
      </c>
    </row>
    <row r="720" spans="1:37" x14ac:dyDescent="0.3">
      <c r="A720" s="32" t="s">
        <v>166</v>
      </c>
      <c r="B720" s="32">
        <v>25</v>
      </c>
      <c r="C720" s="32">
        <v>2007</v>
      </c>
      <c r="D720" s="29" t="s">
        <v>297</v>
      </c>
      <c r="E720" s="29" t="s">
        <v>45</v>
      </c>
      <c r="F720" s="33">
        <f t="shared" si="282"/>
        <v>1</v>
      </c>
      <c r="G720" s="33">
        <f t="shared" si="283"/>
        <v>1</v>
      </c>
      <c r="H720" s="33">
        <f t="shared" si="284"/>
        <v>1</v>
      </c>
      <c r="I720" s="33">
        <f t="shared" si="285"/>
        <v>0</v>
      </c>
      <c r="J720" s="30">
        <v>0.96450000000000002</v>
      </c>
      <c r="K720" s="30">
        <v>11.8972</v>
      </c>
      <c r="L720" s="30">
        <v>3.4420000000000002</v>
      </c>
      <c r="M720" s="30">
        <v>2.6294</v>
      </c>
      <c r="N720" s="31">
        <v>8095</v>
      </c>
      <c r="O720" s="50">
        <f t="shared" si="290"/>
        <v>-2.9576792329006749</v>
      </c>
      <c r="P720" s="31">
        <v>108745</v>
      </c>
      <c r="Q720" s="31">
        <f t="shared" si="277"/>
        <v>13.433600988264361</v>
      </c>
      <c r="R720" s="31">
        <v>98228</v>
      </c>
      <c r="S720" s="31">
        <f t="shared" si="279"/>
        <v>6.1846379178703783</v>
      </c>
      <c r="T720" s="31">
        <v>75559</v>
      </c>
      <c r="U720" s="31">
        <f t="shared" si="286"/>
        <v>22669</v>
      </c>
      <c r="V720" s="50">
        <f t="shared" si="291"/>
        <v>-0.90025419726366873</v>
      </c>
      <c r="W720" s="31">
        <v>2769</v>
      </c>
      <c r="X720" s="44">
        <f t="shared" si="287"/>
        <v>3.6646858746145394</v>
      </c>
      <c r="Y720" s="44">
        <f t="shared" si="288"/>
        <v>1.0352858746145395</v>
      </c>
      <c r="Z720" s="31">
        <v>7746</v>
      </c>
      <c r="AA720" s="30">
        <v>12.681100000000001</v>
      </c>
      <c r="AB720" s="30">
        <v>74.370599999999996</v>
      </c>
      <c r="AC720" s="30">
        <v>8.7759</v>
      </c>
      <c r="AD720" s="30">
        <v>6.7375999999999996</v>
      </c>
      <c r="AE720" s="30">
        <f t="shared" si="292"/>
        <v>0.55667177217317965</v>
      </c>
      <c r="AF720" s="31">
        <f t="shared" ref="AF720" si="293">+AVERAGE(AF721:AF727)</f>
        <v>163.18688571428569</v>
      </c>
      <c r="AG720" s="31">
        <v>12380</v>
      </c>
      <c r="AH720" s="59">
        <f>VLOOKUP(C720,macroInfo!$B$5:$D$57,3,0)</f>
        <v>2.01050755163328</v>
      </c>
      <c r="AI720" s="59">
        <f>VLOOKUP(C720,macroInfo!$B$5:$G$57,6,0)</f>
        <v>21.613625390754567</v>
      </c>
      <c r="AJ720" s="59">
        <f>VLOOKUP(C720,macroInfo!$B$5:$F$57,5,0)</f>
        <v>11.440467914050702</v>
      </c>
      <c r="AK720" s="59">
        <f>VLOOKUP(C720,macroInfo!$B$5:$H$57,7,0)</f>
        <v>5.9550000000000001</v>
      </c>
    </row>
    <row r="721" spans="1:37" x14ac:dyDescent="0.3">
      <c r="A721" s="32" t="s">
        <v>167</v>
      </c>
      <c r="B721" s="32">
        <v>25</v>
      </c>
      <c r="C721" s="32">
        <v>2008</v>
      </c>
      <c r="D721" s="29" t="s">
        <v>297</v>
      </c>
      <c r="E721" s="29" t="s">
        <v>45</v>
      </c>
      <c r="F721" s="33">
        <f t="shared" si="282"/>
        <v>1</v>
      </c>
      <c r="G721" s="33">
        <f t="shared" si="283"/>
        <v>1</v>
      </c>
      <c r="H721" s="33">
        <f t="shared" si="284"/>
        <v>1</v>
      </c>
      <c r="I721" s="33">
        <f t="shared" si="285"/>
        <v>0</v>
      </c>
      <c r="J721" s="30">
        <v>-1.448</v>
      </c>
      <c r="K721" s="30">
        <v>-19.928699999999999</v>
      </c>
      <c r="L721" s="30">
        <v>3.0678999999999998</v>
      </c>
      <c r="M721" s="30">
        <v>2.1518000000000002</v>
      </c>
      <c r="N721" s="31">
        <v>11645</v>
      </c>
      <c r="O721" s="50">
        <f t="shared" si="290"/>
        <v>36.363031620670583</v>
      </c>
      <c r="P721" s="31">
        <v>106685</v>
      </c>
      <c r="Q721" s="31">
        <f t="shared" si="277"/>
        <v>9.1614426792614854</v>
      </c>
      <c r="R721" s="31">
        <v>104531</v>
      </c>
      <c r="S721" s="31">
        <f t="shared" si="279"/>
        <v>6.2192371029645068</v>
      </c>
      <c r="T721" s="31">
        <v>77531</v>
      </c>
      <c r="U721" s="31">
        <f t="shared" si="286"/>
        <v>27000</v>
      </c>
      <c r="V721" s="50">
        <f t="shared" si="291"/>
        <v>17.483851361794084</v>
      </c>
      <c r="W721" s="31">
        <v>2316</v>
      </c>
      <c r="X721" s="44">
        <f t="shared" si="287"/>
        <v>2.9871922198862388</v>
      </c>
      <c r="Y721" s="44">
        <f t="shared" si="288"/>
        <v>0.83539221988623868</v>
      </c>
      <c r="Z721" s="31">
        <v>7408</v>
      </c>
      <c r="AA721" s="30">
        <v>9.9742999999999995</v>
      </c>
      <c r="AB721" s="30">
        <v>72.278999999999996</v>
      </c>
      <c r="AC721" s="30">
        <v>2.6099000000000001</v>
      </c>
      <c r="AD721" s="30">
        <v>3.4247999999999998</v>
      </c>
      <c r="AE721" s="30">
        <f t="shared" si="292"/>
        <v>-4.4616083748682227</v>
      </c>
      <c r="AF721" s="30">
        <v>122.2042</v>
      </c>
      <c r="AG721" s="31">
        <v>15816</v>
      </c>
      <c r="AH721" s="59">
        <f>VLOOKUP(C721,macroInfo!$B$5:$D$57,3,0)</f>
        <v>0.122188442974647</v>
      </c>
      <c r="AI721" s="59">
        <f>VLOOKUP(C721,macroInfo!$B$5:$G$57,6,0)</f>
        <v>-8.1302947285824168</v>
      </c>
      <c r="AJ721" s="59">
        <f>VLOOKUP(C721,macroInfo!$B$5:$F$57,5,0)</f>
        <v>-19.582815844469096</v>
      </c>
      <c r="AK721" s="59">
        <f>VLOOKUP(C721,macroInfo!$B$5:$H$57,7,0)</f>
        <v>5.49</v>
      </c>
    </row>
    <row r="722" spans="1:37" x14ac:dyDescent="0.3">
      <c r="A722" s="32" t="s">
        <v>168</v>
      </c>
      <c r="B722" s="32">
        <v>25</v>
      </c>
      <c r="C722" s="32">
        <v>2009</v>
      </c>
      <c r="D722" s="29" t="s">
        <v>297</v>
      </c>
      <c r="E722" s="29" t="s">
        <v>45</v>
      </c>
      <c r="F722" s="33">
        <f t="shared" si="282"/>
        <v>1</v>
      </c>
      <c r="G722" s="33">
        <f t="shared" si="283"/>
        <v>1</v>
      </c>
      <c r="H722" s="33">
        <f t="shared" si="284"/>
        <v>1</v>
      </c>
      <c r="I722" s="33">
        <f t="shared" si="285"/>
        <v>0</v>
      </c>
      <c r="J722" s="30">
        <v>-1.3496999999999999</v>
      </c>
      <c r="K722" s="30">
        <v>-21.224799999999998</v>
      </c>
      <c r="L722" s="30">
        <v>2.7602000000000002</v>
      </c>
      <c r="M722" s="30">
        <v>2.3828999999999998</v>
      </c>
      <c r="N722" s="31">
        <v>10953</v>
      </c>
      <c r="O722" s="50">
        <f t="shared" si="290"/>
        <v>-6.1263511994694815</v>
      </c>
      <c r="P722" s="31">
        <v>85881</v>
      </c>
      <c r="Q722" s="31">
        <f t="shared" si="277"/>
        <v>7.8408655162969048</v>
      </c>
      <c r="R722" s="31">
        <v>93287</v>
      </c>
      <c r="S722" s="31">
        <f t="shared" si="279"/>
        <v>-11.380291546219219</v>
      </c>
      <c r="T722" s="31">
        <v>59213</v>
      </c>
      <c r="U722" s="31">
        <f t="shared" si="286"/>
        <v>34074</v>
      </c>
      <c r="V722" s="50">
        <f t="shared" si="291"/>
        <v>23.269776411902143</v>
      </c>
      <c r="W722" s="31">
        <v>2380</v>
      </c>
      <c r="X722" s="44">
        <f t="shared" si="287"/>
        <v>4.0193876344721593</v>
      </c>
      <c r="Y722" s="44">
        <f t="shared" si="288"/>
        <v>1.6364876344721595</v>
      </c>
      <c r="Z722" s="31">
        <v>7942</v>
      </c>
      <c r="AA722" s="30">
        <v>8.5326000000000004</v>
      </c>
      <c r="AB722" s="30">
        <v>82.780199999999994</v>
      </c>
      <c r="AC722" s="30">
        <v>-23.6267</v>
      </c>
      <c r="AD722" s="30">
        <v>0.47660000000000002</v>
      </c>
      <c r="AE722" s="30">
        <f t="shared" si="292"/>
        <v>6.9604635365181533</v>
      </c>
      <c r="AF722" s="30">
        <v>186.28919999999999</v>
      </c>
      <c r="AG722" s="31">
        <v>14558</v>
      </c>
      <c r="AH722" s="59">
        <f>VLOOKUP(C722,macroInfo!$B$5:$D$57,3,0)</f>
        <v>-2.5998883510855801</v>
      </c>
      <c r="AI722" s="59">
        <f>VLOOKUP(C722,macroInfo!$B$5:$G$57,6,0)</f>
        <v>-152.2692205218506</v>
      </c>
      <c r="AJ722" s="59">
        <f>VLOOKUP(C722,macroInfo!$B$5:$F$57,5,0)</f>
        <v>-24.778154144577758</v>
      </c>
      <c r="AK722" s="59">
        <f>VLOOKUP(C722,macroInfo!$B$5:$H$57,7,0)</f>
        <v>1.1975</v>
      </c>
    </row>
    <row r="723" spans="1:37" x14ac:dyDescent="0.3">
      <c r="A723" s="32" t="s">
        <v>169</v>
      </c>
      <c r="B723" s="32">
        <v>25</v>
      </c>
      <c r="C723" s="32">
        <v>2010</v>
      </c>
      <c r="D723" s="29" t="s">
        <v>297</v>
      </c>
      <c r="E723" s="29" t="s">
        <v>45</v>
      </c>
      <c r="F723" s="33">
        <f t="shared" si="282"/>
        <v>1</v>
      </c>
      <c r="G723" s="33">
        <f t="shared" si="283"/>
        <v>1</v>
      </c>
      <c r="H723" s="33">
        <f t="shared" si="284"/>
        <v>1</v>
      </c>
      <c r="I723" s="33">
        <f t="shared" si="285"/>
        <v>0</v>
      </c>
      <c r="J723" s="30">
        <v>0.59850000000000003</v>
      </c>
      <c r="K723" s="30">
        <v>4.7788000000000004</v>
      </c>
      <c r="L723" s="30">
        <v>3.2416</v>
      </c>
      <c r="M723" s="30">
        <v>2.8904999999999998</v>
      </c>
      <c r="N723" s="31">
        <v>11809</v>
      </c>
      <c r="O723" s="50">
        <f t="shared" si="290"/>
        <v>7.5248561277535142</v>
      </c>
      <c r="P723" s="31">
        <v>77921</v>
      </c>
      <c r="Q723" s="31">
        <f t="shared" si="277"/>
        <v>6.598441866373105</v>
      </c>
      <c r="R723" s="31">
        <v>91843</v>
      </c>
      <c r="S723" s="31">
        <f t="shared" si="279"/>
        <v>-1.5600165125275942</v>
      </c>
      <c r="T723" s="31">
        <v>50574</v>
      </c>
      <c r="U723" s="31">
        <f t="shared" si="286"/>
        <v>41269</v>
      </c>
      <c r="V723" s="50">
        <f t="shared" si="291"/>
        <v>19.157698267153648</v>
      </c>
      <c r="W723" s="31">
        <v>2511</v>
      </c>
      <c r="X723" s="44">
        <f t="shared" si="287"/>
        <v>4.9650017795705308</v>
      </c>
      <c r="Y723" s="44">
        <f t="shared" si="288"/>
        <v>2.0745017795705309</v>
      </c>
      <c r="Z723" s="31">
        <v>8380</v>
      </c>
      <c r="AA723" s="30">
        <v>8.0747999999999998</v>
      </c>
      <c r="AB723" s="30">
        <v>81.467200000000005</v>
      </c>
      <c r="AC723" s="30">
        <v>-14.589700000000001</v>
      </c>
      <c r="AD723" s="30">
        <v>-7.5658000000000003</v>
      </c>
      <c r="AE723" s="30">
        <f t="shared" si="292"/>
        <v>5.3682781784931928</v>
      </c>
      <c r="AF723" s="30">
        <v>222.63059999999999</v>
      </c>
      <c r="AG723" s="31">
        <v>14901</v>
      </c>
      <c r="AH723" s="59">
        <f>VLOOKUP(C723,macroInfo!$B$5:$D$57,3,0)</f>
        <v>2.7088566941968102</v>
      </c>
      <c r="AI723" s="59">
        <f>VLOOKUP(C723,macroInfo!$B$5:$G$57,6,0)</f>
        <v>-55.129973169376534</v>
      </c>
      <c r="AJ723" s="59">
        <f>VLOOKUP(C723,macroInfo!$B$5:$F$57,5,0)</f>
        <v>17.567573527575036</v>
      </c>
      <c r="AK723" s="59">
        <f>VLOOKUP(C723,macroInfo!$B$5:$H$57,7,0)</f>
        <v>0.69</v>
      </c>
    </row>
    <row r="724" spans="1:37" x14ac:dyDescent="0.3">
      <c r="A724" s="32" t="s">
        <v>170</v>
      </c>
      <c r="B724" s="32">
        <v>25</v>
      </c>
      <c r="C724" s="32">
        <v>2011</v>
      </c>
      <c r="D724" s="29" t="s">
        <v>297</v>
      </c>
      <c r="E724" s="29" t="s">
        <v>45</v>
      </c>
      <c r="F724" s="33">
        <f t="shared" si="282"/>
        <v>1</v>
      </c>
      <c r="G724" s="33">
        <f t="shared" si="283"/>
        <v>1</v>
      </c>
      <c r="H724" s="33">
        <f t="shared" si="284"/>
        <v>1</v>
      </c>
      <c r="I724" s="33">
        <f t="shared" si="285"/>
        <v>0</v>
      </c>
      <c r="J724" s="30">
        <v>1.0186999999999999</v>
      </c>
      <c r="K724" s="30">
        <v>9.0363000000000007</v>
      </c>
      <c r="L724" s="30">
        <v>3.0571999999999999</v>
      </c>
      <c r="M724" s="30">
        <v>2.7244000000000002</v>
      </c>
      <c r="N724" s="31">
        <v>10034</v>
      </c>
      <c r="O724" s="50">
        <f t="shared" si="290"/>
        <v>-16.288262655708337</v>
      </c>
      <c r="P724" s="31">
        <v>77214</v>
      </c>
      <c r="Q724" s="31">
        <f t="shared" si="277"/>
        <v>7.6952361969304368</v>
      </c>
      <c r="R724" s="31">
        <v>88785</v>
      </c>
      <c r="S724" s="31">
        <f t="shared" si="279"/>
        <v>-3.3862880732178726</v>
      </c>
      <c r="T724" s="31">
        <v>50303</v>
      </c>
      <c r="U724" s="31">
        <f t="shared" si="286"/>
        <v>38482</v>
      </c>
      <c r="V724" s="50">
        <f t="shared" si="291"/>
        <v>-6.9921013296062418</v>
      </c>
      <c r="W724" s="31">
        <v>2267</v>
      </c>
      <c r="X724" s="44">
        <f t="shared" si="287"/>
        <v>4.5066894618611215</v>
      </c>
      <c r="Y724" s="44">
        <f t="shared" si="288"/>
        <v>1.7822894618611214</v>
      </c>
      <c r="Z724" s="31">
        <v>9614</v>
      </c>
      <c r="AA724" s="30">
        <v>8.9482999999999997</v>
      </c>
      <c r="AB724" s="30">
        <v>84.266400000000004</v>
      </c>
      <c r="AC724" s="30">
        <v>-0.53580000000000005</v>
      </c>
      <c r="AD724" s="30">
        <v>2.2208000000000001</v>
      </c>
      <c r="AE724" s="30">
        <f t="shared" si="292"/>
        <v>13.737245497777725</v>
      </c>
      <c r="AF724" s="30">
        <v>188.34909999999999</v>
      </c>
      <c r="AG724" s="31">
        <v>12748</v>
      </c>
      <c r="AH724" s="59">
        <f>VLOOKUP(C724,macroInfo!$B$5:$D$57,3,0)</f>
        <v>1.54989495017045</v>
      </c>
      <c r="AI724" s="59">
        <f>VLOOKUP(C724,macroInfo!$B$5:$G$57,6,0)</f>
        <v>25.171692375826577</v>
      </c>
      <c r="AJ724" s="59">
        <f>VLOOKUP(C724,macroInfo!$B$5:$F$57,5,0)</f>
        <v>12.462970276676295</v>
      </c>
      <c r="AK724" s="59">
        <f>VLOOKUP(C724,macroInfo!$B$5:$H$57,7,0)</f>
        <v>0.88749999999999996</v>
      </c>
    </row>
    <row r="725" spans="1:37" x14ac:dyDescent="0.3">
      <c r="A725" s="32" t="s">
        <v>171</v>
      </c>
      <c r="B725" s="32">
        <v>25</v>
      </c>
      <c r="C725" s="32">
        <v>2012</v>
      </c>
      <c r="D725" s="29" t="s">
        <v>297</v>
      </c>
      <c r="E725" s="29" t="s">
        <v>45</v>
      </c>
      <c r="F725" s="33">
        <f t="shared" si="282"/>
        <v>1</v>
      </c>
      <c r="G725" s="33">
        <f t="shared" si="283"/>
        <v>1</v>
      </c>
      <c r="H725" s="33">
        <f t="shared" si="284"/>
        <v>1</v>
      </c>
      <c r="I725" s="33">
        <f t="shared" si="285"/>
        <v>0</v>
      </c>
      <c r="J725" s="30">
        <v>0.96389999999999998</v>
      </c>
      <c r="K725" s="30">
        <v>8.5332000000000008</v>
      </c>
      <c r="L725" s="30">
        <v>3.0756000000000001</v>
      </c>
      <c r="M725" s="30">
        <v>2.7867999999999999</v>
      </c>
      <c r="N725" s="31">
        <v>9689</v>
      </c>
      <c r="O725" s="50">
        <f t="shared" si="290"/>
        <v>-3.4988104659194099</v>
      </c>
      <c r="P725" s="31">
        <v>79734</v>
      </c>
      <c r="Q725" s="31">
        <f t="shared" si="277"/>
        <v>8.2293322324285274</v>
      </c>
      <c r="R725" s="31">
        <v>89236</v>
      </c>
      <c r="S725" s="31">
        <f t="shared" si="279"/>
        <v>0.50668287996052008</v>
      </c>
      <c r="T725" s="31">
        <v>53421</v>
      </c>
      <c r="U725" s="31">
        <f t="shared" si="286"/>
        <v>35815</v>
      </c>
      <c r="V725" s="50">
        <f t="shared" si="291"/>
        <v>-7.1823799432409992</v>
      </c>
      <c r="W725" s="31">
        <v>2264</v>
      </c>
      <c r="X725" s="44">
        <f t="shared" si="287"/>
        <v>4.238033732052938</v>
      </c>
      <c r="Y725" s="44">
        <f t="shared" si="288"/>
        <v>1.451233732052938</v>
      </c>
      <c r="Z725" s="31">
        <v>9980</v>
      </c>
      <c r="AA725" s="30">
        <v>8.6561000000000003</v>
      </c>
      <c r="AB725" s="30">
        <v>88.301500000000004</v>
      </c>
      <c r="AC725" s="30">
        <v>6.1984000000000004</v>
      </c>
      <c r="AD725" s="30">
        <v>6.5159000000000002</v>
      </c>
      <c r="AE725" s="30">
        <f t="shared" si="292"/>
        <v>3.7362720851603699</v>
      </c>
      <c r="AF725" s="30">
        <v>139.0436</v>
      </c>
      <c r="AG725" s="31">
        <v>12066</v>
      </c>
      <c r="AH725" s="59">
        <f>VLOOKUP(C725,macroInfo!$B$5:$D$57,3,0)</f>
        <v>2.2806876031918502</v>
      </c>
      <c r="AI725" s="59">
        <f>VLOOKUP(C725,macroInfo!$B$5:$G$57,6,0)</f>
        <v>-5.7987257650349395</v>
      </c>
      <c r="AJ725" s="59">
        <f>VLOOKUP(C725,macroInfo!$B$5:$F$57,5,0)</f>
        <v>7.9335793820117502</v>
      </c>
      <c r="AK725" s="59">
        <f>VLOOKUP(C725,macroInfo!$B$5:$H$57,7,0)</f>
        <v>0.83749999999999991</v>
      </c>
    </row>
    <row r="726" spans="1:37" x14ac:dyDescent="0.3">
      <c r="A726" s="32" t="s">
        <v>172</v>
      </c>
      <c r="B726" s="32">
        <v>25</v>
      </c>
      <c r="C726" s="32">
        <v>2013</v>
      </c>
      <c r="D726" s="29" t="s">
        <v>297</v>
      </c>
      <c r="E726" s="29" t="s">
        <v>45</v>
      </c>
      <c r="F726" s="33">
        <f t="shared" si="282"/>
        <v>0</v>
      </c>
      <c r="G726" s="33">
        <f t="shared" si="283"/>
        <v>0</v>
      </c>
      <c r="H726" s="33">
        <f t="shared" si="284"/>
        <v>0</v>
      </c>
      <c r="I726" s="33">
        <f t="shared" si="285"/>
        <v>0</v>
      </c>
      <c r="J726" s="30">
        <v>0.99909999999999999</v>
      </c>
      <c r="K726" s="30">
        <v>8.8734999999999999</v>
      </c>
      <c r="L726" s="30">
        <v>3.0390000000000001</v>
      </c>
      <c r="M726" s="30">
        <v>2.8249</v>
      </c>
      <c r="N726" s="31">
        <v>9968</v>
      </c>
      <c r="O726" s="50">
        <f t="shared" si="290"/>
        <v>2.8388740642230301</v>
      </c>
      <c r="P726" s="31">
        <v>83328</v>
      </c>
      <c r="Q726" s="31">
        <f t="shared" si="277"/>
        <v>8.3595505617977537</v>
      </c>
      <c r="R726" s="31">
        <v>92934</v>
      </c>
      <c r="S726" s="31">
        <f t="shared" si="279"/>
        <v>4.0605018183273369</v>
      </c>
      <c r="T726" s="31">
        <v>55068</v>
      </c>
      <c r="U726" s="31">
        <f t="shared" si="286"/>
        <v>37866</v>
      </c>
      <c r="V726" s="50">
        <f t="shared" si="291"/>
        <v>5.5686811763743025</v>
      </c>
      <c r="W726" s="31">
        <v>2325</v>
      </c>
      <c r="X726" s="44">
        <f t="shared" si="287"/>
        <v>4.2220527348006103</v>
      </c>
      <c r="Y726" s="44">
        <f t="shared" si="288"/>
        <v>1.3971527348006103</v>
      </c>
      <c r="Z726" s="31">
        <v>10012</v>
      </c>
      <c r="AA726" s="30">
        <v>9.0052000000000003</v>
      </c>
      <c r="AB726" s="30">
        <v>87.908199999999994</v>
      </c>
      <c r="AC726" s="30">
        <v>3.0831</v>
      </c>
      <c r="AD726" s="30">
        <v>4.9535999999999998</v>
      </c>
      <c r="AE726" s="30">
        <f t="shared" si="292"/>
        <v>0.32012832461551333</v>
      </c>
      <c r="AF726" s="30">
        <v>140.22290000000001</v>
      </c>
      <c r="AG726" s="31">
        <v>11941</v>
      </c>
      <c r="AH726" s="59">
        <f>VLOOKUP(C726,macroInfo!$B$5:$D$57,3,0)</f>
        <v>1.84187539518688</v>
      </c>
      <c r="AI726" s="59">
        <f>VLOOKUP(C726,macroInfo!$B$5:$G$57,6,0)</f>
        <v>-52.586350113053101</v>
      </c>
      <c r="AJ726" s="59">
        <f>VLOOKUP(C726,macroInfo!$B$5:$F$57,5,0)</f>
        <v>17.537853396638734</v>
      </c>
      <c r="AK726" s="59">
        <f>VLOOKUP(C726,macroInfo!$B$5:$H$57,7,0)</f>
        <v>0.495</v>
      </c>
    </row>
    <row r="727" spans="1:37" x14ac:dyDescent="0.3">
      <c r="A727" s="32" t="s">
        <v>173</v>
      </c>
      <c r="B727" s="32">
        <v>25</v>
      </c>
      <c r="C727" s="32">
        <v>2014</v>
      </c>
      <c r="D727" s="29" t="s">
        <v>297</v>
      </c>
      <c r="E727" s="29" t="s">
        <v>45</v>
      </c>
      <c r="F727" s="33">
        <f t="shared" si="282"/>
        <v>0</v>
      </c>
      <c r="G727" s="33">
        <f t="shared" si="283"/>
        <v>0</v>
      </c>
      <c r="H727" s="33">
        <f t="shared" si="284"/>
        <v>0</v>
      </c>
      <c r="I727" s="33">
        <f t="shared" si="285"/>
        <v>0</v>
      </c>
      <c r="J727" s="30">
        <v>0.96379999999999999</v>
      </c>
      <c r="K727" s="30">
        <v>8.6712000000000007</v>
      </c>
      <c r="L727" s="30">
        <v>2.8652000000000002</v>
      </c>
      <c r="M727" s="30">
        <v>2.6583999999999999</v>
      </c>
      <c r="N727" s="31">
        <v>10124</v>
      </c>
      <c r="O727" s="50">
        <f t="shared" si="290"/>
        <v>1.5528880637780258</v>
      </c>
      <c r="P727" s="31">
        <v>85100</v>
      </c>
      <c r="Q727" s="31">
        <f t="shared" si="277"/>
        <v>8.4057684709600942</v>
      </c>
      <c r="R727" s="31">
        <v>93821</v>
      </c>
      <c r="S727" s="31">
        <f t="shared" si="279"/>
        <v>0.94991477579960926</v>
      </c>
      <c r="T727" s="31">
        <v>58115</v>
      </c>
      <c r="U727" s="31">
        <f t="shared" si="286"/>
        <v>35706</v>
      </c>
      <c r="V727" s="50">
        <f t="shared" si="291"/>
        <v>-5.8734869939387462</v>
      </c>
      <c r="W727" s="31">
        <v>2293</v>
      </c>
      <c r="X727" s="44">
        <f t="shared" si="287"/>
        <v>3.9456250537726922</v>
      </c>
      <c r="Y727" s="44">
        <f t="shared" si="288"/>
        <v>1.2872250537726924</v>
      </c>
      <c r="Z727" s="31">
        <v>10239</v>
      </c>
      <c r="AA727" s="30">
        <v>8.8996999999999993</v>
      </c>
      <c r="AB727" s="30">
        <v>89.028199999999998</v>
      </c>
      <c r="AC727" s="30">
        <v>5.5331999999999999</v>
      </c>
      <c r="AD727" s="30">
        <v>3.9502000000000002</v>
      </c>
      <c r="AE727" s="30">
        <f t="shared" si="292"/>
        <v>2.2419585023151978</v>
      </c>
      <c r="AF727" s="30">
        <v>143.5686</v>
      </c>
      <c r="AG727" s="31">
        <v>11824</v>
      </c>
      <c r="AH727" s="59">
        <f>VLOOKUP(C727,macroInfo!$B$5:$D$57,3,0)</f>
        <v>2.2877759325535898</v>
      </c>
      <c r="AI727" s="59">
        <f>VLOOKUP(C727,macroInfo!$B$5:$G$57,6,0)</f>
        <v>8.2370997433127773</v>
      </c>
      <c r="AJ727" s="59">
        <f>VLOOKUP(C727,macroInfo!$B$5:$F$57,5,0)</f>
        <v>16.279600580719226</v>
      </c>
      <c r="AK727" s="59">
        <f>VLOOKUP(C727,macroInfo!$B$5:$H$57,7,0)</f>
        <v>0.53750000000000009</v>
      </c>
    </row>
    <row r="728" spans="1:37" x14ac:dyDescent="0.3">
      <c r="A728" s="32" t="s">
        <v>174</v>
      </c>
      <c r="B728" s="32">
        <v>25</v>
      </c>
      <c r="C728" s="32">
        <v>2015</v>
      </c>
      <c r="D728" s="29" t="s">
        <v>297</v>
      </c>
      <c r="E728" s="29" t="s">
        <v>45</v>
      </c>
      <c r="F728" s="33">
        <f t="shared" si="282"/>
        <v>0</v>
      </c>
      <c r="G728" s="33">
        <f t="shared" si="283"/>
        <v>0</v>
      </c>
      <c r="H728" s="33">
        <f t="shared" si="284"/>
        <v>0</v>
      </c>
      <c r="I728" s="33">
        <f t="shared" si="285"/>
        <v>0</v>
      </c>
      <c r="J728" s="30">
        <v>0.96960000000000002</v>
      </c>
      <c r="K728" s="30">
        <v>8.5120000000000005</v>
      </c>
      <c r="L728" s="30">
        <v>2.8618000000000001</v>
      </c>
      <c r="M728" s="30">
        <v>2.6492</v>
      </c>
      <c r="N728" s="31">
        <v>10212</v>
      </c>
      <c r="O728" s="50">
        <f t="shared" si="290"/>
        <v>0.86546566963598537</v>
      </c>
      <c r="P728" s="31">
        <v>89980</v>
      </c>
      <c r="Q728" s="31">
        <f t="shared" si="277"/>
        <v>8.8112025068546806</v>
      </c>
      <c r="R728" s="31">
        <v>95131</v>
      </c>
      <c r="S728" s="31">
        <f t="shared" si="279"/>
        <v>1.3866177542484452</v>
      </c>
      <c r="T728" s="31">
        <v>60515</v>
      </c>
      <c r="U728" s="31">
        <f t="shared" si="286"/>
        <v>34616</v>
      </c>
      <c r="V728" s="50">
        <f t="shared" si="291"/>
        <v>-3.1002738968186319</v>
      </c>
      <c r="W728" s="31">
        <v>2348</v>
      </c>
      <c r="X728" s="44">
        <f t="shared" si="287"/>
        <v>3.8800297446913987</v>
      </c>
      <c r="Y728" s="44">
        <f t="shared" si="288"/>
        <v>1.2308297446913987</v>
      </c>
      <c r="Z728" s="31">
        <v>10743.1</v>
      </c>
      <c r="AA728" s="30">
        <v>8.8420000000000005</v>
      </c>
      <c r="AB728" s="30">
        <v>86.499099999999999</v>
      </c>
      <c r="AC728" s="30">
        <v>4.1296999999999997</v>
      </c>
      <c r="AD728" s="30">
        <v>-1.3223</v>
      </c>
      <c r="AE728" s="30">
        <f t="shared" si="292"/>
        <v>4.8059729435259468</v>
      </c>
      <c r="AF728" s="30">
        <v>148.13640000000001</v>
      </c>
      <c r="AG728" s="31">
        <v>11671</v>
      </c>
      <c r="AH728" s="59">
        <f>VLOOKUP(C728,macroInfo!$B$5:$D$57,3,0)</f>
        <v>2.7063695817639899</v>
      </c>
      <c r="AI728" s="59">
        <f>VLOOKUP(C728,macroInfo!$B$5:$G$57,6,0)</f>
        <v>2.7524673390089935</v>
      </c>
      <c r="AJ728" s="59">
        <f>VLOOKUP(C728,macroInfo!$B$5:$F$57,5,0)</f>
        <v>5.3819675500990032</v>
      </c>
      <c r="AK728" s="59">
        <f>VLOOKUP(C728,macroInfo!$B$5:$H$57,7,0)</f>
        <v>0.55249999999999999</v>
      </c>
    </row>
    <row r="729" spans="1:37" x14ac:dyDescent="0.3">
      <c r="A729" s="32" t="s">
        <v>175</v>
      </c>
      <c r="B729" s="32">
        <v>25</v>
      </c>
      <c r="C729" s="32">
        <v>2016</v>
      </c>
      <c r="D729" s="29" t="s">
        <v>297</v>
      </c>
      <c r="E729" s="29" t="s">
        <v>45</v>
      </c>
      <c r="F729" s="33">
        <f t="shared" si="282"/>
        <v>0</v>
      </c>
      <c r="G729" s="33">
        <f t="shared" si="283"/>
        <v>0</v>
      </c>
      <c r="H729" s="33">
        <f t="shared" si="284"/>
        <v>0</v>
      </c>
      <c r="I729" s="33">
        <f t="shared" si="285"/>
        <v>0</v>
      </c>
      <c r="J729" s="30">
        <v>0.68310000000000004</v>
      </c>
      <c r="K729" s="30">
        <v>5.8076999999999996</v>
      </c>
      <c r="L729" s="30">
        <v>2.8704999999999998</v>
      </c>
      <c r="M729" s="30">
        <v>2.6629</v>
      </c>
      <c r="N729" s="31">
        <v>13249</v>
      </c>
      <c r="O729" s="50">
        <f t="shared" si="290"/>
        <v>26.035857850674859</v>
      </c>
      <c r="P729" s="31">
        <v>121671</v>
      </c>
      <c r="Q729" s="31">
        <f t="shared" si="277"/>
        <v>9.1834100686844291</v>
      </c>
      <c r="R729" s="31">
        <v>136453</v>
      </c>
      <c r="S729" s="31">
        <f t="shared" si="279"/>
        <v>36.072534389398541</v>
      </c>
      <c r="T729" s="31">
        <v>87142</v>
      </c>
      <c r="U729" s="31">
        <f t="shared" si="286"/>
        <v>49311</v>
      </c>
      <c r="V729" s="50">
        <f t="shared" si="291"/>
        <v>35.383117696991434</v>
      </c>
      <c r="W729" s="31">
        <v>2919</v>
      </c>
      <c r="X729" s="44">
        <f t="shared" si="287"/>
        <v>3.3497050790663514</v>
      </c>
      <c r="Y729" s="44">
        <f t="shared" si="288"/>
        <v>0.68680507906635135</v>
      </c>
      <c r="Z729" s="31">
        <v>15222.579</v>
      </c>
      <c r="AA729" s="30">
        <v>8.9535999999999998</v>
      </c>
      <c r="AB729" s="30">
        <v>87.629300000000001</v>
      </c>
      <c r="AC729" s="30">
        <v>44.000700000000002</v>
      </c>
      <c r="AD729" s="30">
        <v>46.506500000000003</v>
      </c>
      <c r="AE729" s="30">
        <f t="shared" si="292"/>
        <v>34.851609814550613</v>
      </c>
      <c r="AF729" s="30">
        <v>145.2953</v>
      </c>
      <c r="AG729" s="31">
        <v>15638</v>
      </c>
      <c r="AH729" s="59">
        <f>VLOOKUP(C729,macroInfo!$B$5:$D$57,3,0)</f>
        <v>1.66747207596187</v>
      </c>
      <c r="AI729" s="59">
        <f>VLOOKUP(C729,macroInfo!$B$5:$G$57,6,0)</f>
        <v>-11.495897277976438</v>
      </c>
      <c r="AJ729" s="59">
        <f>VLOOKUP(C729,macroInfo!$B$5:$F$57,5,0)</f>
        <v>2.592809398073177</v>
      </c>
      <c r="AK729" s="59">
        <f>VLOOKUP(C729,macroInfo!$B$5:$H$57,7,0)</f>
        <v>0.49249999999999994</v>
      </c>
    </row>
    <row r="730" spans="1:37" x14ac:dyDescent="0.3">
      <c r="A730" s="32" t="s">
        <v>176</v>
      </c>
      <c r="B730" s="32">
        <v>25</v>
      </c>
      <c r="C730" s="32">
        <v>2017</v>
      </c>
      <c r="D730" s="29" t="s">
        <v>297</v>
      </c>
      <c r="E730" s="29" t="s">
        <v>45</v>
      </c>
      <c r="F730" s="33">
        <f t="shared" si="282"/>
        <v>0</v>
      </c>
      <c r="G730" s="33">
        <f t="shared" si="283"/>
        <v>0</v>
      </c>
      <c r="H730" s="33">
        <f t="shared" si="284"/>
        <v>0</v>
      </c>
      <c r="I730" s="33">
        <f t="shared" si="285"/>
        <v>0</v>
      </c>
      <c r="J730" s="30">
        <v>0.94550000000000001</v>
      </c>
      <c r="K730" s="30">
        <v>8.2491000000000003</v>
      </c>
      <c r="L730" s="30">
        <v>3.1206999999999998</v>
      </c>
      <c r="M730" s="30">
        <v>2.8677999999999999</v>
      </c>
      <c r="N730" s="31">
        <v>13083</v>
      </c>
      <c r="O730" s="50">
        <f t="shared" si="290"/>
        <v>-1.2608400357247025</v>
      </c>
      <c r="P730" s="31">
        <v>118812</v>
      </c>
      <c r="Q730" s="31">
        <f t="shared" si="277"/>
        <v>9.0814033478559963</v>
      </c>
      <c r="R730" s="31">
        <v>137698</v>
      </c>
      <c r="S730" s="31">
        <f t="shared" si="279"/>
        <v>0.90826483127375413</v>
      </c>
      <c r="T730" s="31">
        <v>87512</v>
      </c>
      <c r="U730" s="31">
        <f t="shared" si="286"/>
        <v>50186</v>
      </c>
      <c r="V730" s="50">
        <f t="shared" si="291"/>
        <v>1.7588923447530675</v>
      </c>
      <c r="W730" s="31">
        <v>3777</v>
      </c>
      <c r="X730" s="44">
        <f t="shared" si="287"/>
        <v>4.3159795228083002</v>
      </c>
      <c r="Y730" s="44">
        <f t="shared" si="288"/>
        <v>1.4481795228083003</v>
      </c>
      <c r="Z730" s="31">
        <v>14502</v>
      </c>
      <c r="AA730" s="30">
        <v>9.1646000000000001</v>
      </c>
      <c r="AB730" s="30">
        <v>87.274699999999996</v>
      </c>
      <c r="AC730" s="30">
        <v>0.42459999999999998</v>
      </c>
      <c r="AD730" s="30">
        <v>1.1029</v>
      </c>
      <c r="AE730" s="30">
        <f t="shared" si="292"/>
        <v>-4.8493215224044341</v>
      </c>
      <c r="AF730" s="30">
        <v>132.18639999999999</v>
      </c>
      <c r="AG730" s="31">
        <v>15345</v>
      </c>
      <c r="AH730" s="59">
        <f>VLOOKUP(C730,macroInfo!$B$5:$D$57,3,0)</f>
        <v>2.24192121597748</v>
      </c>
      <c r="AI730" s="59">
        <f>VLOOKUP(C730,macroInfo!$B$5:$G$57,6,0)</f>
        <v>96.096317192574773</v>
      </c>
      <c r="AJ730" s="59">
        <f>VLOOKUP(C730,macroInfo!$B$5:$F$57,5,0)</f>
        <v>15.75644385807878</v>
      </c>
      <c r="AK730" s="59">
        <f>VLOOKUP(C730,macroInfo!$B$5:$H$57,7,0)</f>
        <v>1.2874999999999999</v>
      </c>
    </row>
    <row r="731" spans="1:37" x14ac:dyDescent="0.3">
      <c r="A731" s="32" t="s">
        <v>177</v>
      </c>
      <c r="B731" s="32">
        <v>25</v>
      </c>
      <c r="C731" s="32">
        <v>2018</v>
      </c>
      <c r="D731" s="29" t="s">
        <v>297</v>
      </c>
      <c r="E731" s="29" t="s">
        <v>45</v>
      </c>
      <c r="F731" s="33">
        <f t="shared" si="282"/>
        <v>0</v>
      </c>
      <c r="G731" s="33">
        <f t="shared" si="283"/>
        <v>0</v>
      </c>
      <c r="H731" s="33">
        <f t="shared" si="284"/>
        <v>0</v>
      </c>
      <c r="I731" s="33">
        <f t="shared" si="285"/>
        <v>0</v>
      </c>
      <c r="J731" s="30">
        <v>1.3458000000000001</v>
      </c>
      <c r="K731" s="30">
        <v>12.301500000000001</v>
      </c>
      <c r="L731" s="30">
        <v>3.1608999999999998</v>
      </c>
      <c r="M731" s="30">
        <v>2.8340000000000001</v>
      </c>
      <c r="N731" s="31">
        <v>13712</v>
      </c>
      <c r="O731" s="50">
        <f t="shared" si="290"/>
        <v>4.695768432668487</v>
      </c>
      <c r="P731" s="31">
        <v>123788</v>
      </c>
      <c r="Q731" s="31">
        <f t="shared" si="277"/>
        <v>9.0277129521586925</v>
      </c>
      <c r="R731" s="31">
        <v>139613</v>
      </c>
      <c r="S731" s="31">
        <f t="shared" si="279"/>
        <v>1.3811427900863953</v>
      </c>
      <c r="T731" s="31">
        <v>90779</v>
      </c>
      <c r="U731" s="31">
        <f t="shared" si="286"/>
        <v>48834</v>
      </c>
      <c r="V731" s="50">
        <f t="shared" si="291"/>
        <v>-2.7309311767069366</v>
      </c>
      <c r="W731" s="31">
        <v>3909</v>
      </c>
      <c r="X731" s="44">
        <f t="shared" si="287"/>
        <v>4.3060619746857753</v>
      </c>
      <c r="Y731" s="44">
        <f t="shared" si="288"/>
        <v>1.4720619746857753</v>
      </c>
      <c r="Z731" s="31">
        <v>14649</v>
      </c>
      <c r="AA731" s="30">
        <v>8.9518000000000004</v>
      </c>
      <c r="AB731" s="30">
        <v>88.027500000000003</v>
      </c>
      <c r="AC731" s="30">
        <v>3.7332000000000001</v>
      </c>
      <c r="AD731" s="30">
        <v>1.9708000000000001</v>
      </c>
      <c r="AE731" s="30">
        <f t="shared" si="292"/>
        <v>1.0085502798231925</v>
      </c>
      <c r="AF731" s="30">
        <v>133.84200000000001</v>
      </c>
      <c r="AG731" s="31">
        <v>15953</v>
      </c>
      <c r="AH731" s="59">
        <f>VLOOKUP(C731,macroInfo!$B$5:$D$57,3,0)</f>
        <v>2.9453848312678002</v>
      </c>
      <c r="AI731" s="59">
        <f>VLOOKUP(C731,macroInfo!$B$5:$G$57,6,0)</f>
        <v>60.525280130543749</v>
      </c>
      <c r="AJ731" s="59">
        <f>VLOOKUP(C731,macroInfo!$B$5:$F$57,5,0)</f>
        <v>10.50993465569568</v>
      </c>
      <c r="AK731" s="59">
        <f>VLOOKUP(C731,macroInfo!$B$5:$H$57,7,0)</f>
        <v>2.3583333333333329</v>
      </c>
    </row>
    <row r="732" spans="1:37" x14ac:dyDescent="0.3">
      <c r="A732" s="32" t="s">
        <v>178</v>
      </c>
      <c r="B732" s="32">
        <v>25</v>
      </c>
      <c r="C732" s="32">
        <v>2019</v>
      </c>
      <c r="D732" s="29" t="s">
        <v>297</v>
      </c>
      <c r="E732" s="29" t="s">
        <v>45</v>
      </c>
      <c r="F732" s="33">
        <f t="shared" si="282"/>
        <v>0</v>
      </c>
      <c r="G732" s="33">
        <f t="shared" si="283"/>
        <v>0</v>
      </c>
      <c r="H732" s="33">
        <f t="shared" si="284"/>
        <v>0</v>
      </c>
      <c r="I732" s="33">
        <f t="shared" si="285"/>
        <v>0</v>
      </c>
      <c r="J732" s="30">
        <v>1.2065999999999999</v>
      </c>
      <c r="K732" s="30">
        <v>10.816800000000001</v>
      </c>
      <c r="L732" s="30">
        <v>3.0716000000000001</v>
      </c>
      <c r="M732" s="30">
        <v>2.6827000000000001</v>
      </c>
      <c r="N732" s="31">
        <v>14212</v>
      </c>
      <c r="O732" s="50">
        <f t="shared" si="290"/>
        <v>3.581531630335657</v>
      </c>
      <c r="P732" s="31">
        <v>130865</v>
      </c>
      <c r="Q732" s="31">
        <f t="shared" si="277"/>
        <v>9.2080636082184064</v>
      </c>
      <c r="R732" s="31">
        <v>144988</v>
      </c>
      <c r="S732" s="31">
        <f t="shared" si="279"/>
        <v>3.7776671173456942</v>
      </c>
      <c r="T732" s="31">
        <v>95980</v>
      </c>
      <c r="U732" s="31">
        <f t="shared" si="286"/>
        <v>49008</v>
      </c>
      <c r="V732" s="50">
        <f t="shared" si="291"/>
        <v>0.35567585174601579</v>
      </c>
      <c r="W732" s="31">
        <v>3909</v>
      </c>
      <c r="X732" s="44">
        <f t="shared" si="287"/>
        <v>4.0727234840591793</v>
      </c>
      <c r="Y732" s="44">
        <f t="shared" si="288"/>
        <v>1.3900234840591792</v>
      </c>
      <c r="Z732" s="31">
        <v>15138</v>
      </c>
      <c r="AA732" s="30">
        <v>8.5097000000000005</v>
      </c>
      <c r="AB732" s="30">
        <v>88.7744</v>
      </c>
      <c r="AC732" s="30">
        <v>5.7293000000000003</v>
      </c>
      <c r="AD732" s="30">
        <v>4.2503000000000002</v>
      </c>
      <c r="AE732" s="30">
        <f t="shared" si="292"/>
        <v>3.2836065139342843</v>
      </c>
      <c r="AF732" s="30">
        <v>139.80510000000001</v>
      </c>
      <c r="AG732" s="31">
        <v>16736</v>
      </c>
      <c r="AH732" s="59">
        <f>VLOOKUP(C732,macroInfo!$B$5:$D$57,3,0)</f>
        <v>2.2944390776931098</v>
      </c>
      <c r="AI732" s="59">
        <f>VLOOKUP(C732,macroInfo!$B$5:$G$57,6,0)</f>
        <v>-2.5770932284035988</v>
      </c>
      <c r="AJ732" s="59">
        <f>VLOOKUP(C732,macroInfo!$B$5:$F$57,5,0)</f>
        <v>7.0343743579107363</v>
      </c>
      <c r="AK732" s="59">
        <f>VLOOKUP(C732,macroInfo!$B$5:$H$57,7,0)</f>
        <v>2.2983333333333333</v>
      </c>
    </row>
    <row r="733" spans="1:37" x14ac:dyDescent="0.3">
      <c r="A733" s="32" t="s">
        <v>179</v>
      </c>
      <c r="B733" s="32">
        <v>25</v>
      </c>
      <c r="C733" s="32">
        <v>2020</v>
      </c>
      <c r="D733" s="29" t="s">
        <v>297</v>
      </c>
      <c r="E733" s="29" t="s">
        <v>45</v>
      </c>
      <c r="F733" s="33">
        <f t="shared" si="282"/>
        <v>1</v>
      </c>
      <c r="G733" s="33">
        <f t="shared" si="283"/>
        <v>1</v>
      </c>
      <c r="H733" s="33">
        <f t="shared" si="284"/>
        <v>0</v>
      </c>
      <c r="I733" s="33">
        <f t="shared" si="285"/>
        <v>0</v>
      </c>
      <c r="J733" s="30">
        <v>0.8518</v>
      </c>
      <c r="K733" s="30">
        <v>7.9246999999999996</v>
      </c>
      <c r="L733" s="30">
        <v>2.8384999999999998</v>
      </c>
      <c r="M733" s="30">
        <v>2.6368</v>
      </c>
      <c r="N733" s="31">
        <v>14907</v>
      </c>
      <c r="O733" s="50">
        <f t="shared" si="290"/>
        <v>4.7744223129512546</v>
      </c>
      <c r="P733" s="31">
        <v>134198</v>
      </c>
      <c r="Q733" s="31">
        <f t="shared" si="277"/>
        <v>9.0023478902529011</v>
      </c>
      <c r="R733" s="31">
        <v>170336</v>
      </c>
      <c r="S733" s="31">
        <f t="shared" si="279"/>
        <v>16.112197661514582</v>
      </c>
      <c r="T733" s="31">
        <v>102768</v>
      </c>
      <c r="U733" s="31">
        <f t="shared" si="286"/>
        <v>67568</v>
      </c>
      <c r="V733" s="50">
        <f t="shared" si="291"/>
        <v>32.115094810116837</v>
      </c>
      <c r="W733" s="31">
        <v>4034</v>
      </c>
      <c r="X733" s="44">
        <f t="shared" si="287"/>
        <v>3.9253464113342678</v>
      </c>
      <c r="Y733" s="44">
        <f t="shared" si="288"/>
        <v>1.2885464113342677</v>
      </c>
      <c r="Z733" s="31">
        <v>16081</v>
      </c>
      <c r="AA733" s="30">
        <v>9.4731000000000005</v>
      </c>
      <c r="AB733" s="30">
        <v>89.7804</v>
      </c>
      <c r="AC733" s="30">
        <v>7.0723000000000003</v>
      </c>
      <c r="AD733" s="30">
        <v>20.927900000000001</v>
      </c>
      <c r="AE733" s="30">
        <f t="shared" si="292"/>
        <v>6.0430311984911844</v>
      </c>
      <c r="AF733" s="30">
        <v>168.94499999999999</v>
      </c>
      <c r="AG733" s="31">
        <v>17976</v>
      </c>
      <c r="AH733" s="59">
        <f>VLOOKUP(C733,macroInfo!$B$5:$D$57,3,0)</f>
        <v>-2.76780251140578</v>
      </c>
      <c r="AI733" s="59">
        <f>VLOOKUP(C733,macroInfo!$B$5:$G$57,6,0)</f>
        <v>-114.23391508809951</v>
      </c>
      <c r="AJ733" s="59">
        <f>VLOOKUP(C733,macroInfo!$B$5:$F$57,5,0)</f>
        <v>9.0718970685114702</v>
      </c>
      <c r="AK733" s="59">
        <f>VLOOKUP(C733,macroInfo!$B$5:$H$57,7,0)</f>
        <v>0.73333333333333339</v>
      </c>
    </row>
    <row r="734" spans="1:37" x14ac:dyDescent="0.3">
      <c r="A734" s="32" t="s">
        <v>180</v>
      </c>
      <c r="B734" s="32">
        <v>25</v>
      </c>
      <c r="C734" s="32">
        <v>2021</v>
      </c>
      <c r="D734" s="29" t="s">
        <v>297</v>
      </c>
      <c r="E734" s="29" t="s">
        <v>45</v>
      </c>
      <c r="F734" s="33">
        <f t="shared" si="282"/>
        <v>1</v>
      </c>
      <c r="G734" s="33">
        <f t="shared" si="283"/>
        <v>1</v>
      </c>
      <c r="H734" s="33">
        <f t="shared" si="284"/>
        <v>0</v>
      </c>
      <c r="I734" s="33">
        <f t="shared" si="285"/>
        <v>0</v>
      </c>
      <c r="J734" s="30">
        <v>1.4719</v>
      </c>
      <c r="K734" s="30">
        <v>15.941000000000001</v>
      </c>
      <c r="L734" s="30">
        <v>2.5194999999999999</v>
      </c>
      <c r="M734" s="30">
        <v>2.4176000000000002</v>
      </c>
      <c r="N734" s="31">
        <v>15549</v>
      </c>
      <c r="O734" s="50">
        <f t="shared" si="290"/>
        <v>4.2165426587386028</v>
      </c>
      <c r="P734" s="31">
        <v>144394</v>
      </c>
      <c r="Q734" s="31">
        <f t="shared" si="277"/>
        <v>9.286384976525822</v>
      </c>
      <c r="R734" s="31">
        <v>186346</v>
      </c>
      <c r="S734" s="31">
        <f t="shared" si="279"/>
        <v>8.9832203719301553</v>
      </c>
      <c r="T734" s="31">
        <v>104583</v>
      </c>
      <c r="U734" s="31">
        <f t="shared" si="286"/>
        <v>81763</v>
      </c>
      <c r="V734" s="50">
        <f t="shared" si="291"/>
        <v>19.069032034993917</v>
      </c>
      <c r="W734" s="31">
        <v>4071</v>
      </c>
      <c r="X734" s="44">
        <f t="shared" si="287"/>
        <v>3.8926020481340182</v>
      </c>
      <c r="Y734" s="44">
        <f t="shared" si="288"/>
        <v>1.475002048134018</v>
      </c>
      <c r="Z734" s="31">
        <v>15523</v>
      </c>
      <c r="AA734" s="30">
        <v>10.695399999999999</v>
      </c>
      <c r="AB734" s="30">
        <v>91.882599999999996</v>
      </c>
      <c r="AC734" s="30">
        <v>1.7661</v>
      </c>
      <c r="AD734" s="30">
        <v>12.7807</v>
      </c>
      <c r="AE734" s="30">
        <f t="shared" si="292"/>
        <v>-3.5315655827581254</v>
      </c>
      <c r="AF734" s="30">
        <v>277.524</v>
      </c>
      <c r="AG734" s="31">
        <v>18030</v>
      </c>
      <c r="AH734" s="59">
        <f>VLOOKUP(C734,macroInfo!$B$5:$D$57,3,0)</f>
        <v>5.9454847612217199</v>
      </c>
      <c r="AI734" s="59">
        <f>VLOOKUP(C734,macroInfo!$B$5:$G$57,6,0)</f>
        <v>-151.61959856938344</v>
      </c>
      <c r="AJ734" s="59">
        <f>VLOOKUP(C734,macroInfo!$B$5:$F$57,5,0)</f>
        <v>28.522785754254098</v>
      </c>
      <c r="AK734" s="59">
        <f>VLOOKUP(C734,macroInfo!$B$5:$H$57,7,0)</f>
        <v>0.161</v>
      </c>
    </row>
    <row r="735" spans="1:37" x14ac:dyDescent="0.3">
      <c r="A735" s="32" t="s">
        <v>181</v>
      </c>
      <c r="B735" s="32">
        <v>25</v>
      </c>
      <c r="C735" s="32">
        <v>2022</v>
      </c>
      <c r="D735" s="29" t="s">
        <v>297</v>
      </c>
      <c r="E735" s="29" t="s">
        <v>45</v>
      </c>
      <c r="F735" s="33">
        <f t="shared" si="282"/>
        <v>1</v>
      </c>
      <c r="G735" s="33">
        <f t="shared" si="283"/>
        <v>1</v>
      </c>
      <c r="H735" s="33">
        <f t="shared" si="284"/>
        <v>0</v>
      </c>
      <c r="I735" s="33">
        <f t="shared" si="285"/>
        <v>0</v>
      </c>
      <c r="J735" s="30">
        <v>1.0192000000000001</v>
      </c>
      <c r="K735" s="30">
        <v>13.5892</v>
      </c>
      <c r="L735" s="30">
        <v>2.6585999999999999</v>
      </c>
      <c r="M735" s="30">
        <v>2.4375</v>
      </c>
      <c r="N735" s="31">
        <v>17225</v>
      </c>
      <c r="O735" s="50">
        <f t="shared" si="290"/>
        <v>10.236548902404312</v>
      </c>
      <c r="P735" s="31">
        <v>162471</v>
      </c>
      <c r="Q735" s="31">
        <f t="shared" si="277"/>
        <v>9.4322786647314949</v>
      </c>
      <c r="R735" s="31">
        <v>189813</v>
      </c>
      <c r="S735" s="31">
        <f t="shared" si="279"/>
        <v>1.8434216271315147</v>
      </c>
      <c r="T735" s="31">
        <v>120357</v>
      </c>
      <c r="U735" s="31">
        <f t="shared" si="286"/>
        <v>69456</v>
      </c>
      <c r="V735" s="50">
        <f t="shared" si="291"/>
        <v>-16.313135998428923</v>
      </c>
      <c r="W735" s="31">
        <v>4527</v>
      </c>
      <c r="X735" s="44">
        <f t="shared" si="287"/>
        <v>3.7613101024452256</v>
      </c>
      <c r="Y735" s="44">
        <f t="shared" si="288"/>
        <v>1.3238101024452256</v>
      </c>
      <c r="Z735" s="31">
        <v>10954</v>
      </c>
      <c r="AA735" s="30">
        <v>14.1083</v>
      </c>
      <c r="AB735" s="30">
        <v>82.920500000000004</v>
      </c>
      <c r="AC735" s="30">
        <v>15.082800000000001</v>
      </c>
      <c r="AD735" s="30">
        <v>-6.5392000000000001</v>
      </c>
      <c r="AE735" s="30">
        <f t="shared" si="292"/>
        <v>-34.861810868277679</v>
      </c>
      <c r="AF735" s="30">
        <v>304.81639999999999</v>
      </c>
      <c r="AG735" s="31">
        <v>20776</v>
      </c>
      <c r="AH735" s="59">
        <f>VLOOKUP(C735,macroInfo!$B$5:$D$57,3,0)</f>
        <v>2.1</v>
      </c>
      <c r="AI735" s="59">
        <f>VLOOKUP(C735,macroInfo!$B$5:$G$57,6,0)</f>
        <v>270.39008175553982</v>
      </c>
      <c r="AJ735" s="59">
        <f>VLOOKUP(C735,macroInfo!$B$5:$F$57,5,0)</f>
        <v>-4.8140790190475906</v>
      </c>
      <c r="AK735" s="59">
        <f>VLOOKUP(C735,macroInfo!$B$5:$H$57,7,0)</f>
        <v>2.4049999999999998</v>
      </c>
    </row>
    <row r="736" spans="1:37" x14ac:dyDescent="0.3">
      <c r="A736" s="29"/>
      <c r="B736" s="29"/>
      <c r="C736" s="29"/>
      <c r="D736" s="29"/>
      <c r="E736" s="29"/>
      <c r="F736" s="33"/>
      <c r="G736" s="33"/>
      <c r="H736" s="33"/>
      <c r="I736" s="33"/>
      <c r="J736" s="29"/>
      <c r="K736" s="29"/>
      <c r="L736" s="29"/>
      <c r="M736" s="29"/>
      <c r="N736" s="29"/>
      <c r="O736" s="50"/>
      <c r="P736" s="29"/>
      <c r="Q736" s="31"/>
      <c r="R736" s="29"/>
      <c r="S736" s="31"/>
      <c r="T736" s="29"/>
      <c r="U736" s="31">
        <f t="shared" ref="U736:U761" si="294">+R736-T736</f>
        <v>0</v>
      </c>
      <c r="V736" s="50"/>
      <c r="W736" s="29"/>
      <c r="X736" s="44"/>
      <c r="Y736" s="44"/>
      <c r="Z736" s="29"/>
      <c r="AA736" s="29"/>
      <c r="AB736" s="29"/>
      <c r="AC736" s="29"/>
      <c r="AD736" s="29"/>
      <c r="AE736" s="30"/>
      <c r="AF736" s="29"/>
      <c r="AG736" s="29"/>
      <c r="AH736" s="59"/>
      <c r="AI736" s="59"/>
      <c r="AJ736" s="59"/>
      <c r="AK736" s="59"/>
    </row>
    <row r="737" spans="1:37" x14ac:dyDescent="0.3">
      <c r="A737" s="32" t="s">
        <v>157</v>
      </c>
      <c r="B737" s="32">
        <v>26</v>
      </c>
      <c r="C737" s="32">
        <v>1998</v>
      </c>
      <c r="D737" s="29" t="s">
        <v>298</v>
      </c>
      <c r="E737" s="29" t="s">
        <v>45</v>
      </c>
      <c r="F737" s="33">
        <f t="shared" ref="F737:F761" si="295">IF(OR(AND(C737&gt;2006,C737&lt;=2012), C737=2001,C737&gt;=2020),1,0)</f>
        <v>0</v>
      </c>
      <c r="G737" s="33">
        <f t="shared" ref="G737:G761" si="296">IF(OR(AND(C737&gt;2006,C737&lt;=2012), C737&gt;=2020),1,0)</f>
        <v>0</v>
      </c>
      <c r="H737" s="33">
        <f t="shared" ref="H737:H761" si="297">IF(OR(AND(C737&gt;2006,C737&lt;=2012)),1,0)</f>
        <v>0</v>
      </c>
      <c r="I737" s="33">
        <f t="shared" ref="I737:I761" si="298">IF(OR(E737="DEU",E737="UK"),1,0)</f>
        <v>0</v>
      </c>
      <c r="J737" s="30">
        <v>1.3308</v>
      </c>
      <c r="K737" s="30">
        <v>20.294799999999999</v>
      </c>
      <c r="L737" s="30">
        <v>2.2284000000000002</v>
      </c>
      <c r="M737" s="30">
        <v>1.3402000000000001</v>
      </c>
      <c r="N737" s="31">
        <f>AVERAGE(N738:N741)</f>
        <v>2631.25</v>
      </c>
      <c r="O737" s="50"/>
      <c r="P737" s="31">
        <f>AVERAGE(P738:P741)</f>
        <v>25149.917374999997</v>
      </c>
      <c r="Q737" s="31">
        <f t="shared" si="277"/>
        <v>9.558163372921614</v>
      </c>
      <c r="R737" s="31">
        <v>27870</v>
      </c>
      <c r="S737" s="31"/>
      <c r="T737" s="31">
        <v>13646.9004</v>
      </c>
      <c r="U737" s="31">
        <f t="shared" si="294"/>
        <v>14223.0996</v>
      </c>
      <c r="V737" s="50"/>
      <c r="W737" s="31">
        <v>477.2</v>
      </c>
      <c r="X737" s="44">
        <f t="shared" ref="X737:X761" si="299">+W737/T737*100</f>
        <v>3.4967647305464324</v>
      </c>
      <c r="Y737" s="44">
        <f t="shared" ref="Y737:Y761" si="300">X737-M737</f>
        <v>2.1565647305464326</v>
      </c>
      <c r="Z737" s="31">
        <v>1820.3</v>
      </c>
      <c r="AA737" s="30">
        <v>14.363799999999999</v>
      </c>
      <c r="AB737" s="30">
        <v>72.7654</v>
      </c>
      <c r="AC737" s="30">
        <v>8.4102999999999994</v>
      </c>
      <c r="AD737" s="30">
        <v>11.263400000000001</v>
      </c>
      <c r="AE737" s="30"/>
      <c r="AF737" s="30">
        <f t="shared" ref="AF737:AF745" si="301">AVERAGE(AF739:AF748)</f>
        <v>343.73710366099999</v>
      </c>
      <c r="AG737" s="31">
        <v>2621</v>
      </c>
      <c r="AH737" s="59">
        <f>VLOOKUP(C737,macroInfo!$B$5:$D$57,3,0)</f>
        <v>4.4813944315531602</v>
      </c>
      <c r="AI737" s="59">
        <f>VLOOKUP(C737,macroInfo!$B$5:$G$57,6,0)</f>
        <v>7.1698837229222008</v>
      </c>
      <c r="AJ737" s="59">
        <f>VLOOKUP(C737,macroInfo!$B$5:$F$57,5,0)</f>
        <v>21.675289447831517</v>
      </c>
      <c r="AK737" s="59">
        <f>VLOOKUP(C737,macroInfo!$B$5:$H$57,7,0)</f>
        <v>7.335</v>
      </c>
    </row>
    <row r="738" spans="1:37" x14ac:dyDescent="0.3">
      <c r="A738" s="32" t="s">
        <v>158</v>
      </c>
      <c r="B738" s="32">
        <v>26</v>
      </c>
      <c r="C738" s="32">
        <v>1999</v>
      </c>
      <c r="D738" s="29" t="s">
        <v>298</v>
      </c>
      <c r="E738" s="29" t="s">
        <v>45</v>
      </c>
      <c r="F738" s="33">
        <f t="shared" si="295"/>
        <v>0</v>
      </c>
      <c r="G738" s="33">
        <f t="shared" si="296"/>
        <v>0</v>
      </c>
      <c r="H738" s="33">
        <f t="shared" si="297"/>
        <v>0</v>
      </c>
      <c r="I738" s="33">
        <f t="shared" si="298"/>
        <v>0</v>
      </c>
      <c r="J738" s="30">
        <v>1.4316</v>
      </c>
      <c r="K738" s="30">
        <v>20.6555</v>
      </c>
      <c r="L738" s="30">
        <v>2.2745000000000002</v>
      </c>
      <c r="M738" s="30">
        <v>1.3615999999999999</v>
      </c>
      <c r="N738" s="31">
        <v>2212</v>
      </c>
      <c r="O738" s="50">
        <f t="shared" si="290"/>
        <v>-17.356193478846617</v>
      </c>
      <c r="P738" s="31">
        <v>22248.175200000001</v>
      </c>
      <c r="Q738" s="31">
        <f t="shared" si="277"/>
        <v>10.057945388788427</v>
      </c>
      <c r="R738" s="31">
        <v>28708.2</v>
      </c>
      <c r="S738" s="31">
        <f t="shared" si="279"/>
        <v>2.9631954748879146</v>
      </c>
      <c r="T738" s="31">
        <v>15374.5</v>
      </c>
      <c r="U738" s="31">
        <f t="shared" si="294"/>
        <v>13333.7</v>
      </c>
      <c r="V738" s="50">
        <f t="shared" ref="V738:V761" si="302">LN(U738/U737)*100</f>
        <v>-6.4572710237900814</v>
      </c>
      <c r="W738" s="31">
        <v>518.79999999999995</v>
      </c>
      <c r="X738" s="44">
        <f t="shared" si="299"/>
        <v>3.3744186802822851</v>
      </c>
      <c r="Y738" s="44">
        <f t="shared" si="300"/>
        <v>2.0128186802822849</v>
      </c>
      <c r="Z738" s="31">
        <v>2054.6999999999998</v>
      </c>
      <c r="AA738" s="30">
        <v>13.201000000000001</v>
      </c>
      <c r="AB738" s="30">
        <v>83.918700000000001</v>
      </c>
      <c r="AC738" s="30">
        <v>12.6593</v>
      </c>
      <c r="AD738" s="30">
        <v>17.4057</v>
      </c>
      <c r="AE738" s="30">
        <f t="shared" si="292"/>
        <v>12.112852922011609</v>
      </c>
      <c r="AF738" s="30">
        <f t="shared" si="301"/>
        <v>340.29928342899996</v>
      </c>
      <c r="AG738" s="31">
        <v>3048</v>
      </c>
      <c r="AH738" s="59">
        <f>VLOOKUP(C738,macroInfo!$B$5:$D$57,3,0)</f>
        <v>4.7944990446750797</v>
      </c>
      <c r="AI738" s="59">
        <f>VLOOKUP(C738,macroInfo!$B$5:$G$57,6,0)</f>
        <v>-29.70418029197921</v>
      </c>
      <c r="AJ738" s="59">
        <f>VLOOKUP(C738,macroInfo!$B$5:$F$57,5,0)</f>
        <v>20.14088090429766</v>
      </c>
      <c r="AK738" s="59">
        <f>VLOOKUP(C738,macroInfo!$B$5:$H$57,7,0)</f>
        <v>5.4500000000000011</v>
      </c>
    </row>
    <row r="739" spans="1:37" x14ac:dyDescent="0.3">
      <c r="A739" s="32" t="s">
        <v>159</v>
      </c>
      <c r="B739" s="32">
        <v>26</v>
      </c>
      <c r="C739" s="32">
        <v>2000</v>
      </c>
      <c r="D739" s="29" t="s">
        <v>298</v>
      </c>
      <c r="E739" s="29" t="s">
        <v>45</v>
      </c>
      <c r="F739" s="33">
        <f t="shared" si="295"/>
        <v>0</v>
      </c>
      <c r="G739" s="33">
        <f t="shared" si="296"/>
        <v>0</v>
      </c>
      <c r="H739" s="33">
        <f t="shared" si="297"/>
        <v>0</v>
      </c>
      <c r="I739" s="33">
        <f t="shared" si="298"/>
        <v>0</v>
      </c>
      <c r="J739" s="30">
        <v>1.4987999999999999</v>
      </c>
      <c r="K739" s="30">
        <v>21.8063</v>
      </c>
      <c r="L739" s="30">
        <v>2.2078000000000002</v>
      </c>
      <c r="M739" s="30">
        <v>1.1055999999999999</v>
      </c>
      <c r="N739" s="31">
        <v>2484</v>
      </c>
      <c r="O739" s="50">
        <f t="shared" si="290"/>
        <v>11.59730804111439</v>
      </c>
      <c r="P739" s="31">
        <v>25392.9961</v>
      </c>
      <c r="Q739" s="31">
        <f t="shared" si="277"/>
        <v>10.222623228663446</v>
      </c>
      <c r="R739" s="31">
        <v>36022.300000000003</v>
      </c>
      <c r="S739" s="31">
        <f t="shared" si="279"/>
        <v>22.695539488130112</v>
      </c>
      <c r="T739" s="31">
        <v>18144.599999999999</v>
      </c>
      <c r="U739" s="31">
        <f t="shared" si="294"/>
        <v>17877.700000000004</v>
      </c>
      <c r="V739" s="50">
        <f t="shared" si="302"/>
        <v>29.325946105666773</v>
      </c>
      <c r="W739" s="31">
        <v>568.6</v>
      </c>
      <c r="X739" s="44">
        <f t="shared" si="299"/>
        <v>3.1337147140195984</v>
      </c>
      <c r="Y739" s="44">
        <f t="shared" si="300"/>
        <v>2.0281147140195985</v>
      </c>
      <c r="Z739" s="31">
        <v>2342.1999999999998</v>
      </c>
      <c r="AA739" s="30">
        <v>14.630100000000001</v>
      </c>
      <c r="AB739" s="30">
        <v>70.8994</v>
      </c>
      <c r="AC739" s="30">
        <v>18.017499999999998</v>
      </c>
      <c r="AD739" s="30">
        <v>6.8171999999999997</v>
      </c>
      <c r="AE739" s="30">
        <f t="shared" si="292"/>
        <v>13.096080673606764</v>
      </c>
      <c r="AF739" s="30">
        <f t="shared" si="301"/>
        <v>349.23850231999995</v>
      </c>
      <c r="AG739" s="31">
        <v>3263</v>
      </c>
      <c r="AH739" s="59">
        <f>VLOOKUP(C739,macroInfo!$B$5:$D$57,3,0)</f>
        <v>4.0771594794161796</v>
      </c>
      <c r="AI739" s="59">
        <f>VLOOKUP(C739,macroInfo!$B$5:$G$57,6,0)</f>
        <v>11.349249888751523</v>
      </c>
      <c r="AJ739" s="59">
        <f>VLOOKUP(C739,macroInfo!$B$5:$F$57,5,0)</f>
        <v>6.4848096186651185</v>
      </c>
      <c r="AK739" s="59">
        <f>VLOOKUP(C739,macroInfo!$B$5:$H$57,7,0)</f>
        <v>6.1050000000000004</v>
      </c>
    </row>
    <row r="740" spans="1:37" x14ac:dyDescent="0.3">
      <c r="A740" s="32" t="s">
        <v>160</v>
      </c>
      <c r="B740" s="32">
        <v>26</v>
      </c>
      <c r="C740" s="32">
        <v>2001</v>
      </c>
      <c r="D740" s="29" t="s">
        <v>298</v>
      </c>
      <c r="E740" s="29" t="s">
        <v>45</v>
      </c>
      <c r="F740" s="33">
        <f t="shared" si="295"/>
        <v>1</v>
      </c>
      <c r="G740" s="33">
        <f t="shared" si="296"/>
        <v>0</v>
      </c>
      <c r="H740" s="33">
        <f t="shared" si="297"/>
        <v>0</v>
      </c>
      <c r="I740" s="33">
        <f t="shared" si="298"/>
        <v>0</v>
      </c>
      <c r="J740" s="30">
        <v>1.2881</v>
      </c>
      <c r="K740" s="30">
        <v>19.360700000000001</v>
      </c>
      <c r="L740" s="30">
        <v>1.9593</v>
      </c>
      <c r="M740" s="30">
        <v>1.1649</v>
      </c>
      <c r="N740" s="31">
        <v>2806</v>
      </c>
      <c r="O740" s="50">
        <f t="shared" si="290"/>
        <v>12.18898176090368</v>
      </c>
      <c r="P740" s="31">
        <v>25803.5088</v>
      </c>
      <c r="Q740" s="31">
        <f t="shared" si="277"/>
        <v>9.1958334996436211</v>
      </c>
      <c r="R740" s="31">
        <v>39671.800000000003</v>
      </c>
      <c r="S740" s="31">
        <f t="shared" si="279"/>
        <v>9.650241671110841</v>
      </c>
      <c r="T740" s="31">
        <v>17979.900000000001</v>
      </c>
      <c r="U740" s="31">
        <f t="shared" si="294"/>
        <v>21691.9</v>
      </c>
      <c r="V740" s="50">
        <f t="shared" si="302"/>
        <v>19.338479284934383</v>
      </c>
      <c r="W740" s="31">
        <v>595.29999999999995</v>
      </c>
      <c r="X740" s="44">
        <f t="shared" si="299"/>
        <v>3.3109194155696073</v>
      </c>
      <c r="Y740" s="44">
        <f t="shared" si="300"/>
        <v>2.1460194155696071</v>
      </c>
      <c r="Z740" s="31">
        <v>2653.5</v>
      </c>
      <c r="AA740" s="30">
        <v>14.303900000000001</v>
      </c>
      <c r="AB740" s="30">
        <v>70.071100000000001</v>
      </c>
      <c r="AC740" s="30">
        <v>-0.90769999999999995</v>
      </c>
      <c r="AD740" s="30">
        <v>9.5997000000000003</v>
      </c>
      <c r="AE740" s="30">
        <f t="shared" si="292"/>
        <v>12.478886465991277</v>
      </c>
      <c r="AF740" s="30">
        <f t="shared" si="301"/>
        <v>353.04521108999995</v>
      </c>
      <c r="AG740" s="31">
        <v>3677</v>
      </c>
      <c r="AH740" s="59">
        <f>VLOOKUP(C740,macroInfo!$B$5:$D$57,3,0)</f>
        <v>0.95433872870837899</v>
      </c>
      <c r="AI740" s="59">
        <f>VLOOKUP(C740,macroInfo!$B$5:$G$57,6,0)</f>
        <v>-20.568826745413055</v>
      </c>
      <c r="AJ740" s="59">
        <f>VLOOKUP(C740,macroInfo!$B$5:$F$57,5,0)</f>
        <v>-18.009005298066089</v>
      </c>
      <c r="AK740" s="59">
        <f>VLOOKUP(C740,macroInfo!$B$5:$H$57,7,0)</f>
        <v>4.9700000000000006</v>
      </c>
    </row>
    <row r="741" spans="1:37" x14ac:dyDescent="0.3">
      <c r="A741" s="32" t="s">
        <v>161</v>
      </c>
      <c r="B741" s="32">
        <v>26</v>
      </c>
      <c r="C741" s="32">
        <v>2002</v>
      </c>
      <c r="D741" s="29" t="s">
        <v>298</v>
      </c>
      <c r="E741" s="29" t="s">
        <v>45</v>
      </c>
      <c r="F741" s="33">
        <f t="shared" si="295"/>
        <v>0</v>
      </c>
      <c r="G741" s="33">
        <f t="shared" si="296"/>
        <v>0</v>
      </c>
      <c r="H741" s="33">
        <f t="shared" si="297"/>
        <v>0</v>
      </c>
      <c r="I741" s="33">
        <f t="shared" si="298"/>
        <v>0</v>
      </c>
      <c r="J741" s="30">
        <v>1.1297999999999999</v>
      </c>
      <c r="K741" s="30">
        <v>16.0808</v>
      </c>
      <c r="L741" s="30">
        <v>1.8896999999999999</v>
      </c>
      <c r="M741" s="30">
        <v>1.3505</v>
      </c>
      <c r="N741" s="31">
        <v>3023</v>
      </c>
      <c r="O741" s="50">
        <f t="shared" si="290"/>
        <v>7.4489734117051825</v>
      </c>
      <c r="P741" s="31">
        <v>27154.989399999999</v>
      </c>
      <c r="Q741" s="31">
        <f t="shared" si="277"/>
        <v>8.9827950380416794</v>
      </c>
      <c r="R741" s="31">
        <v>39478.199999999997</v>
      </c>
      <c r="S741" s="31">
        <f t="shared" si="279"/>
        <v>-0.48919870144109578</v>
      </c>
      <c r="T741" s="31">
        <v>18063.7</v>
      </c>
      <c r="U741" s="31">
        <f t="shared" si="294"/>
        <v>21414.499999999996</v>
      </c>
      <c r="V741" s="50">
        <f t="shared" si="302"/>
        <v>-1.2870656299433947</v>
      </c>
      <c r="W741" s="31">
        <v>601.79999999999995</v>
      </c>
      <c r="X741" s="44">
        <f t="shared" si="299"/>
        <v>3.331543371513034</v>
      </c>
      <c r="Y741" s="44">
        <f t="shared" si="300"/>
        <v>1.981043371513034</v>
      </c>
      <c r="Z741" s="31">
        <v>2879.8</v>
      </c>
      <c r="AA741" s="30">
        <v>13.160299999999999</v>
      </c>
      <c r="AB741" s="30">
        <v>75.178799999999995</v>
      </c>
      <c r="AC741" s="30">
        <v>0.46610000000000001</v>
      </c>
      <c r="AD741" s="30">
        <v>4.1680000000000001</v>
      </c>
      <c r="AE741" s="30">
        <f t="shared" si="292"/>
        <v>8.1841324006220511</v>
      </c>
      <c r="AF741" s="30">
        <f t="shared" si="301"/>
        <v>355.41371229999999</v>
      </c>
      <c r="AG741" s="31">
        <v>3837</v>
      </c>
      <c r="AH741" s="59">
        <f>VLOOKUP(C741,macroInfo!$B$5:$D$57,3,0)</f>
        <v>1.6959429227495699</v>
      </c>
      <c r="AI741" s="59">
        <f>VLOOKUP(C741,macroInfo!$B$5:$G$57,6,0)</f>
        <v>-21.837626089029953</v>
      </c>
      <c r="AJ741" s="59">
        <f>VLOOKUP(C741,macroInfo!$B$5:$F$57,5,0)</f>
        <v>-18.18527651548176</v>
      </c>
      <c r="AK741" s="59">
        <f>VLOOKUP(C741,macroInfo!$B$5:$H$57,7,0)</f>
        <v>3.9949999999999997</v>
      </c>
    </row>
    <row r="742" spans="1:37" x14ac:dyDescent="0.3">
      <c r="A742" s="32" t="s">
        <v>162</v>
      </c>
      <c r="B742" s="32">
        <v>26</v>
      </c>
      <c r="C742" s="32">
        <v>2003</v>
      </c>
      <c r="D742" s="29" t="s">
        <v>298</v>
      </c>
      <c r="E742" s="29" t="s">
        <v>45</v>
      </c>
      <c r="F742" s="33">
        <f t="shared" si="295"/>
        <v>0</v>
      </c>
      <c r="G742" s="33">
        <f t="shared" si="296"/>
        <v>0</v>
      </c>
      <c r="H742" s="33">
        <f t="shared" si="297"/>
        <v>0</v>
      </c>
      <c r="I742" s="33">
        <f t="shared" si="298"/>
        <v>0</v>
      </c>
      <c r="J742" s="30">
        <v>1.0004</v>
      </c>
      <c r="K742" s="30">
        <v>13.6173</v>
      </c>
      <c r="L742" s="30">
        <v>1.6956</v>
      </c>
      <c r="M742" s="30">
        <v>1.2606999999999999</v>
      </c>
      <c r="N742" s="31">
        <v>3082</v>
      </c>
      <c r="O742" s="50">
        <f t="shared" si="290"/>
        <v>1.9329021100602917</v>
      </c>
      <c r="P742" s="31">
        <v>27800</v>
      </c>
      <c r="Q742" s="31">
        <f t="shared" si="277"/>
        <v>9.0201168072680069</v>
      </c>
      <c r="R742" s="31">
        <v>41450.199999999997</v>
      </c>
      <c r="S742" s="31">
        <f t="shared" si="279"/>
        <v>4.8744085839399025</v>
      </c>
      <c r="T742" s="31">
        <v>17813.8</v>
      </c>
      <c r="U742" s="31">
        <f t="shared" si="294"/>
        <v>23636.399999999998</v>
      </c>
      <c r="V742" s="50">
        <f t="shared" si="302"/>
        <v>9.8719634003225831</v>
      </c>
      <c r="W742" s="31">
        <v>548.20000000000005</v>
      </c>
      <c r="X742" s="44">
        <f t="shared" si="299"/>
        <v>3.0773894396479138</v>
      </c>
      <c r="Y742" s="44">
        <f t="shared" si="300"/>
        <v>1.8166894396479139</v>
      </c>
      <c r="Z742" s="31">
        <v>3055.3</v>
      </c>
      <c r="AA742" s="30">
        <v>13.566700000000001</v>
      </c>
      <c r="AB742" s="30">
        <v>72.896500000000003</v>
      </c>
      <c r="AC742" s="30">
        <v>-1.3834</v>
      </c>
      <c r="AD742" s="30">
        <v>0.79769999999999996</v>
      </c>
      <c r="AE742" s="30">
        <f t="shared" si="292"/>
        <v>5.9156940182921165</v>
      </c>
      <c r="AF742" s="30">
        <f t="shared" si="301"/>
        <v>357.11758789999999</v>
      </c>
      <c r="AG742" s="31">
        <v>3892</v>
      </c>
      <c r="AH742" s="59">
        <f>VLOOKUP(C742,macroInfo!$B$5:$D$57,3,0)</f>
        <v>2.7962091006717</v>
      </c>
      <c r="AI742" s="59">
        <f>VLOOKUP(C742,macroInfo!$B$5:$G$57,6,0)</f>
        <v>-8.6215243879623085</v>
      </c>
      <c r="AJ742" s="59">
        <f>VLOOKUP(C742,macroInfo!$B$5:$F$57,5,0)</f>
        <v>-2.1118228990670262</v>
      </c>
      <c r="AK742" s="59">
        <f>VLOOKUP(C742,macroInfo!$B$5:$H$57,7,0)</f>
        <v>3.665</v>
      </c>
    </row>
    <row r="743" spans="1:37" x14ac:dyDescent="0.3">
      <c r="A743" s="32" t="s">
        <v>163</v>
      </c>
      <c r="B743" s="32">
        <v>26</v>
      </c>
      <c r="C743" s="32">
        <v>2004</v>
      </c>
      <c r="D743" s="29" t="s">
        <v>298</v>
      </c>
      <c r="E743" s="29" t="s">
        <v>45</v>
      </c>
      <c r="F743" s="33">
        <f t="shared" si="295"/>
        <v>0</v>
      </c>
      <c r="G743" s="33">
        <f t="shared" si="296"/>
        <v>0</v>
      </c>
      <c r="H743" s="33">
        <f t="shared" si="297"/>
        <v>0</v>
      </c>
      <c r="I743" s="33">
        <f t="shared" si="298"/>
        <v>0</v>
      </c>
      <c r="J743" s="30">
        <v>1.1659999999999999</v>
      </c>
      <c r="K743" s="30">
        <v>15.9222</v>
      </c>
      <c r="L743" s="30">
        <v>1.5987</v>
      </c>
      <c r="M743" s="30">
        <v>1.1677999999999999</v>
      </c>
      <c r="N743" s="31">
        <v>3331</v>
      </c>
      <c r="O743" s="50">
        <f t="shared" si="290"/>
        <v>7.7693822313618561</v>
      </c>
      <c r="P743" s="31">
        <v>30333</v>
      </c>
      <c r="Q743" s="31">
        <f t="shared" si="277"/>
        <v>9.106274392074452</v>
      </c>
      <c r="R743" s="31">
        <v>45274.7</v>
      </c>
      <c r="S743" s="31">
        <f t="shared" si="279"/>
        <v>8.8255670914005346</v>
      </c>
      <c r="T743" s="31">
        <v>17942.7</v>
      </c>
      <c r="U743" s="31">
        <f t="shared" si="294"/>
        <v>27331.999999999996</v>
      </c>
      <c r="V743" s="50">
        <f t="shared" si="302"/>
        <v>14.527028024101968</v>
      </c>
      <c r="W743" s="31">
        <v>561.1</v>
      </c>
      <c r="X743" s="44">
        <f t="shared" si="299"/>
        <v>3.1271770692259246</v>
      </c>
      <c r="Y743" s="44">
        <f t="shared" si="300"/>
        <v>1.9593770692259247</v>
      </c>
      <c r="Z743" s="31">
        <v>3295.6</v>
      </c>
      <c r="AA743" s="30">
        <v>13.7379</v>
      </c>
      <c r="AB743" s="30">
        <v>78.455799999999996</v>
      </c>
      <c r="AC743" s="30">
        <v>0.72360000000000002</v>
      </c>
      <c r="AD743" s="30">
        <v>18.224599999999999</v>
      </c>
      <c r="AE743" s="30">
        <f t="shared" si="292"/>
        <v>7.5710457984343655</v>
      </c>
      <c r="AF743" s="30">
        <f t="shared" si="301"/>
        <v>359.502544</v>
      </c>
      <c r="AG743" s="31">
        <v>4037</v>
      </c>
      <c r="AH743" s="59">
        <f>VLOOKUP(C743,macroInfo!$B$5:$D$57,3,0)</f>
        <v>3.8525526006435098</v>
      </c>
      <c r="AI743" s="59">
        <f>VLOOKUP(C743,macroInfo!$B$5:$G$57,6,0)</f>
        <v>22.068486956749851</v>
      </c>
      <c r="AJ743" s="59">
        <f>VLOOKUP(C743,macroInfo!$B$5:$F$57,5,0)</f>
        <v>15.83158490016541</v>
      </c>
      <c r="AK743" s="59">
        <f>VLOOKUP(C743,macroInfo!$B$5:$H$57,7,0)</f>
        <v>4.57</v>
      </c>
    </row>
    <row r="744" spans="1:37" x14ac:dyDescent="0.3">
      <c r="A744" s="32" t="s">
        <v>164</v>
      </c>
      <c r="B744" s="32">
        <v>26</v>
      </c>
      <c r="C744" s="32">
        <v>2005</v>
      </c>
      <c r="D744" s="29" t="s">
        <v>298</v>
      </c>
      <c r="E744" s="29" t="s">
        <v>45</v>
      </c>
      <c r="F744" s="33">
        <f t="shared" si="295"/>
        <v>0</v>
      </c>
      <c r="G744" s="33">
        <f t="shared" si="296"/>
        <v>0</v>
      </c>
      <c r="H744" s="33">
        <f t="shared" si="297"/>
        <v>0</v>
      </c>
      <c r="I744" s="33">
        <f t="shared" si="298"/>
        <v>0</v>
      </c>
      <c r="J744" s="30">
        <v>1.1842999999999999</v>
      </c>
      <c r="K744" s="30">
        <v>16.948</v>
      </c>
      <c r="L744" s="30">
        <v>1.6554</v>
      </c>
      <c r="M744" s="30">
        <v>1.1746000000000001</v>
      </c>
      <c r="N744" s="31">
        <v>3340</v>
      </c>
      <c r="O744" s="50">
        <f t="shared" si="290"/>
        <v>0.26982477770664298</v>
      </c>
      <c r="P744" s="31">
        <v>34414</v>
      </c>
      <c r="Q744" s="31">
        <f t="shared" si="277"/>
        <v>10.303592814371257</v>
      </c>
      <c r="R744" s="31">
        <v>53413.8</v>
      </c>
      <c r="S744" s="31">
        <f t="shared" si="279"/>
        <v>16.532076197180572</v>
      </c>
      <c r="T744" s="31">
        <v>19968.5</v>
      </c>
      <c r="U744" s="31">
        <f t="shared" si="294"/>
        <v>33445.300000000003</v>
      </c>
      <c r="V744" s="50">
        <f t="shared" si="302"/>
        <v>20.185309156227532</v>
      </c>
      <c r="W744" s="31">
        <v>661.4</v>
      </c>
      <c r="X744" s="44">
        <f t="shared" si="299"/>
        <v>3.3122167413676538</v>
      </c>
      <c r="Y744" s="44">
        <f t="shared" si="300"/>
        <v>2.1376167413676539</v>
      </c>
      <c r="Z744" s="31">
        <v>3600.8</v>
      </c>
      <c r="AA744" s="30">
        <v>14.8339</v>
      </c>
      <c r="AB744" s="30">
        <v>81.287599999999998</v>
      </c>
      <c r="AC744" s="30">
        <v>11.2904</v>
      </c>
      <c r="AD744" s="30">
        <v>24.026</v>
      </c>
      <c r="AE744" s="30">
        <f t="shared" si="292"/>
        <v>8.8567797537287962</v>
      </c>
      <c r="AF744" s="30">
        <f t="shared" si="301"/>
        <v>361.76023900000001</v>
      </c>
      <c r="AG744" s="31">
        <v>4225</v>
      </c>
      <c r="AH744" s="59">
        <f>VLOOKUP(C744,macroInfo!$B$5:$D$57,3,0)</f>
        <v>3.4832203202525802</v>
      </c>
      <c r="AI744" s="59">
        <f>VLOOKUP(C744,macroInfo!$B$5:$G$57,6,0)</f>
        <v>2.7517247399369804</v>
      </c>
      <c r="AJ744" s="59">
        <f>VLOOKUP(C744,macroInfo!$B$5:$F$57,5,0)</f>
        <v>6.3055343402032529</v>
      </c>
      <c r="AK744" s="59">
        <f>VLOOKUP(C744,macroInfo!$B$5:$H$57,7,0)</f>
        <v>4.6974999999999998</v>
      </c>
    </row>
    <row r="745" spans="1:37" x14ac:dyDescent="0.3">
      <c r="A745" s="32" t="s">
        <v>165</v>
      </c>
      <c r="B745" s="32">
        <v>26</v>
      </c>
      <c r="C745" s="32">
        <v>2006</v>
      </c>
      <c r="D745" s="29" t="s">
        <v>298</v>
      </c>
      <c r="E745" s="29" t="s">
        <v>45</v>
      </c>
      <c r="F745" s="33">
        <f t="shared" si="295"/>
        <v>0</v>
      </c>
      <c r="G745" s="33">
        <f t="shared" si="296"/>
        <v>0</v>
      </c>
      <c r="H745" s="33">
        <f t="shared" si="297"/>
        <v>0</v>
      </c>
      <c r="I745" s="33">
        <f t="shared" si="298"/>
        <v>0</v>
      </c>
      <c r="J745" s="30">
        <v>1.1660999999999999</v>
      </c>
      <c r="K745" s="30">
        <v>17.6389</v>
      </c>
      <c r="L745" s="30">
        <v>1.6073999999999999</v>
      </c>
      <c r="M745" s="30">
        <v>1.2237</v>
      </c>
      <c r="N745" s="31">
        <v>3830</v>
      </c>
      <c r="O745" s="50">
        <f t="shared" si="290"/>
        <v>13.689399620394557</v>
      </c>
      <c r="P745" s="31">
        <v>39209</v>
      </c>
      <c r="Q745" s="31">
        <f t="shared" si="277"/>
        <v>10.237336814621409</v>
      </c>
      <c r="R745" s="31">
        <v>60712.2</v>
      </c>
      <c r="S745" s="31">
        <f t="shared" si="279"/>
        <v>12.807552679190637</v>
      </c>
      <c r="T745" s="31">
        <v>22609.7</v>
      </c>
      <c r="U745" s="31">
        <f t="shared" si="294"/>
        <v>38102.5</v>
      </c>
      <c r="V745" s="50">
        <f t="shared" si="302"/>
        <v>13.036862829706058</v>
      </c>
      <c r="W745" s="31">
        <v>729.9</v>
      </c>
      <c r="X745" s="44">
        <f t="shared" si="299"/>
        <v>3.2282604368921302</v>
      </c>
      <c r="Y745" s="44">
        <f t="shared" si="300"/>
        <v>2.0045604368921301</v>
      </c>
      <c r="Z745" s="31">
        <v>3943.9</v>
      </c>
      <c r="AA745" s="30">
        <v>15.394</v>
      </c>
      <c r="AB745" s="30">
        <v>80.258799999999994</v>
      </c>
      <c r="AC745" s="30">
        <v>13.226800000000001</v>
      </c>
      <c r="AD745" s="30">
        <v>13.761100000000001</v>
      </c>
      <c r="AE745" s="30">
        <f t="shared" si="292"/>
        <v>9.1014038452786448</v>
      </c>
      <c r="AF745" s="30">
        <f t="shared" si="301"/>
        <v>358.84555</v>
      </c>
      <c r="AG745" s="31">
        <v>4675</v>
      </c>
      <c r="AH745" s="59">
        <f>VLOOKUP(C745,macroInfo!$B$5:$D$57,3,0)</f>
        <v>2.7828106258432701</v>
      </c>
      <c r="AI745" s="59">
        <f>VLOOKUP(C745,macroInfo!$B$5:$G$57,6,0)</f>
        <v>2.1064496594234416</v>
      </c>
      <c r="AJ745" s="59">
        <f>VLOOKUP(C745,macroInfo!$B$5:$F$57,5,0)</f>
        <v>8.7574297123439706</v>
      </c>
      <c r="AK745" s="59">
        <f>VLOOKUP(C745,macroInfo!$B$5:$H$57,7,0)</f>
        <v>4.7974999999999994</v>
      </c>
    </row>
    <row r="746" spans="1:37" x14ac:dyDescent="0.3">
      <c r="A746" s="32" t="s">
        <v>166</v>
      </c>
      <c r="B746" s="32">
        <v>26</v>
      </c>
      <c r="C746" s="32">
        <v>2007</v>
      </c>
      <c r="D746" s="29" t="s">
        <v>298</v>
      </c>
      <c r="E746" s="29" t="s">
        <v>45</v>
      </c>
      <c r="F746" s="33">
        <f t="shared" si="295"/>
        <v>1</v>
      </c>
      <c r="G746" s="33">
        <f t="shared" si="296"/>
        <v>1</v>
      </c>
      <c r="H746" s="33">
        <f t="shared" si="297"/>
        <v>1</v>
      </c>
      <c r="I746" s="33">
        <f t="shared" si="298"/>
        <v>0</v>
      </c>
      <c r="J746" s="30">
        <v>1.1329</v>
      </c>
      <c r="K746" s="30">
        <v>17.198599999999999</v>
      </c>
      <c r="L746" s="30">
        <v>1.6349</v>
      </c>
      <c r="M746" s="30">
        <v>1.2704</v>
      </c>
      <c r="N746" s="31">
        <v>4359</v>
      </c>
      <c r="O746" s="50">
        <f t="shared" si="290"/>
        <v>12.937787006370083</v>
      </c>
      <c r="P746" s="31">
        <v>44852</v>
      </c>
      <c r="Q746" s="31">
        <f t="shared" si="277"/>
        <v>10.289515944023858</v>
      </c>
      <c r="R746" s="31">
        <v>67611.199999999997</v>
      </c>
      <c r="S746" s="31">
        <f t="shared" si="279"/>
        <v>10.762898346094603</v>
      </c>
      <c r="T746" s="31">
        <v>25340.1</v>
      </c>
      <c r="U746" s="31">
        <f t="shared" si="294"/>
        <v>42271.1</v>
      </c>
      <c r="V746" s="50">
        <f t="shared" si="302"/>
        <v>10.38237406465251</v>
      </c>
      <c r="W746" s="31">
        <v>845.4</v>
      </c>
      <c r="X746" s="44">
        <f t="shared" si="299"/>
        <v>3.3362141428013312</v>
      </c>
      <c r="Y746" s="44">
        <f t="shared" si="300"/>
        <v>2.0658141428013312</v>
      </c>
      <c r="Z746" s="31">
        <v>4509.1000000000004</v>
      </c>
      <c r="AA746" s="30">
        <v>14.994400000000001</v>
      </c>
      <c r="AB746" s="30">
        <v>85.122600000000006</v>
      </c>
      <c r="AC746" s="30">
        <v>12.0762</v>
      </c>
      <c r="AD746" s="30">
        <v>16.870999999999999</v>
      </c>
      <c r="AE746" s="30">
        <f t="shared" si="292"/>
        <v>13.39274956101389</v>
      </c>
      <c r="AF746" s="30">
        <f>AVERAGE(AF748:AF757)</f>
        <v>367.20509000000004</v>
      </c>
      <c r="AG746" s="31">
        <v>5338</v>
      </c>
      <c r="AH746" s="59">
        <f>VLOOKUP(C746,macroInfo!$B$5:$D$57,3,0)</f>
        <v>2.01050755163328</v>
      </c>
      <c r="AI746" s="59">
        <f>VLOOKUP(C746,macroInfo!$B$5:$G$57,6,0)</f>
        <v>21.613625390754567</v>
      </c>
      <c r="AJ746" s="59">
        <f>VLOOKUP(C746,macroInfo!$B$5:$F$57,5,0)</f>
        <v>11.440467914050702</v>
      </c>
      <c r="AK746" s="59">
        <f>VLOOKUP(C746,macroInfo!$B$5:$H$57,7,0)</f>
        <v>5.9550000000000001</v>
      </c>
    </row>
    <row r="747" spans="1:37" x14ac:dyDescent="0.3">
      <c r="A747" s="32" t="s">
        <v>167</v>
      </c>
      <c r="B747" s="32">
        <v>26</v>
      </c>
      <c r="C747" s="32">
        <v>2008</v>
      </c>
      <c r="D747" s="29" t="s">
        <v>298</v>
      </c>
      <c r="E747" s="29" t="s">
        <v>45</v>
      </c>
      <c r="F747" s="33">
        <f t="shared" si="295"/>
        <v>1</v>
      </c>
      <c r="G747" s="33">
        <f t="shared" si="296"/>
        <v>1</v>
      </c>
      <c r="H747" s="33">
        <f t="shared" si="297"/>
        <v>1</v>
      </c>
      <c r="I747" s="33">
        <f t="shared" si="298"/>
        <v>0</v>
      </c>
      <c r="J747" s="30">
        <v>1.0621</v>
      </c>
      <c r="K747" s="30">
        <v>16.660299999999999</v>
      </c>
      <c r="L747" s="30">
        <v>1.7572000000000001</v>
      </c>
      <c r="M747" s="30">
        <v>1.3959999999999999</v>
      </c>
      <c r="N747" s="31">
        <v>6703</v>
      </c>
      <c r="O747" s="50">
        <f t="shared" si="290"/>
        <v>43.031251411956504</v>
      </c>
      <c r="P747" s="31">
        <v>51258</v>
      </c>
      <c r="Q747" s="31">
        <f t="shared" si="277"/>
        <v>7.647023720722065</v>
      </c>
      <c r="R747" s="31">
        <v>82053.600000000006</v>
      </c>
      <c r="S747" s="31">
        <f t="shared" si="279"/>
        <v>19.35990424603505</v>
      </c>
      <c r="T747" s="31">
        <v>30755.4</v>
      </c>
      <c r="U747" s="31">
        <f t="shared" si="294"/>
        <v>51298.200000000004</v>
      </c>
      <c r="V747" s="50">
        <f t="shared" si="302"/>
        <v>19.355202641744441</v>
      </c>
      <c r="W747" s="31">
        <v>1079.0999999999999</v>
      </c>
      <c r="X747" s="44">
        <f t="shared" si="299"/>
        <v>3.5086521391365415</v>
      </c>
      <c r="Y747" s="44">
        <f t="shared" si="300"/>
        <v>2.1126521391365416</v>
      </c>
      <c r="Z747" s="31">
        <v>4888.1000000000004</v>
      </c>
      <c r="AA747" s="30">
        <v>12.8421</v>
      </c>
      <c r="AB747" s="30">
        <v>87.799400000000006</v>
      </c>
      <c r="AC747" s="30">
        <v>21.3705</v>
      </c>
      <c r="AD747" s="30">
        <v>21.856300000000001</v>
      </c>
      <c r="AE747" s="30">
        <f t="shared" si="292"/>
        <v>8.0706102865654685</v>
      </c>
      <c r="AF747" s="30">
        <v>278.9323</v>
      </c>
      <c r="AG747" s="31">
        <v>7869</v>
      </c>
      <c r="AH747" s="59">
        <f>VLOOKUP(C747,macroInfo!$B$5:$D$57,3,0)</f>
        <v>0.122188442974647</v>
      </c>
      <c r="AI747" s="59">
        <f>VLOOKUP(C747,macroInfo!$B$5:$G$57,6,0)</f>
        <v>-8.1302947285824168</v>
      </c>
      <c r="AJ747" s="59">
        <f>VLOOKUP(C747,macroInfo!$B$5:$F$57,5,0)</f>
        <v>-19.582815844469096</v>
      </c>
      <c r="AK747" s="59">
        <f>VLOOKUP(C747,macroInfo!$B$5:$H$57,7,0)</f>
        <v>5.49</v>
      </c>
    </row>
    <row r="748" spans="1:37" x14ac:dyDescent="0.3">
      <c r="A748" s="32" t="s">
        <v>168</v>
      </c>
      <c r="B748" s="32">
        <v>26</v>
      </c>
      <c r="C748" s="32">
        <v>2009</v>
      </c>
      <c r="D748" s="29" t="s">
        <v>298</v>
      </c>
      <c r="E748" s="29" t="s">
        <v>45</v>
      </c>
      <c r="F748" s="33">
        <f t="shared" si="295"/>
        <v>1</v>
      </c>
      <c r="G748" s="33">
        <f t="shared" si="296"/>
        <v>1</v>
      </c>
      <c r="H748" s="33">
        <f t="shared" si="297"/>
        <v>1</v>
      </c>
      <c r="I748" s="33">
        <f t="shared" si="298"/>
        <v>0</v>
      </c>
      <c r="J748" s="30">
        <v>1.0527</v>
      </c>
      <c r="K748" s="30">
        <v>13.353300000000001</v>
      </c>
      <c r="L748" s="30">
        <v>1.4469000000000001</v>
      </c>
      <c r="M748" s="30">
        <v>1.3295999999999999</v>
      </c>
      <c r="N748" s="31">
        <v>6522</v>
      </c>
      <c r="O748" s="50">
        <f t="shared" si="290"/>
        <v>-2.7374110008693249</v>
      </c>
      <c r="P748" s="31">
        <v>48784</v>
      </c>
      <c r="Q748" s="31">
        <f t="shared" si="277"/>
        <v>7.4799141367678628</v>
      </c>
      <c r="R748" s="31">
        <v>82141.5</v>
      </c>
      <c r="S748" s="31">
        <f t="shared" si="279"/>
        <v>0.10706776072734439</v>
      </c>
      <c r="T748" s="31">
        <v>27805.7</v>
      </c>
      <c r="U748" s="31">
        <f t="shared" si="294"/>
        <v>54335.8</v>
      </c>
      <c r="V748" s="50">
        <f t="shared" si="302"/>
        <v>5.7527646039328548</v>
      </c>
      <c r="W748" s="31">
        <v>999.8</v>
      </c>
      <c r="X748" s="44">
        <f t="shared" si="299"/>
        <v>3.5956656369017863</v>
      </c>
      <c r="Y748" s="44">
        <f t="shared" si="300"/>
        <v>2.2660656369017866</v>
      </c>
      <c r="Z748" s="31">
        <v>6312.1</v>
      </c>
      <c r="AA748" s="30">
        <v>13.013299999999999</v>
      </c>
      <c r="AB748" s="30">
        <v>80.152199999999993</v>
      </c>
      <c r="AC748" s="30">
        <v>-9.5907999999999998</v>
      </c>
      <c r="AD748" s="30">
        <v>-6.6101000000000001</v>
      </c>
      <c r="AE748" s="30">
        <f t="shared" si="292"/>
        <v>25.566474633194751</v>
      </c>
      <c r="AF748" s="30">
        <v>296.31029999999998</v>
      </c>
      <c r="AG748" s="31">
        <v>7711</v>
      </c>
      <c r="AH748" s="59">
        <f>VLOOKUP(C748,macroInfo!$B$5:$D$57,3,0)</f>
        <v>-2.5998883510855801</v>
      </c>
      <c r="AI748" s="59">
        <f>VLOOKUP(C748,macroInfo!$B$5:$G$57,6,0)</f>
        <v>-152.2692205218506</v>
      </c>
      <c r="AJ748" s="59">
        <f>VLOOKUP(C748,macroInfo!$B$5:$F$57,5,0)</f>
        <v>-24.778154144577758</v>
      </c>
      <c r="AK748" s="59">
        <f>VLOOKUP(C748,macroInfo!$B$5:$H$57,7,0)</f>
        <v>1.1975</v>
      </c>
    </row>
    <row r="749" spans="1:37" x14ac:dyDescent="0.3">
      <c r="A749" s="32" t="s">
        <v>169</v>
      </c>
      <c r="B749" s="32">
        <v>26</v>
      </c>
      <c r="C749" s="32">
        <v>2010</v>
      </c>
      <c r="D749" s="29" t="s">
        <v>298</v>
      </c>
      <c r="E749" s="29" t="s">
        <v>45</v>
      </c>
      <c r="F749" s="33">
        <f t="shared" si="295"/>
        <v>1</v>
      </c>
      <c r="G749" s="33">
        <f t="shared" si="296"/>
        <v>1</v>
      </c>
      <c r="H749" s="33">
        <f t="shared" si="297"/>
        <v>1</v>
      </c>
      <c r="I749" s="33">
        <f t="shared" si="298"/>
        <v>0</v>
      </c>
      <c r="J749" s="30">
        <v>0.80669999999999997</v>
      </c>
      <c r="K749" s="30">
        <v>10.103199999999999</v>
      </c>
      <c r="L749" s="30">
        <v>1.2735000000000001</v>
      </c>
      <c r="M749" s="30">
        <v>1.1717</v>
      </c>
      <c r="N749" s="31">
        <v>6977</v>
      </c>
      <c r="O749" s="50">
        <f t="shared" si="290"/>
        <v>6.7437947589972085</v>
      </c>
      <c r="P749" s="31">
        <v>51472</v>
      </c>
      <c r="Q749" s="31">
        <f t="shared" si="277"/>
        <v>7.3773828292962591</v>
      </c>
      <c r="R749" s="31">
        <v>83843.899999999994</v>
      </c>
      <c r="S749" s="31">
        <f t="shared" si="279"/>
        <v>2.0513366799992987</v>
      </c>
      <c r="T749" s="31">
        <v>28132</v>
      </c>
      <c r="U749" s="31">
        <f t="shared" si="294"/>
        <v>55711.899999999994</v>
      </c>
      <c r="V749" s="50">
        <f t="shared" si="302"/>
        <v>2.5010458757568057</v>
      </c>
      <c r="W749" s="31">
        <v>918.7</v>
      </c>
      <c r="X749" s="44">
        <f t="shared" si="299"/>
        <v>3.2656760983932887</v>
      </c>
      <c r="Y749" s="44">
        <f t="shared" si="300"/>
        <v>2.0939760983932887</v>
      </c>
      <c r="Z749" s="31">
        <v>6830.3</v>
      </c>
      <c r="AA749" s="30">
        <v>12.2753</v>
      </c>
      <c r="AB749" s="30">
        <v>86.643500000000003</v>
      </c>
      <c r="AC749" s="30">
        <v>1.1735</v>
      </c>
      <c r="AD749" s="30">
        <v>10.148</v>
      </c>
      <c r="AE749" s="30">
        <f t="shared" si="292"/>
        <v>7.8900170226260684</v>
      </c>
      <c r="AF749" s="30">
        <v>314.8603</v>
      </c>
      <c r="AG749" s="31">
        <v>8037</v>
      </c>
      <c r="AH749" s="59">
        <f>VLOOKUP(C749,macroInfo!$B$5:$D$57,3,0)</f>
        <v>2.7088566941968102</v>
      </c>
      <c r="AI749" s="59">
        <f>VLOOKUP(C749,macroInfo!$B$5:$G$57,6,0)</f>
        <v>-55.129973169376534</v>
      </c>
      <c r="AJ749" s="59">
        <f>VLOOKUP(C749,macroInfo!$B$5:$F$57,5,0)</f>
        <v>17.567573527575036</v>
      </c>
      <c r="AK749" s="59">
        <f>VLOOKUP(C749,macroInfo!$B$5:$H$57,7,0)</f>
        <v>0.69</v>
      </c>
    </row>
    <row r="750" spans="1:37" x14ac:dyDescent="0.3">
      <c r="A750" s="32" t="s">
        <v>170</v>
      </c>
      <c r="B750" s="32">
        <v>26</v>
      </c>
      <c r="C750" s="32">
        <v>2011</v>
      </c>
      <c r="D750" s="29" t="s">
        <v>298</v>
      </c>
      <c r="E750" s="29" t="s">
        <v>45</v>
      </c>
      <c r="F750" s="33">
        <f t="shared" si="295"/>
        <v>1</v>
      </c>
      <c r="G750" s="33">
        <f t="shared" si="296"/>
        <v>1</v>
      </c>
      <c r="H750" s="33">
        <f t="shared" si="297"/>
        <v>1</v>
      </c>
      <c r="I750" s="33">
        <f t="shared" si="298"/>
        <v>0</v>
      </c>
      <c r="J750" s="30">
        <v>0.65580000000000005</v>
      </c>
      <c r="K750" s="30">
        <v>8.5533999999999999</v>
      </c>
      <c r="L750" s="30">
        <v>1.2627999999999999</v>
      </c>
      <c r="M750" s="30">
        <v>1.1734</v>
      </c>
      <c r="N750" s="31">
        <v>7105</v>
      </c>
      <c r="O750" s="50">
        <f t="shared" si="290"/>
        <v>1.8179736591964355</v>
      </c>
      <c r="P750" s="31">
        <v>56667</v>
      </c>
      <c r="Q750" s="31">
        <f t="shared" si="277"/>
        <v>7.9756509500351864</v>
      </c>
      <c r="R750" s="31">
        <v>100223.7</v>
      </c>
      <c r="S750" s="31">
        <f t="shared" si="279"/>
        <v>17.844795096236993</v>
      </c>
      <c r="T750" s="31">
        <v>29063.9</v>
      </c>
      <c r="U750" s="31">
        <f t="shared" si="294"/>
        <v>71159.799999999988</v>
      </c>
      <c r="V750" s="50">
        <f t="shared" si="302"/>
        <v>24.473428358721598</v>
      </c>
      <c r="W750" s="31">
        <v>1009.1</v>
      </c>
      <c r="X750" s="44">
        <f t="shared" si="299"/>
        <v>3.4720047894467019</v>
      </c>
      <c r="Y750" s="44">
        <f t="shared" si="300"/>
        <v>2.2986047894467019</v>
      </c>
      <c r="Z750" s="31">
        <v>7117.3</v>
      </c>
      <c r="AA750" s="30">
        <v>14.0817</v>
      </c>
      <c r="AB750" s="30">
        <v>91.700900000000004</v>
      </c>
      <c r="AC750" s="30">
        <v>3.3126000000000002</v>
      </c>
      <c r="AD750" s="30">
        <v>28.7898</v>
      </c>
      <c r="AE750" s="30">
        <f t="shared" si="292"/>
        <v>4.115984353774877</v>
      </c>
      <c r="AF750" s="30">
        <v>442.43740000000003</v>
      </c>
      <c r="AG750" s="31">
        <v>8065</v>
      </c>
      <c r="AH750" s="59">
        <f>VLOOKUP(C750,macroInfo!$B$5:$D$57,3,0)</f>
        <v>1.54989495017045</v>
      </c>
      <c r="AI750" s="59">
        <f>VLOOKUP(C750,macroInfo!$B$5:$G$57,6,0)</f>
        <v>25.171692375826577</v>
      </c>
      <c r="AJ750" s="59">
        <f>VLOOKUP(C750,macroInfo!$B$5:$F$57,5,0)</f>
        <v>12.462970276676295</v>
      </c>
      <c r="AK750" s="59">
        <f>VLOOKUP(C750,macroInfo!$B$5:$H$57,7,0)</f>
        <v>0.88749999999999996</v>
      </c>
    </row>
    <row r="751" spans="1:37" x14ac:dyDescent="0.3">
      <c r="A751" s="32" t="s">
        <v>171</v>
      </c>
      <c r="B751" s="32">
        <v>26</v>
      </c>
      <c r="C751" s="32">
        <v>2012</v>
      </c>
      <c r="D751" s="29" t="s">
        <v>298</v>
      </c>
      <c r="E751" s="29" t="s">
        <v>45</v>
      </c>
      <c r="F751" s="33">
        <f t="shared" si="295"/>
        <v>1</v>
      </c>
      <c r="G751" s="33">
        <f t="shared" si="296"/>
        <v>1</v>
      </c>
      <c r="H751" s="33">
        <f t="shared" si="297"/>
        <v>1</v>
      </c>
      <c r="I751" s="33">
        <f t="shared" si="298"/>
        <v>0</v>
      </c>
      <c r="J751" s="30">
        <v>0.69530000000000003</v>
      </c>
      <c r="K751" s="30">
        <v>9.25</v>
      </c>
      <c r="L751" s="30">
        <v>1.1628000000000001</v>
      </c>
      <c r="M751" s="30">
        <v>1.0647</v>
      </c>
      <c r="N751" s="31">
        <v>7489</v>
      </c>
      <c r="O751" s="50">
        <f t="shared" si="290"/>
        <v>5.2636515718166113</v>
      </c>
      <c r="P751" s="31">
        <v>58316.1</v>
      </c>
      <c r="Q751" s="31">
        <f t="shared" si="277"/>
        <v>7.7869007878221392</v>
      </c>
      <c r="R751" s="31">
        <v>97463.8</v>
      </c>
      <c r="S751" s="31">
        <f t="shared" si="279"/>
        <v>-2.7923660618510677</v>
      </c>
      <c r="T751" s="31">
        <v>29504.5</v>
      </c>
      <c r="U751" s="31">
        <f t="shared" si="294"/>
        <v>67959.3</v>
      </c>
      <c r="V751" s="50">
        <f t="shared" si="302"/>
        <v>-4.6019055651840262</v>
      </c>
      <c r="W751" s="31">
        <v>990.3</v>
      </c>
      <c r="X751" s="44">
        <f t="shared" si="299"/>
        <v>3.356437153654527</v>
      </c>
      <c r="Y751" s="44">
        <f t="shared" si="300"/>
        <v>2.2917371536545268</v>
      </c>
      <c r="Z751" s="31">
        <v>7527</v>
      </c>
      <c r="AA751" s="30">
        <v>12.948600000000001</v>
      </c>
      <c r="AB751" s="30">
        <v>92.729100000000003</v>
      </c>
      <c r="AC751" s="30">
        <v>1.516</v>
      </c>
      <c r="AD751" s="30">
        <v>-2.0194999999999999</v>
      </c>
      <c r="AE751" s="30">
        <f t="shared" si="292"/>
        <v>5.5968116031272048</v>
      </c>
      <c r="AF751" s="30">
        <v>393.48079999999999</v>
      </c>
      <c r="AG751" s="31">
        <v>8340.7999999999993</v>
      </c>
      <c r="AH751" s="59">
        <f>VLOOKUP(C751,macroInfo!$B$5:$D$57,3,0)</f>
        <v>2.2806876031918502</v>
      </c>
      <c r="AI751" s="59">
        <f>VLOOKUP(C751,macroInfo!$B$5:$G$57,6,0)</f>
        <v>-5.7987257650349395</v>
      </c>
      <c r="AJ751" s="59">
        <f>VLOOKUP(C751,macroInfo!$B$5:$F$57,5,0)</f>
        <v>7.9335793820117502</v>
      </c>
      <c r="AK751" s="59">
        <f>VLOOKUP(C751,macroInfo!$B$5:$H$57,7,0)</f>
        <v>0.83749999999999991</v>
      </c>
    </row>
    <row r="752" spans="1:37" x14ac:dyDescent="0.3">
      <c r="A752" s="32" t="s">
        <v>172</v>
      </c>
      <c r="B752" s="32">
        <v>26</v>
      </c>
      <c r="C752" s="32">
        <v>2013</v>
      </c>
      <c r="D752" s="29" t="s">
        <v>298</v>
      </c>
      <c r="E752" s="29" t="s">
        <v>45</v>
      </c>
      <c r="F752" s="33">
        <f t="shared" si="295"/>
        <v>0</v>
      </c>
      <c r="G752" s="33">
        <f t="shared" si="296"/>
        <v>0</v>
      </c>
      <c r="H752" s="33">
        <f t="shared" si="297"/>
        <v>0</v>
      </c>
      <c r="I752" s="33">
        <f t="shared" si="298"/>
        <v>0</v>
      </c>
      <c r="J752" s="30">
        <v>0.7298</v>
      </c>
      <c r="K752" s="30">
        <v>9.3193000000000001</v>
      </c>
      <c r="L752" s="30">
        <v>1.0730999999999999</v>
      </c>
      <c r="M752" s="30">
        <v>0.96970000000000001</v>
      </c>
      <c r="N752" s="31">
        <v>7853.2</v>
      </c>
      <c r="O752" s="50">
        <f t="shared" si="290"/>
        <v>4.7485814775226816</v>
      </c>
      <c r="P752" s="31">
        <v>58773.8</v>
      </c>
      <c r="Q752" s="31">
        <f t="shared" si="277"/>
        <v>7.4840574542861518</v>
      </c>
      <c r="R752" s="31">
        <v>102947.3</v>
      </c>
      <c r="S752" s="31">
        <f t="shared" si="279"/>
        <v>5.4736179796150966</v>
      </c>
      <c r="T752" s="31">
        <v>29385.5</v>
      </c>
      <c r="U752" s="31">
        <f t="shared" si="294"/>
        <v>73561.8</v>
      </c>
      <c r="V752" s="50">
        <f t="shared" si="302"/>
        <v>7.9216872683184256</v>
      </c>
      <c r="W752" s="31">
        <v>933.1</v>
      </c>
      <c r="X752" s="44">
        <f t="shared" si="299"/>
        <v>3.175375610420105</v>
      </c>
      <c r="Y752" s="44">
        <f t="shared" si="300"/>
        <v>2.205675610420105</v>
      </c>
      <c r="Z752" s="31">
        <v>7912</v>
      </c>
      <c r="AA752" s="30">
        <v>13.0115</v>
      </c>
      <c r="AB752" s="30">
        <v>91.888400000000004</v>
      </c>
      <c r="AC752" s="30">
        <v>-0.40329999999999999</v>
      </c>
      <c r="AD752" s="30">
        <v>3.8148</v>
      </c>
      <c r="AE752" s="30">
        <f t="shared" si="292"/>
        <v>4.9884038268016013</v>
      </c>
      <c r="AF752" s="30">
        <v>380.80259999999998</v>
      </c>
      <c r="AG752" s="31">
        <v>9294.9</v>
      </c>
      <c r="AH752" s="59">
        <f>VLOOKUP(C752,macroInfo!$B$5:$D$57,3,0)</f>
        <v>1.84187539518688</v>
      </c>
      <c r="AI752" s="59">
        <f>VLOOKUP(C752,macroInfo!$B$5:$G$57,6,0)</f>
        <v>-52.586350113053101</v>
      </c>
      <c r="AJ752" s="59">
        <f>VLOOKUP(C752,macroInfo!$B$5:$F$57,5,0)</f>
        <v>17.537853396638734</v>
      </c>
      <c r="AK752" s="59">
        <f>VLOOKUP(C752,macroInfo!$B$5:$H$57,7,0)</f>
        <v>0.495</v>
      </c>
    </row>
    <row r="753" spans="1:37" x14ac:dyDescent="0.3">
      <c r="A753" s="32" t="s">
        <v>173</v>
      </c>
      <c r="B753" s="32">
        <v>26</v>
      </c>
      <c r="C753" s="32">
        <v>2014</v>
      </c>
      <c r="D753" s="29" t="s">
        <v>298</v>
      </c>
      <c r="E753" s="29" t="s">
        <v>45</v>
      </c>
      <c r="F753" s="33">
        <f t="shared" si="295"/>
        <v>0</v>
      </c>
      <c r="G753" s="33">
        <f t="shared" si="296"/>
        <v>0</v>
      </c>
      <c r="H753" s="33">
        <f t="shared" si="297"/>
        <v>0</v>
      </c>
      <c r="I753" s="33">
        <f t="shared" si="298"/>
        <v>0</v>
      </c>
      <c r="J753" s="30">
        <v>0.76259999999999994</v>
      </c>
      <c r="K753" s="30">
        <v>9.8795000000000002</v>
      </c>
      <c r="L753" s="30">
        <v>1.0797000000000001</v>
      </c>
      <c r="M753" s="30">
        <v>0.99560000000000004</v>
      </c>
      <c r="N753" s="31">
        <v>8318</v>
      </c>
      <c r="O753" s="50">
        <f t="shared" si="290"/>
        <v>5.7500749278263097</v>
      </c>
      <c r="P753" s="31">
        <v>62896.9</v>
      </c>
      <c r="Q753" s="31">
        <f t="shared" si="277"/>
        <v>7.5615412358740084</v>
      </c>
      <c r="R753" s="31">
        <v>109946.5</v>
      </c>
      <c r="S753" s="31">
        <f t="shared" si="279"/>
        <v>6.5776677036471067</v>
      </c>
      <c r="T753" s="31">
        <v>31640.2</v>
      </c>
      <c r="U753" s="31">
        <f t="shared" si="294"/>
        <v>78306.3</v>
      </c>
      <c r="V753" s="50">
        <f t="shared" si="302"/>
        <v>6.2502190272864926</v>
      </c>
      <c r="W753" s="31">
        <v>1005.5</v>
      </c>
      <c r="X753" s="44">
        <f t="shared" si="299"/>
        <v>3.1779192293348335</v>
      </c>
      <c r="Y753" s="44">
        <f t="shared" si="300"/>
        <v>2.1823192293348335</v>
      </c>
      <c r="Z753" s="31">
        <v>8060.4</v>
      </c>
      <c r="AA753" s="30">
        <v>13.0131</v>
      </c>
      <c r="AB753" s="30">
        <v>92.941599999999994</v>
      </c>
      <c r="AC753" s="30">
        <v>7.6727999999999996</v>
      </c>
      <c r="AD753" s="30">
        <v>7.9180000000000001</v>
      </c>
      <c r="AE753" s="30">
        <f t="shared" si="292"/>
        <v>1.8582588758270999</v>
      </c>
      <c r="AF753" s="30">
        <v>376.54129999999998</v>
      </c>
      <c r="AG753" s="31">
        <v>9449.2000000000007</v>
      </c>
      <c r="AH753" s="59">
        <f>VLOOKUP(C753,macroInfo!$B$5:$D$57,3,0)</f>
        <v>2.2877759325535898</v>
      </c>
      <c r="AI753" s="59">
        <f>VLOOKUP(C753,macroInfo!$B$5:$G$57,6,0)</f>
        <v>8.2370997433127773</v>
      </c>
      <c r="AJ753" s="59">
        <f>VLOOKUP(C753,macroInfo!$B$5:$F$57,5,0)</f>
        <v>16.279600580719226</v>
      </c>
      <c r="AK753" s="59">
        <f>VLOOKUP(C753,macroInfo!$B$5:$H$57,7,0)</f>
        <v>0.53750000000000009</v>
      </c>
    </row>
    <row r="754" spans="1:37" x14ac:dyDescent="0.3">
      <c r="A754" s="32" t="s">
        <v>174</v>
      </c>
      <c r="B754" s="32">
        <v>26</v>
      </c>
      <c r="C754" s="32">
        <v>2015</v>
      </c>
      <c r="D754" s="29" t="s">
        <v>298</v>
      </c>
      <c r="E754" s="29" t="s">
        <v>45</v>
      </c>
      <c r="F754" s="33">
        <f t="shared" si="295"/>
        <v>0</v>
      </c>
      <c r="G754" s="33">
        <f t="shared" si="296"/>
        <v>0</v>
      </c>
      <c r="H754" s="33">
        <f t="shared" si="297"/>
        <v>0</v>
      </c>
      <c r="I754" s="33">
        <f t="shared" si="298"/>
        <v>0</v>
      </c>
      <c r="J754" s="30">
        <v>0.85909999999999997</v>
      </c>
      <c r="K754" s="30">
        <v>11.4259</v>
      </c>
      <c r="L754" s="30">
        <v>1.0863</v>
      </c>
      <c r="M754" s="30">
        <v>1.0081</v>
      </c>
      <c r="N754" s="31">
        <v>8431.2999999999993</v>
      </c>
      <c r="O754" s="50">
        <f t="shared" si="290"/>
        <v>1.3529129954379366</v>
      </c>
      <c r="P754" s="31">
        <v>73962.5</v>
      </c>
      <c r="Q754" s="31">
        <f t="shared" si="277"/>
        <v>8.7723719948287933</v>
      </c>
      <c r="R754" s="31">
        <v>116749.6</v>
      </c>
      <c r="S754" s="31">
        <f t="shared" si="279"/>
        <v>6.0037586576045161</v>
      </c>
      <c r="T754" s="31">
        <v>33180.9</v>
      </c>
      <c r="U754" s="31">
        <f t="shared" si="294"/>
        <v>83568.700000000012</v>
      </c>
      <c r="V754" s="50">
        <f t="shared" si="302"/>
        <v>6.5040988540726108</v>
      </c>
      <c r="W754" s="31">
        <v>1070.0999999999999</v>
      </c>
      <c r="X754" s="44">
        <f t="shared" si="299"/>
        <v>3.2250481451678517</v>
      </c>
      <c r="Y754" s="44">
        <f t="shared" si="300"/>
        <v>2.2169481451678514</v>
      </c>
      <c r="Z754" s="31">
        <v>8305.9</v>
      </c>
      <c r="AA754" s="30">
        <v>13.410399999999999</v>
      </c>
      <c r="AB754" s="30">
        <v>92.284099999999995</v>
      </c>
      <c r="AC754" s="30">
        <v>4.8693999999999997</v>
      </c>
      <c r="AD754" s="30">
        <v>6.7343999999999999</v>
      </c>
      <c r="AE754" s="30">
        <f t="shared" si="292"/>
        <v>3.0002922567878927</v>
      </c>
      <c r="AF754" s="30">
        <v>385.60980000000001</v>
      </c>
      <c r="AG754" s="31">
        <v>9767.7000000000007</v>
      </c>
      <c r="AH754" s="59">
        <f>VLOOKUP(C754,macroInfo!$B$5:$D$57,3,0)</f>
        <v>2.7063695817639899</v>
      </c>
      <c r="AI754" s="59">
        <f>VLOOKUP(C754,macroInfo!$B$5:$G$57,6,0)</f>
        <v>2.7524673390089935</v>
      </c>
      <c r="AJ754" s="59">
        <f>VLOOKUP(C754,macroInfo!$B$5:$F$57,5,0)</f>
        <v>5.3819675500990032</v>
      </c>
      <c r="AK754" s="59">
        <f>VLOOKUP(C754,macroInfo!$B$5:$H$57,7,0)</f>
        <v>0.55249999999999999</v>
      </c>
    </row>
    <row r="755" spans="1:37" x14ac:dyDescent="0.3">
      <c r="A755" s="32" t="s">
        <v>175</v>
      </c>
      <c r="B755" s="32">
        <v>26</v>
      </c>
      <c r="C755" s="32">
        <v>2016</v>
      </c>
      <c r="D755" s="29" t="s">
        <v>298</v>
      </c>
      <c r="E755" s="29" t="s">
        <v>45</v>
      </c>
      <c r="F755" s="33">
        <f t="shared" si="295"/>
        <v>0</v>
      </c>
      <c r="G755" s="33">
        <f t="shared" si="296"/>
        <v>0</v>
      </c>
      <c r="H755" s="33">
        <f t="shared" si="297"/>
        <v>0</v>
      </c>
      <c r="I755" s="33">
        <f t="shared" si="298"/>
        <v>0</v>
      </c>
      <c r="J755" s="30">
        <v>0.85799999999999998</v>
      </c>
      <c r="K755" s="30">
        <v>11.520099999999999</v>
      </c>
      <c r="L755" s="30">
        <v>1.1737</v>
      </c>
      <c r="M755" s="30">
        <v>1.0852999999999999</v>
      </c>
      <c r="N755" s="31">
        <v>9319.9</v>
      </c>
      <c r="O755" s="50">
        <f t="shared" si="290"/>
        <v>10.020092775110397</v>
      </c>
      <c r="P755" s="31">
        <v>68257.600000000006</v>
      </c>
      <c r="Q755" s="31">
        <f t="shared" si="277"/>
        <v>7.3238554061738865</v>
      </c>
      <c r="R755" s="31">
        <v>123926.9</v>
      </c>
      <c r="S755" s="31">
        <f t="shared" si="279"/>
        <v>5.9660405224109319</v>
      </c>
      <c r="T755" s="31">
        <v>33822.1</v>
      </c>
      <c r="U755" s="31">
        <f t="shared" si="294"/>
        <v>90104.799999999988</v>
      </c>
      <c r="V755" s="50">
        <f t="shared" si="302"/>
        <v>7.5304389264235354</v>
      </c>
      <c r="W755" s="31">
        <v>1234.9000000000001</v>
      </c>
      <c r="X755" s="44">
        <f t="shared" si="299"/>
        <v>3.651162996975351</v>
      </c>
      <c r="Y755" s="44">
        <f t="shared" si="300"/>
        <v>2.5658629969753513</v>
      </c>
      <c r="Z755" s="31">
        <v>8888.4</v>
      </c>
      <c r="AA755" s="30">
        <v>12.6839</v>
      </c>
      <c r="AB755" s="30">
        <v>91.955399999999997</v>
      </c>
      <c r="AC755" s="30">
        <v>1.9323999999999999</v>
      </c>
      <c r="AD755" s="30">
        <v>4.9374000000000002</v>
      </c>
      <c r="AE755" s="30">
        <f t="shared" si="292"/>
        <v>6.7780950178545769</v>
      </c>
      <c r="AF755" s="30">
        <v>381.42250000000001</v>
      </c>
      <c r="AG755" s="31">
        <v>10281.6</v>
      </c>
      <c r="AH755" s="59">
        <f>VLOOKUP(C755,macroInfo!$B$5:$D$57,3,0)</f>
        <v>1.66747207596187</v>
      </c>
      <c r="AI755" s="59">
        <f>VLOOKUP(C755,macroInfo!$B$5:$G$57,6,0)</f>
        <v>-11.495897277976438</v>
      </c>
      <c r="AJ755" s="59">
        <f>VLOOKUP(C755,macroInfo!$B$5:$F$57,5,0)</f>
        <v>2.592809398073177</v>
      </c>
      <c r="AK755" s="59">
        <f>VLOOKUP(C755,macroInfo!$B$5:$H$57,7,0)</f>
        <v>0.49249999999999994</v>
      </c>
    </row>
    <row r="756" spans="1:37" x14ac:dyDescent="0.3">
      <c r="A756" s="32" t="s">
        <v>176</v>
      </c>
      <c r="B756" s="32">
        <v>26</v>
      </c>
      <c r="C756" s="32">
        <v>2017</v>
      </c>
      <c r="D756" s="29" t="s">
        <v>298</v>
      </c>
      <c r="E756" s="29" t="s">
        <v>45</v>
      </c>
      <c r="F756" s="33">
        <f t="shared" si="295"/>
        <v>0</v>
      </c>
      <c r="G756" s="33">
        <f t="shared" si="296"/>
        <v>0</v>
      </c>
      <c r="H756" s="33">
        <f t="shared" si="297"/>
        <v>0</v>
      </c>
      <c r="I756" s="33">
        <f t="shared" si="298"/>
        <v>0</v>
      </c>
      <c r="J756" s="30">
        <v>0.91349999999999998</v>
      </c>
      <c r="K756" s="30">
        <v>12.406599999999999</v>
      </c>
      <c r="L756" s="30">
        <v>1.2364999999999999</v>
      </c>
      <c r="M756" s="30">
        <v>1.0980000000000001</v>
      </c>
      <c r="N756" s="31">
        <v>9473.4</v>
      </c>
      <c r="O756" s="50">
        <f t="shared" si="290"/>
        <v>1.6335972247557686</v>
      </c>
      <c r="P756" s="31">
        <v>64018.7</v>
      </c>
      <c r="Q756" s="31">
        <f t="shared" si="277"/>
        <v>6.7577321764097364</v>
      </c>
      <c r="R756" s="31">
        <v>138590.5</v>
      </c>
      <c r="S756" s="31">
        <f t="shared" si="279"/>
        <v>11.183166619506135</v>
      </c>
      <c r="T756" s="31">
        <v>32592.2</v>
      </c>
      <c r="U756" s="31">
        <f t="shared" si="294"/>
        <v>105998.3</v>
      </c>
      <c r="V756" s="50">
        <f t="shared" si="302"/>
        <v>16.244961891249204</v>
      </c>
      <c r="W756" s="31">
        <v>1429.2</v>
      </c>
      <c r="X756" s="44">
        <f t="shared" si="299"/>
        <v>4.3850982750474037</v>
      </c>
      <c r="Y756" s="44">
        <f t="shared" si="300"/>
        <v>3.2870982750474038</v>
      </c>
      <c r="Z756" s="31">
        <v>9334.2000000000007</v>
      </c>
      <c r="AA756" s="30">
        <v>13.565799999999999</v>
      </c>
      <c r="AB756" s="30">
        <v>90.066599999999994</v>
      </c>
      <c r="AC756" s="30">
        <v>-3.6364000000000001</v>
      </c>
      <c r="AD756" s="30">
        <v>10.5646</v>
      </c>
      <c r="AE756" s="30">
        <f t="shared" si="292"/>
        <v>4.8938018513887078</v>
      </c>
      <c r="AF756" s="30">
        <v>338.0582</v>
      </c>
      <c r="AG756" s="31">
        <v>10707.4</v>
      </c>
      <c r="AH756" s="59">
        <f>VLOOKUP(C756,macroInfo!$B$5:$D$57,3,0)</f>
        <v>2.24192121597748</v>
      </c>
      <c r="AI756" s="59">
        <f>VLOOKUP(C756,macroInfo!$B$5:$G$57,6,0)</f>
        <v>96.096317192574773</v>
      </c>
      <c r="AJ756" s="59">
        <f>VLOOKUP(C756,macroInfo!$B$5:$F$57,5,0)</f>
        <v>15.75644385807878</v>
      </c>
      <c r="AK756" s="59">
        <f>VLOOKUP(C756,macroInfo!$B$5:$H$57,7,0)</f>
        <v>1.2874999999999999</v>
      </c>
    </row>
    <row r="757" spans="1:37" x14ac:dyDescent="0.3">
      <c r="A757" s="32" t="s">
        <v>177</v>
      </c>
      <c r="B757" s="32">
        <v>26</v>
      </c>
      <c r="C757" s="32">
        <v>2018</v>
      </c>
      <c r="D757" s="29" t="s">
        <v>298</v>
      </c>
      <c r="E757" s="29" t="s">
        <v>45</v>
      </c>
      <c r="F757" s="33">
        <f t="shared" si="295"/>
        <v>0</v>
      </c>
      <c r="G757" s="33">
        <f t="shared" si="296"/>
        <v>0</v>
      </c>
      <c r="H757" s="33">
        <f t="shared" si="297"/>
        <v>0</v>
      </c>
      <c r="I757" s="33">
        <f t="shared" si="298"/>
        <v>0</v>
      </c>
      <c r="J757" s="30">
        <v>1.1495</v>
      </c>
      <c r="K757" s="30">
        <v>15.7158</v>
      </c>
      <c r="L757" s="30">
        <v>1.3525</v>
      </c>
      <c r="M757" s="30">
        <v>1.1281000000000001</v>
      </c>
      <c r="N757" s="31">
        <v>9596.7000000000007</v>
      </c>
      <c r="O757" s="50">
        <f t="shared" si="290"/>
        <v>1.2931418104455483</v>
      </c>
      <c r="P757" s="31">
        <v>63914.8</v>
      </c>
      <c r="Q757" s="31">
        <f t="shared" si="277"/>
        <v>6.6600810695343187</v>
      </c>
      <c r="R757" s="31">
        <v>132212.5</v>
      </c>
      <c r="S757" s="31">
        <f t="shared" si="279"/>
        <v>-4.7113065183939806</v>
      </c>
      <c r="T757" s="31">
        <v>32490</v>
      </c>
      <c r="U757" s="31">
        <f t="shared" si="294"/>
        <v>99722.5</v>
      </c>
      <c r="V757" s="50">
        <f t="shared" si="302"/>
        <v>-6.1031727709956858</v>
      </c>
      <c r="W757" s="31">
        <v>1622.7</v>
      </c>
      <c r="X757" s="44">
        <f t="shared" si="299"/>
        <v>4.9944598337950143</v>
      </c>
      <c r="Y757" s="44">
        <f t="shared" si="300"/>
        <v>3.8663598337950145</v>
      </c>
      <c r="Z757" s="31">
        <v>9626.2999999999993</v>
      </c>
      <c r="AA757" s="30">
        <v>12.5817</v>
      </c>
      <c r="AB757" s="30">
        <v>94.43</v>
      </c>
      <c r="AC757" s="30">
        <v>-0.31359999999999999</v>
      </c>
      <c r="AD757" s="30">
        <v>-7.0236999999999998</v>
      </c>
      <c r="AE757" s="30">
        <f t="shared" si="292"/>
        <v>3.0813861649471903</v>
      </c>
      <c r="AF757" s="30">
        <v>362.52769999999998</v>
      </c>
      <c r="AG757" s="31">
        <v>10803.8</v>
      </c>
      <c r="AH757" s="59">
        <f>VLOOKUP(C757,macroInfo!$B$5:$D$57,3,0)</f>
        <v>2.9453848312678002</v>
      </c>
      <c r="AI757" s="59">
        <f>VLOOKUP(C757,macroInfo!$B$5:$G$57,6,0)</f>
        <v>60.525280130543749</v>
      </c>
      <c r="AJ757" s="59">
        <f>VLOOKUP(C757,macroInfo!$B$5:$F$57,5,0)</f>
        <v>10.50993465569568</v>
      </c>
      <c r="AK757" s="59">
        <f>VLOOKUP(C757,macroInfo!$B$5:$H$57,7,0)</f>
        <v>2.3583333333333329</v>
      </c>
    </row>
    <row r="758" spans="1:37" x14ac:dyDescent="0.3">
      <c r="A758" s="32" t="s">
        <v>178</v>
      </c>
      <c r="B758" s="32">
        <v>26</v>
      </c>
      <c r="C758" s="32">
        <v>2019</v>
      </c>
      <c r="D758" s="29" t="s">
        <v>298</v>
      </c>
      <c r="E758" s="29" t="s">
        <v>45</v>
      </c>
      <c r="F758" s="33">
        <f t="shared" si="295"/>
        <v>0</v>
      </c>
      <c r="G758" s="33">
        <f t="shared" si="296"/>
        <v>0</v>
      </c>
      <c r="H758" s="33">
        <f t="shared" si="297"/>
        <v>0</v>
      </c>
      <c r="I758" s="33">
        <f t="shared" si="298"/>
        <v>0</v>
      </c>
      <c r="J758" s="30">
        <v>1.1093</v>
      </c>
      <c r="K758" s="30">
        <v>13.7944</v>
      </c>
      <c r="L758" s="30">
        <v>1.4179999999999999</v>
      </c>
      <c r="M758" s="30">
        <v>1.2003999999999999</v>
      </c>
      <c r="N758" s="31">
        <v>10152</v>
      </c>
      <c r="O758" s="50">
        <f t="shared" si="290"/>
        <v>5.6251441033870222</v>
      </c>
      <c r="P758" s="31">
        <v>67526.899999999994</v>
      </c>
      <c r="Q758" s="31">
        <f t="shared" si="277"/>
        <v>6.6515858944050423</v>
      </c>
      <c r="R758" s="31">
        <v>136828.4</v>
      </c>
      <c r="S758" s="31">
        <f t="shared" si="279"/>
        <v>3.4317109327076456</v>
      </c>
      <c r="T758" s="31">
        <v>31409.599999999999</v>
      </c>
      <c r="U758" s="31">
        <f t="shared" si="294"/>
        <v>105418.79999999999</v>
      </c>
      <c r="V758" s="50">
        <f t="shared" si="302"/>
        <v>5.5549659785346508</v>
      </c>
      <c r="W758" s="31">
        <v>1677.9</v>
      </c>
      <c r="X758" s="44">
        <f t="shared" si="299"/>
        <v>5.3419973511283176</v>
      </c>
      <c r="Y758" s="44">
        <f t="shared" si="300"/>
        <v>4.1415973511283175</v>
      </c>
      <c r="Z758" s="31">
        <v>11090.85</v>
      </c>
      <c r="AA758" s="30">
        <v>12.3369</v>
      </c>
      <c r="AB758" s="30">
        <v>95.081699999999998</v>
      </c>
      <c r="AC758" s="30">
        <v>-3.3252999999999999</v>
      </c>
      <c r="AD758" s="30">
        <v>4.4248000000000003</v>
      </c>
      <c r="AE758" s="30">
        <f t="shared" si="292"/>
        <v>14.162150806337481</v>
      </c>
      <c r="AF758" s="30">
        <v>359.98829999999998</v>
      </c>
      <c r="AG758" s="31">
        <v>11332.3</v>
      </c>
      <c r="AH758" s="59">
        <f>VLOOKUP(C758,macroInfo!$B$5:$D$57,3,0)</f>
        <v>2.2944390776931098</v>
      </c>
      <c r="AI758" s="59">
        <f>VLOOKUP(C758,macroInfo!$B$5:$G$57,6,0)</f>
        <v>-2.5770932284035988</v>
      </c>
      <c r="AJ758" s="59">
        <f>VLOOKUP(C758,macroInfo!$B$5:$F$57,5,0)</f>
        <v>7.0343743579107363</v>
      </c>
      <c r="AK758" s="59">
        <f>VLOOKUP(C758,macroInfo!$B$5:$H$57,7,0)</f>
        <v>2.2983333333333333</v>
      </c>
    </row>
    <row r="759" spans="1:37" x14ac:dyDescent="0.3">
      <c r="A759" s="32" t="s">
        <v>179</v>
      </c>
      <c r="B759" s="32">
        <v>26</v>
      </c>
      <c r="C759" s="32">
        <v>2020</v>
      </c>
      <c r="D759" s="29" t="s">
        <v>298</v>
      </c>
      <c r="E759" s="29" t="s">
        <v>45</v>
      </c>
      <c r="F759" s="33">
        <f t="shared" si="295"/>
        <v>1</v>
      </c>
      <c r="G759" s="33">
        <f t="shared" si="296"/>
        <v>1</v>
      </c>
      <c r="H759" s="33">
        <f t="shared" si="297"/>
        <v>0</v>
      </c>
      <c r="I759" s="33">
        <f t="shared" si="298"/>
        <v>0</v>
      </c>
      <c r="J759" s="30">
        <v>0.78820000000000001</v>
      </c>
      <c r="K759" s="30">
        <v>10.018000000000001</v>
      </c>
      <c r="L759" s="30">
        <v>1.0665</v>
      </c>
      <c r="M759" s="30">
        <v>1.0139</v>
      </c>
      <c r="N759" s="31">
        <v>10822.2</v>
      </c>
      <c r="O759" s="50">
        <f t="shared" si="290"/>
        <v>6.3928849509984991</v>
      </c>
      <c r="P759" s="31">
        <v>74460.399999999994</v>
      </c>
      <c r="Q759" s="31">
        <f t="shared" si="277"/>
        <v>6.8803385633235372</v>
      </c>
      <c r="R759" s="31">
        <v>170003.9</v>
      </c>
      <c r="S759" s="31">
        <f t="shared" si="279"/>
        <v>21.709379198233979</v>
      </c>
      <c r="T759" s="31">
        <v>33759.699999999997</v>
      </c>
      <c r="U759" s="31">
        <f t="shared" si="294"/>
        <v>136244.20000000001</v>
      </c>
      <c r="V759" s="50">
        <f t="shared" si="302"/>
        <v>25.650787550693483</v>
      </c>
      <c r="W759" s="31">
        <v>1443.2</v>
      </c>
      <c r="X759" s="44">
        <f t="shared" si="299"/>
        <v>4.2749195046164514</v>
      </c>
      <c r="Y759" s="44">
        <f t="shared" si="300"/>
        <v>3.2610195046164514</v>
      </c>
      <c r="Z759" s="31">
        <v>11688.15</v>
      </c>
      <c r="AA759" s="30">
        <v>14.5448</v>
      </c>
      <c r="AB759" s="30">
        <v>96.26</v>
      </c>
      <c r="AC759" s="30">
        <v>7.4821</v>
      </c>
      <c r="AD759" s="30">
        <v>31.8523</v>
      </c>
      <c r="AE759" s="30">
        <f t="shared" si="292"/>
        <v>5.2455063989771702</v>
      </c>
      <c r="AF759" s="30">
        <v>368.51299999999998</v>
      </c>
      <c r="AG759" s="31">
        <v>11825.8</v>
      </c>
      <c r="AH759" s="59">
        <f>VLOOKUP(C759,macroInfo!$B$5:$D$57,3,0)</f>
        <v>-2.76780251140578</v>
      </c>
      <c r="AI759" s="59">
        <f>VLOOKUP(C759,macroInfo!$B$5:$G$57,6,0)</f>
        <v>-114.23391508809951</v>
      </c>
      <c r="AJ759" s="59">
        <f>VLOOKUP(C759,macroInfo!$B$5:$F$57,5,0)</f>
        <v>9.0718970685114702</v>
      </c>
      <c r="AK759" s="59">
        <f>VLOOKUP(C759,macroInfo!$B$5:$H$57,7,0)</f>
        <v>0.73333333333333339</v>
      </c>
    </row>
    <row r="760" spans="1:37" x14ac:dyDescent="0.3">
      <c r="A760" s="32" t="s">
        <v>180</v>
      </c>
      <c r="B760" s="32">
        <v>26</v>
      </c>
      <c r="C760" s="32">
        <v>2021</v>
      </c>
      <c r="D760" s="29" t="s">
        <v>298</v>
      </c>
      <c r="E760" s="29" t="s">
        <v>45</v>
      </c>
      <c r="F760" s="33">
        <f t="shared" si="295"/>
        <v>1</v>
      </c>
      <c r="G760" s="33">
        <f t="shared" si="296"/>
        <v>1</v>
      </c>
      <c r="H760" s="33">
        <f t="shared" si="297"/>
        <v>0</v>
      </c>
      <c r="I760" s="33">
        <f t="shared" si="298"/>
        <v>0</v>
      </c>
      <c r="J760" s="30">
        <v>0.87329999999999997</v>
      </c>
      <c r="K760" s="30">
        <v>12.5763</v>
      </c>
      <c r="L760" s="30">
        <v>0.87460000000000004</v>
      </c>
      <c r="M760" s="30">
        <v>0.85</v>
      </c>
      <c r="N760" s="31">
        <v>11142.2</v>
      </c>
      <c r="O760" s="50">
        <f t="shared" si="290"/>
        <v>2.9140121614176775</v>
      </c>
      <c r="P760" s="31">
        <v>77807.199999999997</v>
      </c>
      <c r="Q760" s="31">
        <f t="shared" si="277"/>
        <v>6.9831092602897087</v>
      </c>
      <c r="R760" s="31">
        <v>183889.8</v>
      </c>
      <c r="S760" s="31">
        <f t="shared" si="279"/>
        <v>7.8515287181861417</v>
      </c>
      <c r="T760" s="31">
        <v>40480.6</v>
      </c>
      <c r="U760" s="31">
        <f t="shared" si="294"/>
        <v>143409.19999999998</v>
      </c>
      <c r="V760" s="50">
        <f t="shared" si="302"/>
        <v>5.1253218484077383</v>
      </c>
      <c r="W760" s="31">
        <v>1382.7</v>
      </c>
      <c r="X760" s="44">
        <f t="shared" si="299"/>
        <v>3.4157102414489908</v>
      </c>
      <c r="Y760" s="44">
        <f t="shared" si="300"/>
        <v>2.5657102414489907</v>
      </c>
      <c r="Z760" s="31">
        <v>12016.674999999999</v>
      </c>
      <c r="AA760" s="30">
        <v>15.3027</v>
      </c>
      <c r="AB760" s="30">
        <v>97.058800000000005</v>
      </c>
      <c r="AC760" s="30">
        <v>19.908100000000001</v>
      </c>
      <c r="AD760" s="30">
        <v>11.1556</v>
      </c>
      <c r="AE760" s="30">
        <f t="shared" si="292"/>
        <v>2.7719760502271873</v>
      </c>
      <c r="AF760" s="30">
        <v>323.08429999999998</v>
      </c>
      <c r="AG760" s="31">
        <v>11942</v>
      </c>
      <c r="AH760" s="59">
        <f>VLOOKUP(C760,macroInfo!$B$5:$D$57,3,0)</f>
        <v>5.9454847612217199</v>
      </c>
      <c r="AI760" s="59">
        <f>VLOOKUP(C760,macroInfo!$B$5:$G$57,6,0)</f>
        <v>-151.61959856938344</v>
      </c>
      <c r="AJ760" s="59">
        <f>VLOOKUP(C760,macroInfo!$B$5:$F$57,5,0)</f>
        <v>28.522785754254098</v>
      </c>
      <c r="AK760" s="59">
        <f>VLOOKUP(C760,macroInfo!$B$5:$H$57,7,0)</f>
        <v>0.161</v>
      </c>
    </row>
    <row r="761" spans="1:37" x14ac:dyDescent="0.3">
      <c r="A761" s="32" t="s">
        <v>181</v>
      </c>
      <c r="B761" s="32">
        <v>26</v>
      </c>
      <c r="C761" s="32">
        <v>2022</v>
      </c>
      <c r="D761" s="29" t="s">
        <v>298</v>
      </c>
      <c r="E761" s="29" t="s">
        <v>45</v>
      </c>
      <c r="F761" s="33">
        <f t="shared" si="295"/>
        <v>1</v>
      </c>
      <c r="G761" s="33">
        <f t="shared" si="296"/>
        <v>1</v>
      </c>
      <c r="H761" s="33">
        <f t="shared" si="297"/>
        <v>0</v>
      </c>
      <c r="I761" s="33">
        <f t="shared" si="298"/>
        <v>0</v>
      </c>
      <c r="J761" s="30">
        <v>0.78839999999999999</v>
      </c>
      <c r="K761" s="30">
        <v>11.0191</v>
      </c>
      <c r="L761" s="30">
        <v>1.2588999999999999</v>
      </c>
      <c r="M761" s="30">
        <v>1.1064000000000001</v>
      </c>
      <c r="N761" s="31">
        <v>10397.4</v>
      </c>
      <c r="O761" s="50">
        <f t="shared" si="290"/>
        <v>-6.918392664413064</v>
      </c>
      <c r="P761" s="31">
        <v>83181.2</v>
      </c>
      <c r="Q761" s="31">
        <f t="shared" si="277"/>
        <v>8.0001923557812535</v>
      </c>
      <c r="R761" s="31">
        <v>155036.70000000001</v>
      </c>
      <c r="S761" s="31">
        <f t="shared" si="279"/>
        <v>-17.067480205923932</v>
      </c>
      <c r="T761" s="31">
        <v>42893.3</v>
      </c>
      <c r="U761" s="31">
        <f t="shared" si="294"/>
        <v>112143.40000000001</v>
      </c>
      <c r="V761" s="50">
        <f t="shared" si="302"/>
        <v>-24.59236728343042</v>
      </c>
      <c r="W761" s="31">
        <v>1887.2</v>
      </c>
      <c r="X761" s="44">
        <f t="shared" si="299"/>
        <v>4.3997547402508079</v>
      </c>
      <c r="Y761" s="44">
        <f t="shared" si="300"/>
        <v>3.2933547402508081</v>
      </c>
      <c r="Z761" s="31">
        <v>11259.375</v>
      </c>
      <c r="AA761" s="30">
        <v>13.769399999999999</v>
      </c>
      <c r="AB761" s="30">
        <v>94.021299999999997</v>
      </c>
      <c r="AC761" s="30">
        <v>5.9600999999999997</v>
      </c>
      <c r="AD761" s="30">
        <v>-22.5078</v>
      </c>
      <c r="AE761" s="30">
        <f t="shared" si="292"/>
        <v>-6.5094153589562875</v>
      </c>
      <c r="AF761" s="30">
        <v>246.16370000000001</v>
      </c>
      <c r="AG761" s="31">
        <v>12045.9</v>
      </c>
      <c r="AH761" s="59">
        <f>VLOOKUP(C761,macroInfo!$B$5:$D$57,3,0)</f>
        <v>2.1</v>
      </c>
      <c r="AI761" s="59">
        <f>VLOOKUP(C761,macroInfo!$B$5:$G$57,6,0)</f>
        <v>270.39008175553982</v>
      </c>
      <c r="AJ761" s="59">
        <f>VLOOKUP(C761,macroInfo!$B$5:$F$57,5,0)</f>
        <v>-4.8140790190475906</v>
      </c>
      <c r="AK761" s="59">
        <f>VLOOKUP(C761,macroInfo!$B$5:$H$57,7,0)</f>
        <v>2.4049999999999998</v>
      </c>
    </row>
  </sheetData>
  <phoneticPr fontId="14" type="noConversion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97DF-A164-485E-ADB9-04E7A0DCB6C5}">
  <sheetPr codeName="Sheet1"/>
  <dimension ref="B10:H85"/>
  <sheetViews>
    <sheetView topLeftCell="A59" workbookViewId="0">
      <selection activeCell="G80" sqref="G80"/>
    </sheetView>
  </sheetViews>
  <sheetFormatPr defaultColWidth="8.88671875" defaultRowHeight="14.4" x14ac:dyDescent="0.3"/>
  <cols>
    <col min="1" max="1" width="8.88671875" style="5"/>
    <col min="2" max="2" width="8.88671875" style="9"/>
    <col min="3" max="3" width="24.5546875" style="5" bestFit="1" customWidth="1"/>
    <col min="4" max="4" width="42.88671875" style="5" bestFit="1" customWidth="1"/>
    <col min="5" max="5" width="12.88671875" style="5" bestFit="1" customWidth="1"/>
    <col min="6" max="6" width="8.88671875" style="5"/>
    <col min="7" max="7" width="47" style="5" bestFit="1" customWidth="1"/>
    <col min="8" max="8" width="14.5546875" style="5" bestFit="1" customWidth="1"/>
    <col min="9" max="12" width="8.88671875" style="5"/>
    <col min="13" max="13" width="108" style="5" bestFit="1" customWidth="1"/>
    <col min="14" max="16384" width="8.88671875" style="5"/>
  </cols>
  <sheetData>
    <row r="10" spans="2:8" s="12" customFormat="1" x14ac:dyDescent="0.3">
      <c r="B10" s="10" t="s">
        <v>46</v>
      </c>
      <c r="C10" s="11" t="s">
        <v>1</v>
      </c>
      <c r="D10" s="11" t="s">
        <v>89</v>
      </c>
      <c r="E10" s="11" t="s">
        <v>53</v>
      </c>
      <c r="F10" s="11" t="s">
        <v>44</v>
      </c>
      <c r="G10" s="13" t="s">
        <v>144</v>
      </c>
      <c r="H10" s="13" t="s">
        <v>89</v>
      </c>
    </row>
    <row r="11" spans="2:8" x14ac:dyDescent="0.3">
      <c r="B11" s="8" cm="1">
        <f t="array" ref="B11:B42">_xlfn.SEQUENCE(32)</f>
        <v>1</v>
      </c>
      <c r="C11" s="6" t="s">
        <v>20</v>
      </c>
      <c r="D11" s="6"/>
      <c r="E11" s="6" t="s">
        <v>21</v>
      </c>
      <c r="F11" s="6" t="s">
        <v>45</v>
      </c>
      <c r="G11" s="14" t="s">
        <v>90</v>
      </c>
      <c r="H11" s="14" t="s">
        <v>91</v>
      </c>
    </row>
    <row r="12" spans="2:8" x14ac:dyDescent="0.3">
      <c r="B12" s="8">
        <v>2</v>
      </c>
      <c r="C12" s="6" t="s">
        <v>22</v>
      </c>
      <c r="D12" s="6"/>
      <c r="E12" s="6" t="s">
        <v>23</v>
      </c>
      <c r="F12" s="6" t="s">
        <v>45</v>
      </c>
      <c r="G12" s="14" t="s">
        <v>92</v>
      </c>
      <c r="H12" s="14" t="s">
        <v>93</v>
      </c>
    </row>
    <row r="13" spans="2:8" x14ac:dyDescent="0.3">
      <c r="B13" s="8">
        <v>3</v>
      </c>
      <c r="C13" s="6" t="s">
        <v>24</v>
      </c>
      <c r="D13" s="6"/>
      <c r="E13" s="6" t="s">
        <v>25</v>
      </c>
      <c r="F13" s="6" t="s">
        <v>45</v>
      </c>
      <c r="G13" s="14" t="s">
        <v>94</v>
      </c>
      <c r="H13" s="14" t="s">
        <v>95</v>
      </c>
    </row>
    <row r="14" spans="2:8" x14ac:dyDescent="0.3">
      <c r="B14" s="8">
        <v>4</v>
      </c>
      <c r="C14" s="6" t="s">
        <v>26</v>
      </c>
      <c r="D14" s="6"/>
      <c r="E14" s="6" t="s">
        <v>27</v>
      </c>
      <c r="F14" s="6" t="s">
        <v>45</v>
      </c>
      <c r="G14" s="14" t="s">
        <v>96</v>
      </c>
      <c r="H14" s="14" t="s">
        <v>97</v>
      </c>
    </row>
    <row r="15" spans="2:8" x14ac:dyDescent="0.3">
      <c r="B15" s="8">
        <v>5</v>
      </c>
      <c r="C15" s="6" t="s">
        <v>28</v>
      </c>
      <c r="D15" s="6"/>
      <c r="E15" s="6" t="s">
        <v>29</v>
      </c>
      <c r="F15" s="6" t="s">
        <v>45</v>
      </c>
      <c r="G15" s="14" t="s">
        <v>98</v>
      </c>
      <c r="H15" s="14" t="s">
        <v>99</v>
      </c>
    </row>
    <row r="16" spans="2:8" x14ac:dyDescent="0.3">
      <c r="B16" s="8">
        <v>6</v>
      </c>
      <c r="C16" s="6" t="s">
        <v>30</v>
      </c>
      <c r="D16" s="6"/>
      <c r="E16" s="6" t="s">
        <v>31</v>
      </c>
      <c r="F16" s="6" t="s">
        <v>45</v>
      </c>
      <c r="G16" s="14" t="s">
        <v>100</v>
      </c>
      <c r="H16" s="14" t="s">
        <v>101</v>
      </c>
    </row>
    <row r="17" spans="2:8" x14ac:dyDescent="0.3">
      <c r="B17" s="8">
        <v>7</v>
      </c>
      <c r="C17" s="6" t="s">
        <v>32</v>
      </c>
      <c r="D17" s="6"/>
      <c r="E17" s="6" t="s">
        <v>33</v>
      </c>
      <c r="F17" s="6" t="s">
        <v>45</v>
      </c>
      <c r="G17" s="14" t="s">
        <v>102</v>
      </c>
      <c r="H17" s="14" t="s">
        <v>103</v>
      </c>
    </row>
    <row r="18" spans="2:8" x14ac:dyDescent="0.3">
      <c r="B18" s="8">
        <v>8</v>
      </c>
      <c r="C18" s="6" t="s">
        <v>34</v>
      </c>
      <c r="D18" s="6"/>
      <c r="E18" s="6" t="s">
        <v>35</v>
      </c>
      <c r="F18" s="6" t="s">
        <v>45</v>
      </c>
      <c r="G18" s="14" t="s">
        <v>104</v>
      </c>
      <c r="H18" s="14" t="s">
        <v>105</v>
      </c>
    </row>
    <row r="19" spans="2:8" x14ac:dyDescent="0.3">
      <c r="B19" s="8">
        <v>9</v>
      </c>
      <c r="C19" s="6" t="s">
        <v>36</v>
      </c>
      <c r="D19" s="6"/>
      <c r="E19" s="6" t="s">
        <v>37</v>
      </c>
      <c r="F19" s="6" t="s">
        <v>45</v>
      </c>
      <c r="G19" s="14" t="s">
        <v>106</v>
      </c>
      <c r="H19" s="14" t="s">
        <v>107</v>
      </c>
    </row>
    <row r="20" spans="2:8" x14ac:dyDescent="0.3">
      <c r="B20" s="8">
        <v>10</v>
      </c>
      <c r="C20" s="6" t="s">
        <v>38</v>
      </c>
      <c r="D20" s="6"/>
      <c r="E20" s="6" t="s">
        <v>39</v>
      </c>
      <c r="F20" s="6" t="s">
        <v>45</v>
      </c>
      <c r="G20" s="14" t="s">
        <v>108</v>
      </c>
      <c r="H20" s="14" t="s">
        <v>109</v>
      </c>
    </row>
    <row r="21" spans="2:8" x14ac:dyDescent="0.3">
      <c r="B21" s="8">
        <v>11</v>
      </c>
      <c r="C21" s="6" t="s">
        <v>40</v>
      </c>
      <c r="D21" s="6"/>
      <c r="E21" s="6" t="s">
        <v>41</v>
      </c>
      <c r="F21" s="6" t="s">
        <v>45</v>
      </c>
      <c r="G21" s="14" t="s">
        <v>110</v>
      </c>
      <c r="H21" s="14" t="s">
        <v>111</v>
      </c>
    </row>
    <row r="22" spans="2:8" x14ac:dyDescent="0.3">
      <c r="B22" s="8">
        <v>12</v>
      </c>
      <c r="C22" s="6" t="s">
        <v>42</v>
      </c>
      <c r="D22" s="6"/>
      <c r="E22" s="6" t="s">
        <v>43</v>
      </c>
      <c r="F22" s="6" t="s">
        <v>45</v>
      </c>
      <c r="G22" s="14" t="s">
        <v>112</v>
      </c>
      <c r="H22" s="14" t="s">
        <v>113</v>
      </c>
    </row>
    <row r="23" spans="2:8" x14ac:dyDescent="0.3">
      <c r="B23" s="8">
        <v>13</v>
      </c>
      <c r="C23" s="7" t="s">
        <v>47</v>
      </c>
      <c r="D23" s="7"/>
      <c r="E23" s="7" t="s">
        <v>48</v>
      </c>
      <c r="F23" s="6" t="s">
        <v>45</v>
      </c>
      <c r="G23" s="14" t="s">
        <v>114</v>
      </c>
      <c r="H23" s="14" t="s">
        <v>115</v>
      </c>
    </row>
    <row r="24" spans="2:8" x14ac:dyDescent="0.3">
      <c r="B24" s="8">
        <v>14</v>
      </c>
      <c r="C24" s="7" t="s">
        <v>49</v>
      </c>
      <c r="D24" s="7"/>
      <c r="E24" s="7" t="s">
        <v>50</v>
      </c>
      <c r="F24" s="6" t="s">
        <v>45</v>
      </c>
      <c r="G24" s="14" t="s">
        <v>116</v>
      </c>
      <c r="H24" s="14" t="s">
        <v>117</v>
      </c>
    </row>
    <row r="25" spans="2:8" x14ac:dyDescent="0.3">
      <c r="B25" s="8">
        <v>15</v>
      </c>
      <c r="C25" s="6" t="s">
        <v>51</v>
      </c>
      <c r="D25" s="6"/>
      <c r="E25" s="6" t="s">
        <v>52</v>
      </c>
      <c r="F25" s="6" t="s">
        <v>45</v>
      </c>
      <c r="G25" s="14" t="s">
        <v>118</v>
      </c>
      <c r="H25" s="14" t="s">
        <v>119</v>
      </c>
    </row>
    <row r="26" spans="2:8" x14ac:dyDescent="0.3">
      <c r="B26" s="8">
        <v>16</v>
      </c>
      <c r="C26" s="6" t="s">
        <v>59</v>
      </c>
      <c r="D26" s="6"/>
      <c r="E26" s="6" t="s">
        <v>54</v>
      </c>
      <c r="F26" s="6" t="s">
        <v>64</v>
      </c>
      <c r="G26" s="14" t="s">
        <v>59</v>
      </c>
      <c r="H26" s="14" t="s">
        <v>120</v>
      </c>
    </row>
    <row r="27" spans="2:8" x14ac:dyDescent="0.3">
      <c r="B27" s="8">
        <v>17</v>
      </c>
      <c r="C27" s="6" t="s">
        <v>60</v>
      </c>
      <c r="D27" s="6"/>
      <c r="E27" s="6" t="s">
        <v>55</v>
      </c>
      <c r="F27" s="6" t="s">
        <v>64</v>
      </c>
      <c r="G27" s="14" t="s">
        <v>60</v>
      </c>
      <c r="H27" s="14" t="s">
        <v>121</v>
      </c>
    </row>
    <row r="28" spans="2:8" x14ac:dyDescent="0.3">
      <c r="B28" s="8">
        <v>18</v>
      </c>
      <c r="C28" s="6" t="s">
        <v>61</v>
      </c>
      <c r="D28" s="6"/>
      <c r="E28" s="6" t="s">
        <v>56</v>
      </c>
      <c r="F28" s="6" t="s">
        <v>64</v>
      </c>
      <c r="G28" s="14" t="s">
        <v>61</v>
      </c>
      <c r="H28" s="14" t="s">
        <v>122</v>
      </c>
    </row>
    <row r="29" spans="2:8" x14ac:dyDescent="0.3">
      <c r="B29" s="8">
        <v>19</v>
      </c>
      <c r="C29" s="6" t="s">
        <v>62</v>
      </c>
      <c r="D29" s="6"/>
      <c r="E29" s="6" t="s">
        <v>57</v>
      </c>
      <c r="F29" s="6" t="s">
        <v>64</v>
      </c>
      <c r="G29" s="14" t="s">
        <v>62</v>
      </c>
      <c r="H29" s="14" t="s">
        <v>123</v>
      </c>
    </row>
    <row r="30" spans="2:8" x14ac:dyDescent="0.3">
      <c r="B30" s="8">
        <v>20</v>
      </c>
      <c r="C30" s="6" t="s">
        <v>63</v>
      </c>
      <c r="D30" s="6"/>
      <c r="E30" s="6" t="s">
        <v>58</v>
      </c>
      <c r="F30" s="6" t="s">
        <v>64</v>
      </c>
      <c r="G30" s="14" t="s">
        <v>63</v>
      </c>
      <c r="H30" s="14" t="s">
        <v>124</v>
      </c>
    </row>
    <row r="31" spans="2:8" x14ac:dyDescent="0.3">
      <c r="B31" s="8">
        <v>21</v>
      </c>
      <c r="C31" s="6" t="s">
        <v>65</v>
      </c>
      <c r="D31" s="6"/>
      <c r="E31" s="6" t="s">
        <v>66</v>
      </c>
      <c r="F31" s="6" t="s">
        <v>78</v>
      </c>
      <c r="G31" s="14" t="s">
        <v>125</v>
      </c>
      <c r="H31" s="14" t="s">
        <v>126</v>
      </c>
    </row>
    <row r="32" spans="2:8" x14ac:dyDescent="0.3">
      <c r="B32" s="8">
        <v>22</v>
      </c>
      <c r="C32" s="6" t="s">
        <v>67</v>
      </c>
      <c r="D32" s="6"/>
      <c r="E32" s="6" t="s">
        <v>68</v>
      </c>
      <c r="F32" s="6" t="s">
        <v>78</v>
      </c>
      <c r="G32" s="14" t="s">
        <v>127</v>
      </c>
      <c r="H32" s="14" t="s">
        <v>128</v>
      </c>
    </row>
    <row r="33" spans="2:8" x14ac:dyDescent="0.3">
      <c r="B33" s="8">
        <v>23</v>
      </c>
      <c r="C33" s="6" t="s">
        <v>69</v>
      </c>
      <c r="D33" s="6"/>
      <c r="E33" s="6" t="s">
        <v>70</v>
      </c>
      <c r="F33" s="6" t="s">
        <v>78</v>
      </c>
      <c r="G33" s="14" t="s">
        <v>129</v>
      </c>
      <c r="H33" s="14" t="s">
        <v>130</v>
      </c>
    </row>
    <row r="34" spans="2:8" x14ac:dyDescent="0.3">
      <c r="B34" s="8">
        <v>24</v>
      </c>
      <c r="C34" s="6" t="s">
        <v>71</v>
      </c>
      <c r="D34" s="6"/>
      <c r="E34" s="6" t="s">
        <v>72</v>
      </c>
      <c r="F34" s="6" t="s">
        <v>78</v>
      </c>
      <c r="G34" s="14" t="s">
        <v>131</v>
      </c>
      <c r="H34" s="14" t="s">
        <v>132</v>
      </c>
    </row>
    <row r="35" spans="2:8" x14ac:dyDescent="0.3">
      <c r="B35" s="8">
        <v>25</v>
      </c>
      <c r="C35" s="6" t="s">
        <v>73</v>
      </c>
      <c r="D35" s="6"/>
      <c r="E35" s="6" t="s">
        <v>74</v>
      </c>
      <c r="F35" s="6" t="s">
        <v>78</v>
      </c>
      <c r="G35" s="14" t="s">
        <v>133</v>
      </c>
      <c r="H35" s="14" t="s">
        <v>134</v>
      </c>
    </row>
    <row r="36" spans="2:8" x14ac:dyDescent="0.3">
      <c r="B36" s="8">
        <v>26</v>
      </c>
      <c r="C36" s="6" t="s">
        <v>75</v>
      </c>
      <c r="D36" s="6"/>
      <c r="E36" s="6" t="s">
        <v>76</v>
      </c>
      <c r="F36" s="6" t="s">
        <v>78</v>
      </c>
      <c r="G36" s="14" t="s">
        <v>75</v>
      </c>
      <c r="H36" s="14" t="s">
        <v>135</v>
      </c>
    </row>
    <row r="37" spans="2:8" x14ac:dyDescent="0.3">
      <c r="B37" s="8">
        <v>27</v>
      </c>
      <c r="C37" s="6" t="s">
        <v>77</v>
      </c>
      <c r="D37" s="6"/>
      <c r="E37" s="6" t="s">
        <v>76</v>
      </c>
      <c r="F37" s="6" t="s">
        <v>78</v>
      </c>
      <c r="G37" s="14" t="s">
        <v>77</v>
      </c>
      <c r="H37" s="14" t="s">
        <v>136</v>
      </c>
    </row>
    <row r="38" spans="2:8" x14ac:dyDescent="0.3">
      <c r="B38" s="8">
        <v>28</v>
      </c>
      <c r="C38" s="6" t="s">
        <v>79</v>
      </c>
      <c r="D38" s="6"/>
      <c r="E38" s="6" t="s">
        <v>80</v>
      </c>
      <c r="F38" s="6" t="s">
        <v>88</v>
      </c>
      <c r="G38" s="14" t="s">
        <v>137</v>
      </c>
      <c r="H38" s="14" t="s">
        <v>138</v>
      </c>
    </row>
    <row r="39" spans="2:8" x14ac:dyDescent="0.3">
      <c r="B39" s="8">
        <v>29</v>
      </c>
      <c r="C39" s="6" t="s">
        <v>81</v>
      </c>
      <c r="D39" s="6"/>
      <c r="E39" s="6" t="s">
        <v>82</v>
      </c>
      <c r="F39" s="6" t="s">
        <v>88</v>
      </c>
      <c r="G39" s="14" t="s">
        <v>139</v>
      </c>
      <c r="H39" s="14" t="s">
        <v>140</v>
      </c>
    </row>
    <row r="40" spans="2:8" x14ac:dyDescent="0.3">
      <c r="B40" s="8">
        <v>30</v>
      </c>
      <c r="C40" s="6" t="s">
        <v>83</v>
      </c>
      <c r="D40" s="6"/>
      <c r="E40" s="6" t="s">
        <v>82</v>
      </c>
      <c r="F40" s="6" t="s">
        <v>88</v>
      </c>
      <c r="G40" s="14" t="s">
        <v>83</v>
      </c>
      <c r="H40" s="14" t="s">
        <v>141</v>
      </c>
    </row>
    <row r="41" spans="2:8" x14ac:dyDescent="0.3">
      <c r="B41" s="8">
        <v>31</v>
      </c>
      <c r="C41" s="6" t="s">
        <v>84</v>
      </c>
      <c r="D41" s="6"/>
      <c r="E41" s="6" t="s">
        <v>85</v>
      </c>
      <c r="F41" s="6" t="s">
        <v>88</v>
      </c>
      <c r="G41" s="14" t="s">
        <v>84</v>
      </c>
      <c r="H41" s="14" t="s">
        <v>142</v>
      </c>
    </row>
    <row r="42" spans="2:8" x14ac:dyDescent="0.3">
      <c r="B42" s="8">
        <v>32</v>
      </c>
      <c r="C42" s="6" t="s">
        <v>86</v>
      </c>
      <c r="D42" s="6"/>
      <c r="E42" s="6" t="s">
        <v>87</v>
      </c>
      <c r="F42" s="6" t="s">
        <v>88</v>
      </c>
      <c r="G42" s="14" t="s">
        <v>86</v>
      </c>
      <c r="H42" s="14" t="s">
        <v>143</v>
      </c>
    </row>
    <row r="49" spans="3:5" x14ac:dyDescent="0.3">
      <c r="C49" s="5" t="s">
        <v>243</v>
      </c>
      <c r="D49" s="5" t="s">
        <v>244</v>
      </c>
      <c r="E49" s="5" t="s">
        <v>256</v>
      </c>
    </row>
    <row r="50" spans="3:5" x14ac:dyDescent="0.3">
      <c r="C50" s="5" t="s">
        <v>283</v>
      </c>
      <c r="D50" s="5" t="s">
        <v>245</v>
      </c>
      <c r="E50" s="5" t="s">
        <v>284</v>
      </c>
    </row>
    <row r="51" spans="3:5" x14ac:dyDescent="0.3">
      <c r="C51" s="5" t="s">
        <v>233</v>
      </c>
      <c r="D51" s="5" t="s">
        <v>246</v>
      </c>
      <c r="E51" s="5" t="s">
        <v>285</v>
      </c>
    </row>
    <row r="52" spans="3:5" x14ac:dyDescent="0.3">
      <c r="C52" s="5" t="s">
        <v>234</v>
      </c>
      <c r="D52" s="5" t="s">
        <v>220</v>
      </c>
      <c r="E52" s="5" t="s">
        <v>220</v>
      </c>
    </row>
    <row r="53" spans="3:5" x14ac:dyDescent="0.3">
      <c r="C53" s="5" t="s">
        <v>235</v>
      </c>
      <c r="D53" s="5" t="s">
        <v>1</v>
      </c>
      <c r="E53" s="5" t="s">
        <v>286</v>
      </c>
    </row>
    <row r="54" spans="3:5" x14ac:dyDescent="0.3">
      <c r="C54" s="5" t="s">
        <v>236</v>
      </c>
      <c r="D54" s="5" t="s">
        <v>2</v>
      </c>
      <c r="E54" s="5" t="s">
        <v>286</v>
      </c>
    </row>
    <row r="55" spans="3:5" x14ac:dyDescent="0.3">
      <c r="C55" s="5" t="s">
        <v>237</v>
      </c>
      <c r="D55" s="5" t="s">
        <v>247</v>
      </c>
      <c r="E55" s="5" t="s">
        <v>287</v>
      </c>
    </row>
    <row r="56" spans="3:5" x14ac:dyDescent="0.3">
      <c r="C56" s="5" t="s">
        <v>238</v>
      </c>
      <c r="D56" s="5" t="s">
        <v>248</v>
      </c>
      <c r="E56" s="5" t="s">
        <v>287</v>
      </c>
    </row>
    <row r="57" spans="3:5" x14ac:dyDescent="0.3">
      <c r="C57" s="5" t="s">
        <v>239</v>
      </c>
      <c r="D57" s="5" t="s">
        <v>249</v>
      </c>
      <c r="E57" s="5" t="s">
        <v>287</v>
      </c>
    </row>
    <row r="58" spans="3:5" x14ac:dyDescent="0.3">
      <c r="C58" s="5" t="s">
        <v>232</v>
      </c>
      <c r="D58" s="5" t="s">
        <v>250</v>
      </c>
      <c r="E58" s="5" t="s">
        <v>287</v>
      </c>
    </row>
    <row r="59" spans="3:5" x14ac:dyDescent="0.3">
      <c r="C59" s="5" t="s">
        <v>240</v>
      </c>
      <c r="D59" s="5" t="s">
        <v>186</v>
      </c>
      <c r="E59" s="5" t="s">
        <v>289</v>
      </c>
    </row>
    <row r="60" spans="3:5" x14ac:dyDescent="0.3">
      <c r="C60" s="5" t="s">
        <v>241</v>
      </c>
      <c r="D60" s="5" t="s">
        <v>251</v>
      </c>
      <c r="E60" s="5" t="s">
        <v>289</v>
      </c>
    </row>
    <row r="61" spans="3:5" x14ac:dyDescent="0.3">
      <c r="C61" s="5" t="s">
        <v>242</v>
      </c>
      <c r="D61" s="5" t="s">
        <v>188</v>
      </c>
      <c r="E61" s="5" t="s">
        <v>288</v>
      </c>
    </row>
    <row r="62" spans="3:5" x14ac:dyDescent="0.3">
      <c r="C62" s="5" t="s">
        <v>253</v>
      </c>
      <c r="D62" s="5" t="s">
        <v>252</v>
      </c>
      <c r="E62" s="5" t="s">
        <v>288</v>
      </c>
    </row>
    <row r="63" spans="3:5" x14ac:dyDescent="0.3">
      <c r="C63" s="5" t="s">
        <v>254</v>
      </c>
      <c r="D63" s="5" t="s">
        <v>206</v>
      </c>
      <c r="E63" s="5" t="s">
        <v>290</v>
      </c>
    </row>
    <row r="64" spans="3:5" x14ac:dyDescent="0.3">
      <c r="C64" s="5" t="s">
        <v>258</v>
      </c>
      <c r="D64" s="5" t="s">
        <v>257</v>
      </c>
      <c r="E64" s="5" t="s">
        <v>288</v>
      </c>
    </row>
    <row r="65" spans="3:5" x14ac:dyDescent="0.3">
      <c r="C65" s="5" t="s">
        <v>182</v>
      </c>
      <c r="D65" s="5" t="s">
        <v>207</v>
      </c>
      <c r="E65" s="5" t="s">
        <v>290</v>
      </c>
    </row>
    <row r="66" spans="3:5" x14ac:dyDescent="0.3">
      <c r="C66" s="5" t="s">
        <v>259</v>
      </c>
      <c r="D66" s="5" t="s">
        <v>255</v>
      </c>
      <c r="E66" s="5" t="s">
        <v>289</v>
      </c>
    </row>
    <row r="67" spans="3:5" x14ac:dyDescent="0.3">
      <c r="C67" s="5" t="s">
        <v>260</v>
      </c>
      <c r="D67" s="5" t="s">
        <v>208</v>
      </c>
      <c r="E67" s="5" t="s">
        <v>290</v>
      </c>
    </row>
    <row r="68" spans="3:5" x14ac:dyDescent="0.3">
      <c r="C68" s="5" t="s">
        <v>262</v>
      </c>
      <c r="D68" s="5" t="s">
        <v>209</v>
      </c>
      <c r="E68" s="5" t="s">
        <v>290</v>
      </c>
    </row>
    <row r="69" spans="3:5" x14ac:dyDescent="0.3">
      <c r="C69" s="5" t="s">
        <v>263</v>
      </c>
      <c r="D69" s="5" t="s">
        <v>261</v>
      </c>
      <c r="E69" s="5" t="s">
        <v>290</v>
      </c>
    </row>
    <row r="70" spans="3:5" x14ac:dyDescent="0.3">
      <c r="C70" s="5" t="s">
        <v>264</v>
      </c>
      <c r="D70" s="5" t="s">
        <v>229</v>
      </c>
      <c r="E70" s="5" t="s">
        <v>288</v>
      </c>
    </row>
    <row r="71" spans="3:5" x14ac:dyDescent="0.3">
      <c r="C71" s="5" t="s">
        <v>266</v>
      </c>
      <c r="D71" s="5" t="s">
        <v>265</v>
      </c>
      <c r="E71" s="5" t="s">
        <v>290</v>
      </c>
    </row>
    <row r="72" spans="3:5" x14ac:dyDescent="0.3">
      <c r="C72" s="5" t="s">
        <v>267</v>
      </c>
      <c r="D72" s="5" t="s">
        <v>270</v>
      </c>
      <c r="E72" s="5" t="s">
        <v>288</v>
      </c>
    </row>
    <row r="73" spans="3:5" x14ac:dyDescent="0.3">
      <c r="C73" s="5" t="s">
        <v>268</v>
      </c>
      <c r="D73" s="5" t="s">
        <v>269</v>
      </c>
      <c r="E73" s="5" t="s">
        <v>288</v>
      </c>
    </row>
    <row r="74" spans="3:5" x14ac:dyDescent="0.3">
      <c r="C74" s="5" t="s">
        <v>271</v>
      </c>
      <c r="D74" s="5" t="s">
        <v>211</v>
      </c>
      <c r="E74" s="5" t="s">
        <v>290</v>
      </c>
    </row>
    <row r="75" spans="3:5" x14ac:dyDescent="0.3">
      <c r="C75" s="5" t="s">
        <v>272</v>
      </c>
      <c r="D75" s="5" t="s">
        <v>212</v>
      </c>
      <c r="E75" s="5" t="s">
        <v>289</v>
      </c>
    </row>
    <row r="76" spans="3:5" x14ac:dyDescent="0.3">
      <c r="C76" s="5" t="s">
        <v>273</v>
      </c>
      <c r="D76" s="5" t="s">
        <v>213</v>
      </c>
      <c r="E76" s="5" t="s">
        <v>289</v>
      </c>
    </row>
    <row r="77" spans="3:5" x14ac:dyDescent="0.3">
      <c r="C77" s="5" t="s">
        <v>274</v>
      </c>
      <c r="D77" s="5" t="s">
        <v>214</v>
      </c>
      <c r="E77" s="5" t="s">
        <v>288</v>
      </c>
    </row>
    <row r="78" spans="3:5" x14ac:dyDescent="0.3">
      <c r="C78" s="5" t="s">
        <v>275</v>
      </c>
      <c r="D78" s="5" t="s">
        <v>215</v>
      </c>
      <c r="E78" s="5" t="s">
        <v>288</v>
      </c>
    </row>
    <row r="79" spans="3:5" x14ac:dyDescent="0.3">
      <c r="C79" s="5" t="s">
        <v>276</v>
      </c>
      <c r="D79" s="5" t="s">
        <v>277</v>
      </c>
      <c r="E79" s="5" t="s">
        <v>288</v>
      </c>
    </row>
    <row r="80" spans="3:5" x14ac:dyDescent="0.3">
      <c r="C80" s="5" t="s">
        <v>278</v>
      </c>
      <c r="D80" s="5" t="s">
        <v>216</v>
      </c>
      <c r="E80" s="5" t="s">
        <v>289</v>
      </c>
    </row>
    <row r="81" spans="3:5" x14ac:dyDescent="0.3">
      <c r="C81" s="5" t="s">
        <v>279</v>
      </c>
      <c r="D81" s="5" t="s">
        <v>217</v>
      </c>
      <c r="E81" s="5" t="s">
        <v>290</v>
      </c>
    </row>
    <row r="82" spans="3:5" x14ac:dyDescent="0.3">
      <c r="C82" s="5" t="s">
        <v>280</v>
      </c>
      <c r="D82" s="5" t="s">
        <v>6</v>
      </c>
      <c r="E82" s="5" t="s">
        <v>288</v>
      </c>
    </row>
    <row r="83" spans="3:5" x14ac:dyDescent="0.3">
      <c r="C83" s="5" t="s">
        <v>292</v>
      </c>
      <c r="D83" s="5" t="s">
        <v>281</v>
      </c>
      <c r="E83" s="5" t="s">
        <v>288</v>
      </c>
    </row>
    <row r="84" spans="3:5" x14ac:dyDescent="0.3">
      <c r="C84" s="5" t="s">
        <v>282</v>
      </c>
      <c r="D84" s="5" t="s">
        <v>231</v>
      </c>
      <c r="E84" s="5" t="s">
        <v>288</v>
      </c>
    </row>
    <row r="85" spans="3:5" x14ac:dyDescent="0.3">
      <c r="C85" s="5" t="s">
        <v>291</v>
      </c>
      <c r="D85" s="5" t="s">
        <v>291</v>
      </c>
      <c r="E85" s="5" t="s">
        <v>288</v>
      </c>
    </row>
  </sheetData>
  <phoneticPr fontId="14" type="noConversion"/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W102"/>
  <sheetViews>
    <sheetView workbookViewId="0">
      <pane ySplit="3" topLeftCell="A4" activePane="bottomLeft" state="frozen"/>
      <selection pane="bottomLeft" activeCell="B3" sqref="B3:E3"/>
    </sheetView>
  </sheetViews>
  <sheetFormatPr defaultColWidth="8.88671875" defaultRowHeight="13.2" x14ac:dyDescent="0.3"/>
  <cols>
    <col min="1" max="1" width="8.88671875" style="1"/>
    <col min="2" max="2" width="7.77734375" style="19" bestFit="1" customWidth="1"/>
    <col min="3" max="3" width="29.5546875" style="1" bestFit="1" customWidth="1"/>
    <col min="4" max="4" width="10.88671875" style="1" bestFit="1" customWidth="1"/>
    <col min="5" max="5" width="16.33203125" style="1" bestFit="1" customWidth="1"/>
    <col min="6" max="6" width="8.109375" style="1" bestFit="1" customWidth="1"/>
    <col min="7" max="7" width="10.6640625" style="1" bestFit="1" customWidth="1"/>
    <col min="8" max="8" width="17.6640625" style="1" bestFit="1" customWidth="1"/>
    <col min="9" max="9" width="15.109375" style="1" bestFit="1" customWidth="1"/>
    <col min="10" max="11" width="9.109375" style="1" bestFit="1" customWidth="1"/>
    <col min="12" max="12" width="9.109375" style="1" customWidth="1"/>
    <col min="13" max="13" width="22.5546875" style="1" bestFit="1" customWidth="1"/>
    <col min="14" max="14" width="48.44140625" style="1" bestFit="1" customWidth="1"/>
    <col min="15" max="15" width="20" style="1" bestFit="1" customWidth="1"/>
    <col min="16" max="16" width="20" style="1" customWidth="1"/>
    <col min="17" max="17" width="5.5546875" style="1" bestFit="1" customWidth="1"/>
    <col min="18" max="18" width="67.33203125" style="1" bestFit="1" customWidth="1"/>
    <col min="19" max="21" width="8.88671875" style="1"/>
    <col min="22" max="22" width="32.6640625" style="1" bestFit="1" customWidth="1"/>
    <col min="23" max="23" width="20.33203125" style="1" bestFit="1" customWidth="1"/>
    <col min="24" max="16384" width="8.88671875" style="1"/>
  </cols>
  <sheetData>
    <row r="3" spans="2:23" s="4" customFormat="1" x14ac:dyDescent="0.3">
      <c r="B3" s="17" t="s">
        <v>19</v>
      </c>
      <c r="C3" s="3" t="s">
        <v>0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3</v>
      </c>
      <c r="L3" s="3" t="s">
        <v>182</v>
      </c>
      <c r="M3" s="3" t="s">
        <v>15</v>
      </c>
      <c r="N3" s="3" t="s">
        <v>4</v>
      </c>
      <c r="O3" s="3" t="s">
        <v>183</v>
      </c>
      <c r="P3" s="3" t="s">
        <v>185</v>
      </c>
      <c r="Q3" s="3" t="s">
        <v>16</v>
      </c>
      <c r="R3" s="3" t="s">
        <v>5</v>
      </c>
      <c r="V3" s="4" t="s">
        <v>8</v>
      </c>
      <c r="W3" s="4" t="s">
        <v>9</v>
      </c>
    </row>
    <row r="4" spans="2:23" x14ac:dyDescent="0.25">
      <c r="B4" s="20" t="s">
        <v>147</v>
      </c>
      <c r="C4" s="2"/>
      <c r="D4" s="2" t="s">
        <v>145</v>
      </c>
      <c r="E4" s="2" t="s">
        <v>78</v>
      </c>
      <c r="F4" s="21">
        <v>10342.620999999999</v>
      </c>
      <c r="G4" s="21">
        <v>189512.095</v>
      </c>
      <c r="H4" s="21">
        <v>0</v>
      </c>
      <c r="I4" s="2"/>
      <c r="J4" s="21">
        <v>121771.64</v>
      </c>
      <c r="K4" s="21">
        <v>155992.296</v>
      </c>
      <c r="L4" s="21">
        <v>0</v>
      </c>
      <c r="M4" s="2"/>
      <c r="N4" s="16">
        <v>17.958600000000001</v>
      </c>
      <c r="O4" s="21" t="s">
        <v>146</v>
      </c>
      <c r="P4" s="21"/>
      <c r="Q4" s="16" t="s">
        <v>146</v>
      </c>
      <c r="R4" s="2"/>
    </row>
    <row r="5" spans="2:23" x14ac:dyDescent="0.25">
      <c r="B5" s="20" t="s">
        <v>148</v>
      </c>
      <c r="C5" s="2"/>
      <c r="D5" s="2" t="s">
        <v>145</v>
      </c>
      <c r="E5" s="2" t="s">
        <v>78</v>
      </c>
      <c r="F5" s="21">
        <v>10037.8125</v>
      </c>
      <c r="G5" s="21">
        <v>205780.8</v>
      </c>
      <c r="H5" s="21">
        <v>0</v>
      </c>
      <c r="I5" s="2"/>
      <c r="J5" s="21">
        <v>127497.15</v>
      </c>
      <c r="K5" s="21">
        <v>166021.38750000001</v>
      </c>
      <c r="L5" s="21">
        <v>0</v>
      </c>
      <c r="M5" s="2"/>
      <c r="N5" s="16">
        <v>19.124199999999998</v>
      </c>
      <c r="O5" s="21" t="s">
        <v>146</v>
      </c>
      <c r="P5" s="21"/>
      <c r="Q5" s="16">
        <v>0.38919999999999999</v>
      </c>
      <c r="R5" s="2"/>
    </row>
    <row r="6" spans="2:23" x14ac:dyDescent="0.25">
      <c r="B6" s="20" t="s">
        <v>149</v>
      </c>
      <c r="C6" s="2"/>
      <c r="D6" s="2" t="s">
        <v>145</v>
      </c>
      <c r="E6" s="2" t="s">
        <v>78</v>
      </c>
      <c r="F6" s="21">
        <v>11782.65</v>
      </c>
      <c r="G6" s="21">
        <v>260331.91</v>
      </c>
      <c r="H6" s="21">
        <v>0</v>
      </c>
      <c r="I6" s="2"/>
      <c r="J6" s="21">
        <v>161351.85999999999</v>
      </c>
      <c r="K6" s="21">
        <v>212616.52</v>
      </c>
      <c r="L6" s="21">
        <v>0</v>
      </c>
      <c r="M6" s="2"/>
      <c r="N6" s="16">
        <v>20.499500000000001</v>
      </c>
      <c r="O6" s="21" t="s">
        <v>146</v>
      </c>
      <c r="P6" s="21"/>
      <c r="Q6" s="16">
        <v>0.44879999999999998</v>
      </c>
      <c r="R6" s="2"/>
    </row>
    <row r="7" spans="2:23" x14ac:dyDescent="0.25">
      <c r="B7" s="20" t="s">
        <v>150</v>
      </c>
      <c r="C7" s="2"/>
      <c r="D7" s="2" t="s">
        <v>145</v>
      </c>
      <c r="E7" s="2" t="s">
        <v>78</v>
      </c>
      <c r="F7" s="21">
        <v>10737.817999999999</v>
      </c>
      <c r="G7" s="21">
        <v>261104.82320000001</v>
      </c>
      <c r="H7" s="21">
        <v>0</v>
      </c>
      <c r="I7" s="2"/>
      <c r="J7" s="21">
        <v>159808.28890000001</v>
      </c>
      <c r="K7" s="21">
        <v>209417.38219999999</v>
      </c>
      <c r="L7" s="21">
        <v>0</v>
      </c>
      <c r="M7" s="2"/>
      <c r="N7" s="16">
        <v>22.1374</v>
      </c>
      <c r="O7" s="21" t="s">
        <v>146</v>
      </c>
      <c r="P7" s="21"/>
      <c r="Q7" s="16">
        <v>0.17630000000000001</v>
      </c>
      <c r="R7" s="2"/>
    </row>
    <row r="8" spans="2:23" x14ac:dyDescent="0.25">
      <c r="B8" s="20" t="s">
        <v>151</v>
      </c>
      <c r="C8" s="2"/>
      <c r="D8" s="2" t="s">
        <v>145</v>
      </c>
      <c r="E8" s="2" t="s">
        <v>78</v>
      </c>
      <c r="F8" s="21">
        <v>7973.9295000000002</v>
      </c>
      <c r="G8" s="21">
        <v>241463.99849999999</v>
      </c>
      <c r="H8" s="21">
        <v>0</v>
      </c>
      <c r="I8" s="2"/>
      <c r="J8" s="21">
        <v>145757.20800000001</v>
      </c>
      <c r="K8" s="21">
        <v>131776.01999999999</v>
      </c>
      <c r="L8" s="21">
        <v>0</v>
      </c>
      <c r="M8" s="2"/>
      <c r="N8" s="16">
        <v>26.8126</v>
      </c>
      <c r="O8" s="21" t="s">
        <v>146</v>
      </c>
      <c r="P8" s="21"/>
      <c r="Q8" s="16">
        <v>-0.2291</v>
      </c>
      <c r="R8" s="2"/>
    </row>
    <row r="9" spans="2:23" x14ac:dyDescent="0.25">
      <c r="B9" s="20" t="s">
        <v>152</v>
      </c>
      <c r="C9" s="2"/>
      <c r="D9" s="2" t="s">
        <v>145</v>
      </c>
      <c r="E9" s="2" t="s">
        <v>78</v>
      </c>
      <c r="F9" s="21">
        <v>7848.48</v>
      </c>
      <c r="G9" s="21">
        <v>245276.82</v>
      </c>
      <c r="H9" s="21">
        <v>0</v>
      </c>
      <c r="I9" s="2"/>
      <c r="J9" s="21">
        <v>144147.85500000001</v>
      </c>
      <c r="K9" s="21">
        <v>132834.63750000001</v>
      </c>
      <c r="L9" s="21">
        <v>0</v>
      </c>
      <c r="M9" s="2"/>
      <c r="N9" s="16">
        <v>27.718800000000002</v>
      </c>
      <c r="O9" s="21" t="s">
        <v>146</v>
      </c>
      <c r="P9" s="21"/>
      <c r="Q9" s="16">
        <v>0.19209999999999999</v>
      </c>
      <c r="R9" s="2"/>
    </row>
    <row r="10" spans="2:23" x14ac:dyDescent="0.25">
      <c r="B10" s="20" t="s">
        <v>153</v>
      </c>
      <c r="C10" s="2"/>
      <c r="D10" s="2" t="s">
        <v>145</v>
      </c>
      <c r="E10" s="2" t="s">
        <v>78</v>
      </c>
      <c r="F10" s="21">
        <v>9640.7327999999998</v>
      </c>
      <c r="G10" s="21">
        <v>254128.2144</v>
      </c>
      <c r="H10" s="21">
        <v>0</v>
      </c>
      <c r="I10" s="2"/>
      <c r="J10" s="21">
        <v>135952.95360000001</v>
      </c>
      <c r="K10" s="21">
        <v>139752.288</v>
      </c>
      <c r="L10" s="21">
        <v>0</v>
      </c>
      <c r="M10" s="2"/>
      <c r="N10" s="16">
        <v>25.023599999999998</v>
      </c>
      <c r="O10" s="21" t="s">
        <v>146</v>
      </c>
      <c r="P10" s="21"/>
      <c r="Q10" s="16">
        <v>0.71789999999999998</v>
      </c>
      <c r="R10" s="2"/>
    </row>
    <row r="11" spans="2:23" x14ac:dyDescent="0.25">
      <c r="B11" s="20" t="s">
        <v>154</v>
      </c>
      <c r="C11" s="2"/>
      <c r="D11" s="2" t="s">
        <v>145</v>
      </c>
      <c r="E11" s="2" t="s">
        <v>78</v>
      </c>
      <c r="F11" s="21">
        <v>10889.039199999999</v>
      </c>
      <c r="G11" s="21">
        <v>261612.7696</v>
      </c>
      <c r="H11" s="21">
        <v>0</v>
      </c>
      <c r="I11" s="2"/>
      <c r="J11" s="21">
        <v>131889.5552</v>
      </c>
      <c r="K11" s="21">
        <v>136758.39840000001</v>
      </c>
      <c r="L11" s="21">
        <v>0</v>
      </c>
      <c r="M11" s="2"/>
      <c r="N11" s="16">
        <v>22.9072</v>
      </c>
      <c r="O11" s="21" t="s">
        <v>146</v>
      </c>
      <c r="P11" s="21"/>
      <c r="Q11" s="16">
        <v>0.8236</v>
      </c>
      <c r="R11" s="2"/>
    </row>
    <row r="12" spans="2:23" x14ac:dyDescent="0.25">
      <c r="B12" s="20" t="s">
        <v>155</v>
      </c>
      <c r="C12" s="2"/>
      <c r="D12" s="2" t="s">
        <v>145</v>
      </c>
      <c r="E12" s="2" t="s">
        <v>78</v>
      </c>
      <c r="F12" s="21">
        <v>12465.0851</v>
      </c>
      <c r="G12" s="21">
        <v>319049.23060000001</v>
      </c>
      <c r="H12" s="21">
        <v>0</v>
      </c>
      <c r="I12" s="2"/>
      <c r="J12" s="21">
        <v>156996.26310000001</v>
      </c>
      <c r="K12" s="21">
        <v>165636.2292</v>
      </c>
      <c r="L12" s="21">
        <v>0</v>
      </c>
      <c r="M12" s="2"/>
      <c r="N12" s="16">
        <v>24.515899999999998</v>
      </c>
      <c r="O12" s="21" t="s">
        <v>146</v>
      </c>
      <c r="P12" s="21"/>
      <c r="Q12" s="16">
        <v>0.92379999999999995</v>
      </c>
      <c r="R12" s="2"/>
    </row>
    <row r="13" spans="2:23" x14ac:dyDescent="0.25">
      <c r="B13" s="20" t="s">
        <v>156</v>
      </c>
      <c r="C13" s="2"/>
      <c r="D13" s="2" t="s">
        <v>145</v>
      </c>
      <c r="E13" s="2" t="s">
        <v>78</v>
      </c>
      <c r="F13" s="21">
        <v>12557.76</v>
      </c>
      <c r="G13" s="21">
        <v>386714.73599999998</v>
      </c>
      <c r="H13" s="21">
        <v>0</v>
      </c>
      <c r="I13" s="2"/>
      <c r="J13" s="21">
        <v>167520.848</v>
      </c>
      <c r="K13" s="21">
        <v>178705.82399999999</v>
      </c>
      <c r="L13" s="21">
        <v>0</v>
      </c>
      <c r="M13" s="2"/>
      <c r="N13" s="16">
        <v>29.531500000000001</v>
      </c>
      <c r="O13" s="21" t="s">
        <v>146</v>
      </c>
      <c r="P13" s="21"/>
      <c r="Q13" s="16">
        <v>0.5373</v>
      </c>
      <c r="R13" s="2"/>
    </row>
    <row r="14" spans="2:23" x14ac:dyDescent="0.25">
      <c r="B14" s="20" t="s">
        <v>157</v>
      </c>
      <c r="C14" s="2"/>
      <c r="D14" s="2" t="s">
        <v>145</v>
      </c>
      <c r="E14" s="2" t="s">
        <v>78</v>
      </c>
      <c r="F14" s="21">
        <v>13148.218500000001</v>
      </c>
      <c r="G14" s="21">
        <v>364250.29300000001</v>
      </c>
      <c r="H14" s="21">
        <v>0</v>
      </c>
      <c r="I14" s="2"/>
      <c r="J14" s="21">
        <v>162650.91399999999</v>
      </c>
      <c r="K14" s="21">
        <v>180561.89749999999</v>
      </c>
      <c r="L14" s="21">
        <v>0</v>
      </c>
      <c r="M14" s="2"/>
      <c r="N14" s="16">
        <v>26.647300000000001</v>
      </c>
      <c r="O14" s="21" t="s">
        <v>146</v>
      </c>
      <c r="P14" s="21"/>
      <c r="Q14" s="16">
        <v>0.59079999999999999</v>
      </c>
      <c r="R14" s="2"/>
    </row>
    <row r="15" spans="2:23" x14ac:dyDescent="0.25">
      <c r="B15" s="20" t="s">
        <v>158</v>
      </c>
      <c r="C15" s="2"/>
      <c r="D15" s="2" t="s">
        <v>145</v>
      </c>
      <c r="E15" s="2" t="s">
        <v>78</v>
      </c>
      <c r="F15" s="21">
        <v>13708.528</v>
      </c>
      <c r="G15" s="21">
        <v>411745.48800000001</v>
      </c>
      <c r="H15" s="21">
        <v>0</v>
      </c>
      <c r="I15" s="2"/>
      <c r="J15" s="21">
        <v>191539.63200000001</v>
      </c>
      <c r="K15" s="21">
        <v>200329.05600000001</v>
      </c>
      <c r="L15" s="21">
        <v>0</v>
      </c>
      <c r="M15" s="2"/>
      <c r="N15" s="16">
        <v>28.838999999999999</v>
      </c>
      <c r="O15" s="21" t="s">
        <v>146</v>
      </c>
      <c r="P15" s="21"/>
      <c r="Q15" s="16">
        <v>0.74170000000000003</v>
      </c>
      <c r="R15" s="2"/>
    </row>
    <row r="16" spans="2:23" x14ac:dyDescent="0.25">
      <c r="B16" s="20" t="s">
        <v>159</v>
      </c>
      <c r="C16" s="2"/>
      <c r="D16" s="2" t="s">
        <v>145</v>
      </c>
      <c r="E16" s="2" t="s">
        <v>78</v>
      </c>
      <c r="F16" s="21">
        <v>19697.421900000001</v>
      </c>
      <c r="G16" s="21">
        <v>472293.00300000003</v>
      </c>
      <c r="H16" s="21">
        <v>0</v>
      </c>
      <c r="I16" s="2"/>
      <c r="J16" s="21">
        <v>244889.12760000001</v>
      </c>
      <c r="K16" s="21">
        <v>237450.50159999999</v>
      </c>
      <c r="L16" s="21">
        <v>0</v>
      </c>
      <c r="M16" s="2"/>
      <c r="N16" s="16">
        <v>21.382999999999999</v>
      </c>
      <c r="O16" s="21" t="s">
        <v>146</v>
      </c>
      <c r="P16" s="21"/>
      <c r="Q16" s="16">
        <v>0.86619999999999997</v>
      </c>
      <c r="R16" s="2"/>
    </row>
    <row r="17" spans="2:18" x14ac:dyDescent="0.25">
      <c r="B17" s="20" t="s">
        <v>160</v>
      </c>
      <c r="C17" s="2"/>
      <c r="D17" s="2" t="s">
        <v>145</v>
      </c>
      <c r="E17" s="2" t="s">
        <v>78</v>
      </c>
      <c r="F17" s="21">
        <v>21097.533599999999</v>
      </c>
      <c r="G17" s="21">
        <v>518638.97580000001</v>
      </c>
      <c r="H17" s="21">
        <v>0</v>
      </c>
      <c r="I17" s="2"/>
      <c r="J17" s="21">
        <v>266346.9094</v>
      </c>
      <c r="K17" s="21">
        <v>238219.77299999999</v>
      </c>
      <c r="L17" s="21">
        <v>0</v>
      </c>
      <c r="M17" s="2"/>
      <c r="N17" s="16">
        <v>21.596800000000002</v>
      </c>
      <c r="O17" s="21" t="s">
        <v>146</v>
      </c>
      <c r="P17" s="21"/>
      <c r="Q17" s="16">
        <v>0.72709999999999997</v>
      </c>
      <c r="R17" s="2"/>
    </row>
    <row r="18" spans="2:18" x14ac:dyDescent="0.25">
      <c r="B18" s="20" t="s">
        <v>161</v>
      </c>
      <c r="C18" s="2"/>
      <c r="D18" s="2" t="s">
        <v>145</v>
      </c>
      <c r="E18" s="2" t="s">
        <v>78</v>
      </c>
      <c r="F18" s="21">
        <v>24487.6525</v>
      </c>
      <c r="G18" s="21">
        <v>649137.79299999995</v>
      </c>
      <c r="H18" s="21">
        <v>0</v>
      </c>
      <c r="I18" s="2"/>
      <c r="J18" s="21">
        <v>330783.81599999999</v>
      </c>
      <c r="K18" s="21">
        <v>276197.52899999998</v>
      </c>
      <c r="L18" s="21">
        <v>278210.65399999998</v>
      </c>
      <c r="M18" s="2"/>
      <c r="N18" s="16">
        <v>26.239599999999999</v>
      </c>
      <c r="O18" s="21">
        <v>278210.65399999998</v>
      </c>
      <c r="P18" s="21"/>
      <c r="Q18" s="16">
        <v>0.58709999999999996</v>
      </c>
      <c r="R18" s="2"/>
    </row>
    <row r="19" spans="2:18" x14ac:dyDescent="0.25">
      <c r="B19" s="20" t="s">
        <v>162</v>
      </c>
      <c r="C19" s="2"/>
      <c r="D19" s="2" t="s">
        <v>145</v>
      </c>
      <c r="E19" s="2" t="s">
        <v>78</v>
      </c>
      <c r="F19" s="21">
        <v>29377.948199999999</v>
      </c>
      <c r="G19" s="21">
        <v>790690.0074</v>
      </c>
      <c r="H19" s="21">
        <v>0</v>
      </c>
      <c r="I19" s="2"/>
      <c r="J19" s="21">
        <v>409967.99200000003</v>
      </c>
      <c r="K19" s="21">
        <v>329693.59120000002</v>
      </c>
      <c r="L19" s="21">
        <v>337057.24979999999</v>
      </c>
      <c r="M19" s="2"/>
      <c r="N19" s="16">
        <v>26.459800000000001</v>
      </c>
      <c r="O19" s="21">
        <v>337057.24979999999</v>
      </c>
      <c r="P19" s="21"/>
      <c r="Q19" s="16">
        <v>0.64839999999999998</v>
      </c>
      <c r="R19" s="2"/>
    </row>
    <row r="20" spans="2:18" x14ac:dyDescent="0.25">
      <c r="B20" s="20" t="s">
        <v>163</v>
      </c>
      <c r="C20" s="2"/>
      <c r="D20" s="2" t="s">
        <v>145</v>
      </c>
      <c r="E20" s="2" t="s">
        <v>78</v>
      </c>
      <c r="F20" s="21">
        <v>33367.488599999997</v>
      </c>
      <c r="G20" s="21">
        <v>1000200</v>
      </c>
      <c r="H20" s="21">
        <v>0</v>
      </c>
      <c r="I20" s="2"/>
      <c r="J20" s="21">
        <v>493789.7868</v>
      </c>
      <c r="K20" s="21">
        <v>417104.14439999999</v>
      </c>
      <c r="L20" s="21">
        <v>418795.79580000002</v>
      </c>
      <c r="M20" s="2"/>
      <c r="N20" s="16">
        <v>28.5014</v>
      </c>
      <c r="O20" s="21">
        <v>418795.79580000002</v>
      </c>
      <c r="P20" s="21"/>
      <c r="Q20" s="16">
        <v>0.67700000000000005</v>
      </c>
      <c r="R20" s="2"/>
    </row>
    <row r="21" spans="2:18" x14ac:dyDescent="0.25">
      <c r="B21" s="20" t="s">
        <v>164</v>
      </c>
      <c r="C21" s="2"/>
      <c r="D21" s="2" t="s">
        <v>145</v>
      </c>
      <c r="E21" s="2" t="s">
        <v>78</v>
      </c>
      <c r="F21" s="21">
        <v>29950.066200000001</v>
      </c>
      <c r="G21" s="21">
        <v>1588700</v>
      </c>
      <c r="H21" s="21">
        <v>0</v>
      </c>
      <c r="I21" s="2"/>
      <c r="J21" s="21">
        <v>468074.19540000003</v>
      </c>
      <c r="K21" s="21">
        <v>410226.19079999998</v>
      </c>
      <c r="L21" s="21">
        <v>462584.66759999999</v>
      </c>
      <c r="M21" s="2"/>
      <c r="N21" s="16">
        <v>37.837000000000003</v>
      </c>
      <c r="O21" s="21">
        <v>462584.66759999999</v>
      </c>
      <c r="P21" s="21"/>
      <c r="Q21" s="16">
        <v>0.47139999999999999</v>
      </c>
      <c r="R21" s="2"/>
    </row>
    <row r="22" spans="2:18" x14ac:dyDescent="0.25">
      <c r="B22" s="20" t="s">
        <v>165</v>
      </c>
      <c r="C22" s="2"/>
      <c r="D22" s="2" t="s">
        <v>145</v>
      </c>
      <c r="E22" s="2" t="s">
        <v>78</v>
      </c>
      <c r="F22" s="21">
        <v>38336.803699999997</v>
      </c>
      <c r="G22" s="21">
        <v>1930100</v>
      </c>
      <c r="H22" s="21">
        <v>0</v>
      </c>
      <c r="I22" s="2"/>
      <c r="J22" s="21">
        <v>553067.30530000001</v>
      </c>
      <c r="K22" s="21">
        <v>497152.77020000003</v>
      </c>
      <c r="L22" s="21">
        <v>576694.0379</v>
      </c>
      <c r="M22" s="2"/>
      <c r="N22" s="16">
        <v>36.392400000000002</v>
      </c>
      <c r="O22" s="21">
        <v>576694.0379</v>
      </c>
      <c r="P22" s="21"/>
      <c r="Q22" s="16">
        <v>0.47589999999999999</v>
      </c>
      <c r="R22" s="2"/>
    </row>
    <row r="23" spans="2:18" x14ac:dyDescent="0.25">
      <c r="B23" s="20" t="s">
        <v>166</v>
      </c>
      <c r="C23" s="2"/>
      <c r="D23" s="2" t="s">
        <v>145</v>
      </c>
      <c r="E23" s="2" t="s">
        <v>78</v>
      </c>
      <c r="F23" s="21">
        <v>46179.065699999999</v>
      </c>
      <c r="G23" s="21">
        <v>2433500</v>
      </c>
      <c r="H23" s="21">
        <v>0</v>
      </c>
      <c r="I23" s="2"/>
      <c r="J23" s="21">
        <v>692293.41090000002</v>
      </c>
      <c r="K23" s="21">
        <v>584870.72490000003</v>
      </c>
      <c r="L23" s="21">
        <v>701633.91059999994</v>
      </c>
      <c r="M23" s="2"/>
      <c r="N23" s="16">
        <v>37.792900000000003</v>
      </c>
      <c r="O23" s="21">
        <v>701633.91059999994</v>
      </c>
      <c r="P23" s="21"/>
      <c r="Q23" s="16">
        <v>0.3972</v>
      </c>
      <c r="R23" s="2"/>
    </row>
    <row r="24" spans="2:18" x14ac:dyDescent="0.25">
      <c r="B24" s="20" t="s">
        <v>167</v>
      </c>
      <c r="C24" s="2"/>
      <c r="D24" s="2" t="s">
        <v>145</v>
      </c>
      <c r="E24" s="2" t="s">
        <v>78</v>
      </c>
      <c r="F24" s="21">
        <v>53370.735000000001</v>
      </c>
      <c r="G24" s="21">
        <v>2992200</v>
      </c>
      <c r="H24" s="21">
        <v>0</v>
      </c>
      <c r="I24" s="2"/>
      <c r="J24" s="21">
        <v>682602.63500000001</v>
      </c>
      <c r="K24" s="21">
        <v>488998.53749999998</v>
      </c>
      <c r="L24" s="21">
        <v>631537.66500000004</v>
      </c>
      <c r="M24" s="2"/>
      <c r="N24" s="16">
        <v>43.3018</v>
      </c>
      <c r="O24" s="21">
        <v>631537.66500000004</v>
      </c>
      <c r="P24" s="21"/>
      <c r="Q24" s="16">
        <v>0.26719999999999999</v>
      </c>
      <c r="R24" s="2"/>
    </row>
    <row r="25" spans="2:18" x14ac:dyDescent="0.25">
      <c r="B25" s="20" t="s">
        <v>168</v>
      </c>
      <c r="C25" s="2"/>
      <c r="D25" s="2" t="s">
        <v>145</v>
      </c>
      <c r="E25" s="2" t="s">
        <v>78</v>
      </c>
      <c r="F25" s="21">
        <v>76342.899600000004</v>
      </c>
      <c r="G25" s="21">
        <v>2226700</v>
      </c>
      <c r="H25" s="21">
        <v>0</v>
      </c>
      <c r="I25" s="2"/>
      <c r="J25" s="21">
        <v>695912.5932</v>
      </c>
      <c r="K25" s="21">
        <v>520658.3492</v>
      </c>
      <c r="L25" s="21">
        <v>617908.06440000003</v>
      </c>
      <c r="M25" s="2"/>
      <c r="N25" s="16">
        <v>23.580300000000001</v>
      </c>
      <c r="O25" s="21">
        <v>617908.06440000003</v>
      </c>
      <c r="P25" s="21"/>
      <c r="Q25" s="16">
        <v>0.5474</v>
      </c>
      <c r="R25" s="2"/>
    </row>
    <row r="26" spans="2:18" x14ac:dyDescent="0.25">
      <c r="B26" s="20" t="s">
        <v>169</v>
      </c>
      <c r="C26" s="2"/>
      <c r="D26" s="2" t="s">
        <v>145</v>
      </c>
      <c r="E26" s="2" t="s">
        <v>78</v>
      </c>
      <c r="F26" s="21">
        <v>79292.707800000004</v>
      </c>
      <c r="G26" s="21">
        <v>2322500</v>
      </c>
      <c r="H26" s="21">
        <v>0</v>
      </c>
      <c r="I26" s="2"/>
      <c r="J26" s="21">
        <v>686512.26659999997</v>
      </c>
      <c r="K26" s="21">
        <v>539118.07079999999</v>
      </c>
      <c r="L26" s="21">
        <v>620570.13210000005</v>
      </c>
      <c r="M26" s="2"/>
      <c r="N26" s="16">
        <v>23.9254</v>
      </c>
      <c r="O26" s="21">
        <v>620570.13210000005</v>
      </c>
      <c r="P26" s="21"/>
      <c r="Q26" s="16">
        <v>0.2485</v>
      </c>
      <c r="R26" s="2"/>
    </row>
    <row r="27" spans="2:18" x14ac:dyDescent="0.25">
      <c r="B27" s="20" t="s">
        <v>170</v>
      </c>
      <c r="C27" s="2"/>
      <c r="D27" s="2" t="s">
        <v>145</v>
      </c>
      <c r="E27" s="2" t="s">
        <v>78</v>
      </c>
      <c r="F27" s="21">
        <v>86212.980100000001</v>
      </c>
      <c r="G27" s="21">
        <v>2424900</v>
      </c>
      <c r="H27" s="21">
        <v>0</v>
      </c>
      <c r="I27" s="2"/>
      <c r="J27" s="21">
        <v>686321.32790000003</v>
      </c>
      <c r="K27" s="21">
        <v>567679.02879999997</v>
      </c>
      <c r="L27" s="21">
        <v>606400.34909999999</v>
      </c>
      <c r="M27" s="2"/>
      <c r="N27" s="16">
        <v>23.9819</v>
      </c>
      <c r="O27" s="21">
        <v>606400.34909999999</v>
      </c>
      <c r="P27" s="21"/>
      <c r="Q27" s="16">
        <v>0.19700000000000001</v>
      </c>
      <c r="R27" s="2"/>
    </row>
    <row r="28" spans="2:18" x14ac:dyDescent="0.25">
      <c r="B28" s="20" t="s">
        <v>171</v>
      </c>
      <c r="C28" s="2"/>
      <c r="D28" s="2" t="s">
        <v>145</v>
      </c>
      <c r="E28" s="2" t="s">
        <v>78</v>
      </c>
      <c r="F28" s="21">
        <v>87034.381200000003</v>
      </c>
      <c r="G28" s="21">
        <v>2420600</v>
      </c>
      <c r="H28" s="21">
        <v>0</v>
      </c>
      <c r="I28" s="2"/>
      <c r="J28" s="21">
        <v>707118.20880000002</v>
      </c>
      <c r="K28" s="21">
        <v>626465.30940000003</v>
      </c>
      <c r="L28" s="21">
        <v>628334.76359999995</v>
      </c>
      <c r="M28" s="2"/>
      <c r="N28" s="16">
        <v>23.672000000000001</v>
      </c>
      <c r="O28" s="21">
        <v>628334.76359999995</v>
      </c>
      <c r="P28" s="21"/>
      <c r="Q28" s="16">
        <v>-6.8199999999999997E-2</v>
      </c>
      <c r="R28" s="2"/>
    </row>
    <row r="29" spans="2:18" x14ac:dyDescent="0.25">
      <c r="B29" s="20" t="s">
        <v>172</v>
      </c>
      <c r="C29" s="2"/>
      <c r="D29" s="2" t="s">
        <v>145</v>
      </c>
      <c r="E29" s="2" t="s">
        <v>78</v>
      </c>
      <c r="F29" s="21">
        <v>88333.225200000001</v>
      </c>
      <c r="G29" s="21">
        <v>2173900</v>
      </c>
      <c r="H29" s="21">
        <v>0</v>
      </c>
      <c r="I29" s="2"/>
      <c r="J29" s="21">
        <v>725025.89939999999</v>
      </c>
      <c r="K29" s="21">
        <v>708862.45319999999</v>
      </c>
      <c r="L29" s="21">
        <v>587776.58940000006</v>
      </c>
      <c r="M29" s="2"/>
      <c r="N29" s="16">
        <v>20.520499999999998</v>
      </c>
      <c r="O29" s="21">
        <v>587776.58940000006</v>
      </c>
      <c r="P29" s="21"/>
      <c r="Q29" s="16">
        <v>3.8600000000000002E-2</v>
      </c>
      <c r="R29" s="2"/>
    </row>
    <row r="30" spans="2:18" x14ac:dyDescent="0.25">
      <c r="B30" s="20" t="s">
        <v>173</v>
      </c>
      <c r="C30" s="2"/>
      <c r="D30" s="2" t="s">
        <v>145</v>
      </c>
      <c r="E30" s="2" t="s">
        <v>78</v>
      </c>
      <c r="F30" s="21">
        <v>86077.234500000006</v>
      </c>
      <c r="G30" s="21">
        <v>2115800</v>
      </c>
      <c r="H30" s="21">
        <v>63679.546999999999</v>
      </c>
      <c r="I30" s="2"/>
      <c r="J30" s="21">
        <v>675003.19819999998</v>
      </c>
      <c r="K30" s="21">
        <v>666405.60239999997</v>
      </c>
      <c r="L30" s="21">
        <v>626200.39</v>
      </c>
      <c r="M30" s="2"/>
      <c r="N30" s="16">
        <v>20.587399999999999</v>
      </c>
      <c r="O30" s="21">
        <v>626200.39</v>
      </c>
      <c r="P30" s="21"/>
      <c r="Q30" s="16">
        <v>5.5999999999999999E-3</v>
      </c>
      <c r="R30" s="2"/>
    </row>
    <row r="31" spans="2:18" x14ac:dyDescent="0.25">
      <c r="B31" s="20" t="s">
        <v>174</v>
      </c>
      <c r="C31" s="2"/>
      <c r="D31" s="2" t="s">
        <v>145</v>
      </c>
      <c r="E31" s="2" t="s">
        <v>78</v>
      </c>
      <c r="F31" s="21">
        <v>80307.667000000001</v>
      </c>
      <c r="G31" s="21">
        <v>1650200</v>
      </c>
      <c r="H31" s="21">
        <v>60027.789400000001</v>
      </c>
      <c r="I31" s="2"/>
      <c r="J31" s="21">
        <v>595456.92920000001</v>
      </c>
      <c r="K31" s="21">
        <v>616237.76280000003</v>
      </c>
      <c r="L31" s="21">
        <v>528031.19839999999</v>
      </c>
      <c r="M31" s="2"/>
      <c r="N31" s="16">
        <v>17.004899999999999</v>
      </c>
      <c r="O31" s="21">
        <v>528031.19839999999</v>
      </c>
      <c r="P31" s="21"/>
      <c r="Q31" s="16">
        <v>-4.0000000000000001E-3</v>
      </c>
      <c r="R31" s="2"/>
    </row>
    <row r="32" spans="2:18" x14ac:dyDescent="0.25">
      <c r="B32" s="20" t="s">
        <v>175</v>
      </c>
      <c r="C32" s="2"/>
      <c r="D32" s="2" t="s">
        <v>145</v>
      </c>
      <c r="E32" s="2" t="s">
        <v>78</v>
      </c>
      <c r="F32" s="21">
        <v>72124.428</v>
      </c>
      <c r="G32" s="21">
        <v>1497600</v>
      </c>
      <c r="H32" s="21">
        <v>55804.338000000003</v>
      </c>
      <c r="I32" s="2"/>
      <c r="J32" s="21">
        <v>490595.23800000001</v>
      </c>
      <c r="K32" s="21">
        <v>522413.24099999998</v>
      </c>
      <c r="L32" s="21">
        <v>451393.69050000003</v>
      </c>
      <c r="M32" s="2"/>
      <c r="N32" s="16">
        <v>16.998899999999999</v>
      </c>
      <c r="O32" s="21">
        <v>451393.69050000003</v>
      </c>
      <c r="P32" s="21"/>
      <c r="Q32" s="16">
        <v>0.17829999999999999</v>
      </c>
      <c r="R32" s="2"/>
    </row>
    <row r="33" spans="2:18" x14ac:dyDescent="0.25">
      <c r="B33" s="20" t="s">
        <v>176</v>
      </c>
      <c r="C33" s="2"/>
      <c r="D33" s="2" t="s">
        <v>145</v>
      </c>
      <c r="E33" s="2" t="s">
        <v>78</v>
      </c>
      <c r="F33" s="21">
        <v>74333.313599999994</v>
      </c>
      <c r="G33" s="21">
        <v>1532600</v>
      </c>
      <c r="H33" s="21">
        <v>56212.506000000001</v>
      </c>
      <c r="I33" s="2"/>
      <c r="J33" s="21">
        <v>500663.88959999999</v>
      </c>
      <c r="K33" s="21">
        <v>580343.24040000001</v>
      </c>
      <c r="L33" s="21">
        <v>423345.82919999998</v>
      </c>
      <c r="M33" s="2"/>
      <c r="N33" s="16">
        <v>17.1663</v>
      </c>
      <c r="O33" s="21">
        <v>423345.82919999998</v>
      </c>
      <c r="P33" s="21"/>
      <c r="Q33" s="16">
        <v>-0.1094</v>
      </c>
      <c r="R33" s="2"/>
    </row>
    <row r="34" spans="2:18" x14ac:dyDescent="0.25">
      <c r="B34" s="20" t="s">
        <v>177</v>
      </c>
      <c r="C34" s="2"/>
      <c r="D34" s="2" t="s">
        <v>145</v>
      </c>
      <c r="E34" s="2" t="s">
        <v>78</v>
      </c>
      <c r="F34" s="21">
        <v>67456.930399999997</v>
      </c>
      <c r="G34" s="21">
        <v>1444500</v>
      </c>
      <c r="H34" s="21">
        <v>52386.06</v>
      </c>
      <c r="I34" s="2"/>
      <c r="J34" s="21">
        <v>424666.12959999999</v>
      </c>
      <c r="K34" s="21">
        <v>503260.5148</v>
      </c>
      <c r="L34" s="21">
        <v>397547.74</v>
      </c>
      <c r="M34" s="2"/>
      <c r="N34" s="16">
        <v>17.768899999999999</v>
      </c>
      <c r="O34" s="21">
        <v>397547.74</v>
      </c>
      <c r="P34" s="21"/>
      <c r="Q34" s="16">
        <v>0.18940000000000001</v>
      </c>
      <c r="R34" s="2"/>
    </row>
    <row r="35" spans="2:18" x14ac:dyDescent="0.25">
      <c r="B35" s="20" t="s">
        <v>178</v>
      </c>
      <c r="C35" s="2"/>
      <c r="D35" s="2" t="s">
        <v>145</v>
      </c>
      <c r="E35" s="2" t="s">
        <v>78</v>
      </c>
      <c r="F35" s="21">
        <v>71033.975399999996</v>
      </c>
      <c r="G35" s="21">
        <v>1512300</v>
      </c>
      <c r="H35" s="21">
        <v>54113.04</v>
      </c>
      <c r="I35" s="2"/>
      <c r="J35" s="21">
        <v>458134.52490000002</v>
      </c>
      <c r="K35" s="21">
        <v>551458.29810000001</v>
      </c>
      <c r="L35" s="21">
        <v>391391.13</v>
      </c>
      <c r="M35" s="2"/>
      <c r="N35" s="16">
        <v>17.3657</v>
      </c>
      <c r="O35" s="21">
        <v>391391.13</v>
      </c>
      <c r="P35" s="21"/>
      <c r="Q35" s="16">
        <v>0.28799999999999998</v>
      </c>
      <c r="R35" s="2"/>
    </row>
    <row r="36" spans="2:18" x14ac:dyDescent="0.25">
      <c r="B36" s="20" t="s">
        <v>179</v>
      </c>
      <c r="C36" s="2"/>
      <c r="D36" s="2" t="s">
        <v>145</v>
      </c>
      <c r="E36" s="2" t="s">
        <v>78</v>
      </c>
      <c r="F36" s="21">
        <v>74568.587499999994</v>
      </c>
      <c r="G36" s="21">
        <v>1842200</v>
      </c>
      <c r="H36" s="21">
        <v>63198.669600000001</v>
      </c>
      <c r="I36" s="2"/>
      <c r="J36" s="21">
        <v>479105.05170000001</v>
      </c>
      <c r="K36" s="21">
        <v>656662.24360000005</v>
      </c>
      <c r="L36" s="21">
        <v>417997.71529999998</v>
      </c>
      <c r="M36" s="2"/>
      <c r="N36" s="16">
        <v>20.177499999999998</v>
      </c>
      <c r="O36" s="21">
        <v>417997.71529999998</v>
      </c>
      <c r="P36" s="21"/>
      <c r="Q36" s="16">
        <v>0.19139999999999999</v>
      </c>
      <c r="R36" s="2"/>
    </row>
    <row r="37" spans="2:18" x14ac:dyDescent="0.25">
      <c r="B37" s="20" t="s">
        <v>180</v>
      </c>
      <c r="C37" s="2"/>
      <c r="D37" s="2" t="s">
        <v>145</v>
      </c>
      <c r="E37" s="2" t="s">
        <v>78</v>
      </c>
      <c r="F37" s="21">
        <v>77099.420499999993</v>
      </c>
      <c r="G37" s="21">
        <v>1873600</v>
      </c>
      <c r="H37" s="21">
        <v>64287.1895</v>
      </c>
      <c r="I37" s="2"/>
      <c r="J37" s="21">
        <v>496995.7255</v>
      </c>
      <c r="K37" s="21">
        <v>703052.56550000003</v>
      </c>
      <c r="L37" s="21">
        <v>425183.076</v>
      </c>
      <c r="M37" s="2"/>
      <c r="N37" s="16">
        <v>19.716100000000001</v>
      </c>
      <c r="O37" s="21">
        <v>425183.076</v>
      </c>
      <c r="P37" s="21"/>
      <c r="Q37" s="16">
        <v>0.5252</v>
      </c>
      <c r="R37" s="2"/>
    </row>
    <row r="38" spans="2:18" x14ac:dyDescent="0.25">
      <c r="B38" s="20" t="s">
        <v>181</v>
      </c>
      <c r="C38" s="2"/>
      <c r="D38" s="2" t="s">
        <v>145</v>
      </c>
      <c r="E38" s="2" t="s">
        <v>78</v>
      </c>
      <c r="F38" s="21">
        <v>66548.678400000004</v>
      </c>
      <c r="G38" s="21">
        <v>1831300</v>
      </c>
      <c r="H38" s="21">
        <v>56713.004399999998</v>
      </c>
      <c r="I38" s="2"/>
      <c r="J38" s="21">
        <v>489208.03580000001</v>
      </c>
      <c r="K38" s="21">
        <v>660287.06359999999</v>
      </c>
      <c r="L38" s="21">
        <v>407119.47639999999</v>
      </c>
      <c r="M38" s="2"/>
      <c r="N38" s="16">
        <v>21.8553</v>
      </c>
      <c r="O38" s="21">
        <v>407119.47639999999</v>
      </c>
      <c r="P38" s="21"/>
      <c r="Q38" s="16">
        <v>0.40910000000000002</v>
      </c>
      <c r="R38" s="2"/>
    </row>
    <row r="39" spans="2:18" x14ac:dyDescent="0.25">
      <c r="B39" s="15" t="s">
        <v>150</v>
      </c>
      <c r="C39" s="2"/>
      <c r="D39" s="2" t="s">
        <v>184</v>
      </c>
      <c r="E39" s="2" t="s">
        <v>78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16" t="s">
        <v>146</v>
      </c>
      <c r="Q39" s="16" t="s">
        <v>146</v>
      </c>
      <c r="R39" s="2"/>
    </row>
    <row r="40" spans="2:18" x14ac:dyDescent="0.25">
      <c r="B40" s="15" t="s">
        <v>151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6">
        <v>1.647</v>
      </c>
      <c r="Q40" s="16">
        <v>0.90129999999999999</v>
      </c>
      <c r="R40" s="2"/>
    </row>
    <row r="41" spans="2:18" x14ac:dyDescent="0.25">
      <c r="B41" s="15" t="s">
        <v>152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6">
        <v>1.6324000000000001</v>
      </c>
      <c r="Q41" s="16">
        <v>0.92330000000000001</v>
      </c>
      <c r="R41" s="2"/>
    </row>
    <row r="42" spans="2:18" x14ac:dyDescent="0.25">
      <c r="B42" s="15" t="s">
        <v>153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>
        <v>1.5889</v>
      </c>
      <c r="Q42" s="16">
        <v>1.0074000000000001</v>
      </c>
      <c r="R42" s="2"/>
    </row>
    <row r="43" spans="2:18" x14ac:dyDescent="0.25">
      <c r="B43" s="15" t="s">
        <v>154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6">
        <v>1.698</v>
      </c>
      <c r="Q43" s="16">
        <v>1.1496</v>
      </c>
      <c r="R43" s="2"/>
    </row>
    <row r="44" spans="2:18" x14ac:dyDescent="0.25">
      <c r="B44" s="15" t="s">
        <v>155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6">
        <v>1.8320000000000001</v>
      </c>
      <c r="Q44" s="16">
        <v>1.3431999999999999</v>
      </c>
      <c r="R44" s="2"/>
    </row>
    <row r="45" spans="2:18" x14ac:dyDescent="0.25">
      <c r="B45" s="15" t="s">
        <v>156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6">
        <v>1.339</v>
      </c>
      <c r="Q45" s="16">
        <v>1.2830999999999999</v>
      </c>
      <c r="R45" s="2"/>
    </row>
    <row r="46" spans="2:18" x14ac:dyDescent="0.25">
      <c r="B46" s="15" t="s">
        <v>157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6">
        <v>0.45019999999999999</v>
      </c>
      <c r="Q46" s="16">
        <v>0.90149999999999997</v>
      </c>
      <c r="R46" s="2"/>
    </row>
    <row r="47" spans="2:18" x14ac:dyDescent="0.25">
      <c r="B47" s="15" t="s">
        <v>158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6">
        <v>0.81299999999999994</v>
      </c>
      <c r="Q47" s="16">
        <v>1.0385</v>
      </c>
      <c r="R47" s="2"/>
    </row>
    <row r="48" spans="2:18" x14ac:dyDescent="0.25">
      <c r="B48" s="15" t="s">
        <v>159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6">
        <v>0.34339999999999998</v>
      </c>
      <c r="Q48" s="16">
        <v>1.0881000000000001</v>
      </c>
      <c r="R48" s="2"/>
    </row>
    <row r="49" spans="2:18" x14ac:dyDescent="0.25">
      <c r="B49" s="15" t="s">
        <v>160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6">
        <v>0.51700000000000002</v>
      </c>
      <c r="Q49" s="16">
        <v>0.74539999999999995</v>
      </c>
      <c r="R49" s="2"/>
    </row>
    <row r="50" spans="2:18" x14ac:dyDescent="0.25">
      <c r="B50" s="15" t="s">
        <v>161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6">
        <v>0.87890000000000001</v>
      </c>
      <c r="Q50" s="16">
        <v>0.85780000000000001</v>
      </c>
      <c r="R50" s="2"/>
    </row>
    <row r="51" spans="2:18" x14ac:dyDescent="0.25">
      <c r="B51" s="15" t="s">
        <v>162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6">
        <v>1.7402</v>
      </c>
      <c r="Q51" s="16">
        <v>0.9788</v>
      </c>
      <c r="R51" s="2"/>
    </row>
    <row r="52" spans="2:18" x14ac:dyDescent="0.25">
      <c r="B52" s="15" t="s">
        <v>163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6">
        <v>1.5887</v>
      </c>
      <c r="Q52" s="16">
        <v>1.0246999999999999</v>
      </c>
      <c r="R52" s="2"/>
    </row>
    <row r="53" spans="2:18" x14ac:dyDescent="0.25">
      <c r="B53" s="15" t="s">
        <v>164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6" t="s">
        <v>146</v>
      </c>
      <c r="Q53" s="16">
        <v>1.0842000000000001</v>
      </c>
      <c r="R53" s="2"/>
    </row>
    <row r="54" spans="2:18" x14ac:dyDescent="0.25">
      <c r="B54" s="15" t="s">
        <v>165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6" t="s">
        <v>146</v>
      </c>
      <c r="Q54" s="16">
        <v>0.93910000000000005</v>
      </c>
      <c r="R54" s="2"/>
    </row>
    <row r="55" spans="2:18" x14ac:dyDescent="0.25">
      <c r="B55" s="15" t="s">
        <v>166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6" t="s">
        <v>146</v>
      </c>
      <c r="Q55" s="16">
        <v>0.90780000000000005</v>
      </c>
      <c r="R55" s="2"/>
    </row>
    <row r="56" spans="2:18" x14ac:dyDescent="0.25">
      <c r="B56" s="15" t="s">
        <v>167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6" t="s">
        <v>146</v>
      </c>
      <c r="Q56" s="16">
        <v>0.23469999999999999</v>
      </c>
      <c r="R56" s="2"/>
    </row>
    <row r="57" spans="2:18" x14ac:dyDescent="0.25">
      <c r="B57" s="15" t="s">
        <v>168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6" t="s">
        <v>146</v>
      </c>
      <c r="Q57" s="16">
        <v>0.23849999999999999</v>
      </c>
      <c r="R57" s="2"/>
    </row>
    <row r="58" spans="2:18" x14ac:dyDescent="0.25">
      <c r="B58" s="15" t="s">
        <v>169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6" t="s">
        <v>146</v>
      </c>
      <c r="Q58" s="16">
        <v>0.54610000000000003</v>
      </c>
      <c r="R58" s="2"/>
    </row>
    <row r="59" spans="2:18" x14ac:dyDescent="0.25">
      <c r="B59" s="15" t="s">
        <v>170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6" t="s">
        <v>146</v>
      </c>
      <c r="Q59" s="16">
        <v>0.67049999999999998</v>
      </c>
      <c r="R59" s="2"/>
    </row>
    <row r="60" spans="2:18" x14ac:dyDescent="0.25">
      <c r="B60" s="15" t="s">
        <v>171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6" t="s">
        <v>146</v>
      </c>
      <c r="Q60" s="16">
        <v>0.53459999999999996</v>
      </c>
      <c r="R60" s="2"/>
    </row>
    <row r="61" spans="2:18" x14ac:dyDescent="0.25">
      <c r="B61" s="15" t="s">
        <v>172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6" t="s">
        <v>146</v>
      </c>
      <c r="Q61" s="16">
        <v>0.60419999999999996</v>
      </c>
      <c r="R61" s="2"/>
    </row>
    <row r="62" spans="2:18" x14ac:dyDescent="0.25">
      <c r="B62" s="15" t="s">
        <v>173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6" t="s">
        <v>146</v>
      </c>
      <c r="Q62" s="16">
        <v>0.51600000000000001</v>
      </c>
      <c r="R62" s="2"/>
    </row>
    <row r="63" spans="2:18" x14ac:dyDescent="0.25">
      <c r="B63" s="15" t="s">
        <v>174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6" t="s">
        <v>146</v>
      </c>
      <c r="Q63" s="16">
        <v>0.53620000000000001</v>
      </c>
      <c r="R63" s="2"/>
    </row>
    <row r="64" spans="2:18" x14ac:dyDescent="0.25">
      <c r="B64" s="15" t="s">
        <v>175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6" t="s">
        <v>146</v>
      </c>
      <c r="Q64" s="16">
        <v>0.1036</v>
      </c>
      <c r="R64" s="2"/>
    </row>
    <row r="65" spans="2:18" x14ac:dyDescent="0.25">
      <c r="B65" s="15" t="s">
        <v>176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6" t="s">
        <v>146</v>
      </c>
      <c r="Q65" s="16">
        <v>0.441</v>
      </c>
      <c r="R65" s="2"/>
    </row>
    <row r="66" spans="2:18" x14ac:dyDescent="0.25">
      <c r="B66" s="15" t="s">
        <v>177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6" t="s">
        <v>146</v>
      </c>
      <c r="Q66" s="16">
        <v>0.54039999999999999</v>
      </c>
      <c r="R66" s="2"/>
    </row>
    <row r="67" spans="2:18" x14ac:dyDescent="0.25">
      <c r="B67" s="15" t="s">
        <v>178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6" t="s">
        <v>146</v>
      </c>
      <c r="Q67" s="16">
        <v>0.28000000000000003</v>
      </c>
      <c r="R67" s="2"/>
    </row>
    <row r="68" spans="2:18" x14ac:dyDescent="0.25">
      <c r="B68" s="15" t="s">
        <v>179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6" t="s">
        <v>146</v>
      </c>
      <c r="Q68" s="16">
        <v>0.1835</v>
      </c>
      <c r="R68" s="2"/>
    </row>
    <row r="69" spans="2:18" x14ac:dyDescent="0.25">
      <c r="B69" s="15" t="s">
        <v>180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6" t="s">
        <v>146</v>
      </c>
      <c r="Q69" s="16">
        <v>0.46839999999999998</v>
      </c>
      <c r="R69" s="2"/>
    </row>
    <row r="70" spans="2:18" x14ac:dyDescent="0.25">
      <c r="B70" s="15" t="s">
        <v>181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6" t="s">
        <v>146</v>
      </c>
      <c r="Q70" s="16">
        <v>0.5413</v>
      </c>
      <c r="R70" s="2"/>
    </row>
    <row r="71" spans="2:18" x14ac:dyDescent="0.3">
      <c r="B71" s="1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3">
      <c r="B72" s="1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3">
      <c r="B73" s="1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3">
      <c r="B74" s="1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3">
      <c r="B75" s="1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3">
      <c r="B76" s="1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3">
      <c r="B77" s="1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3">
      <c r="B78" s="1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3">
      <c r="B79" s="1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3">
      <c r="B80" s="1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3">
      <c r="B81" s="1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3">
      <c r="B82" s="1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3">
      <c r="B83" s="1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3">
      <c r="B84" s="1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3">
      <c r="B85" s="1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3">
      <c r="B86" s="1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3">
      <c r="B87" s="1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3">
      <c r="B88" s="1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3">
      <c r="B89" s="1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3">
      <c r="B90" s="1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3">
      <c r="B91" s="1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3">
      <c r="B92" s="1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3">
      <c r="B93" s="1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3">
      <c r="B94" s="1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3">
      <c r="B95" s="1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3">
      <c r="B96" s="1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3">
      <c r="B97" s="1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3">
      <c r="B98" s="1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3">
      <c r="B99" s="1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3">
      <c r="B100" s="1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3">
      <c r="B101" s="1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3">
      <c r="B102" s="1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2BEC-F107-4D2E-BE41-E5CA01BB3087}">
  <sheetPr codeName="Sheet3"/>
  <dimension ref="B2:T587"/>
  <sheetViews>
    <sheetView workbookViewId="0">
      <pane xSplit="2" ySplit="2" topLeftCell="C29" activePane="bottomRight" state="frozen"/>
      <selection pane="topRight" activeCell="C1" sqref="C1"/>
      <selection pane="bottomLeft" activeCell="A3" sqref="A3"/>
      <selection pane="bottomRight" activeCell="T563" sqref="T563:T587"/>
    </sheetView>
  </sheetViews>
  <sheetFormatPr defaultRowHeight="14.4" x14ac:dyDescent="0.3"/>
  <cols>
    <col min="2" max="2" width="7.77734375" bestFit="1" customWidth="1"/>
    <col min="3" max="3" width="32.21875" bestFit="1" customWidth="1"/>
    <col min="4" max="4" width="15.109375" bestFit="1" customWidth="1"/>
    <col min="5" max="5" width="14.88671875" bestFit="1" customWidth="1"/>
    <col min="6" max="6" width="22.6640625" bestFit="1" customWidth="1"/>
    <col min="7" max="7" width="16.44140625" bestFit="1" customWidth="1"/>
    <col min="8" max="8" width="16.77734375" bestFit="1" customWidth="1"/>
    <col min="9" max="9" width="11.77734375" bestFit="1" customWidth="1"/>
    <col min="10" max="10" width="19" bestFit="1" customWidth="1"/>
    <col min="11" max="12" width="10.6640625" bestFit="1" customWidth="1"/>
    <col min="13" max="13" width="18.109375" bestFit="1" customWidth="1"/>
    <col min="14" max="14" width="18.44140625" bestFit="1" customWidth="1"/>
    <col min="15" max="15" width="12" bestFit="1" customWidth="1"/>
    <col min="16" max="16" width="15.21875" bestFit="1" customWidth="1"/>
    <col min="17" max="17" width="11.21875" bestFit="1" customWidth="1"/>
    <col min="18" max="18" width="13.44140625" bestFit="1" customWidth="1"/>
    <col min="19" max="19" width="30.109375" bestFit="1" customWidth="1"/>
    <col min="20" max="20" width="20.77734375" bestFit="1" customWidth="1"/>
  </cols>
  <sheetData>
    <row r="2" spans="2:20" x14ac:dyDescent="0.3">
      <c r="B2" s="18" t="s">
        <v>19</v>
      </c>
      <c r="C2" s="2" t="s">
        <v>1</v>
      </c>
      <c r="D2" s="2" t="s">
        <v>2</v>
      </c>
      <c r="E2" s="22" t="s">
        <v>186</v>
      </c>
      <c r="F2" s="22" t="s">
        <v>187</v>
      </c>
      <c r="G2" s="22" t="s">
        <v>188</v>
      </c>
      <c r="H2" s="22" t="s">
        <v>185</v>
      </c>
      <c r="I2" s="22" t="s">
        <v>206</v>
      </c>
      <c r="J2" s="22" t="s">
        <v>207</v>
      </c>
      <c r="K2" s="22" t="s">
        <v>208</v>
      </c>
      <c r="L2" s="22" t="s">
        <v>209</v>
      </c>
      <c r="M2" s="22" t="s">
        <v>210</v>
      </c>
      <c r="N2" s="22" t="s">
        <v>211</v>
      </c>
      <c r="O2" s="24" t="s">
        <v>212</v>
      </c>
      <c r="P2" s="25" t="s">
        <v>213</v>
      </c>
      <c r="Q2" s="25" t="s">
        <v>214</v>
      </c>
      <c r="R2" s="25" t="s">
        <v>215</v>
      </c>
      <c r="S2" s="25" t="s">
        <v>216</v>
      </c>
      <c r="T2" s="26" t="s">
        <v>217</v>
      </c>
    </row>
    <row r="3" spans="2:20" x14ac:dyDescent="0.3">
      <c r="B3" s="15" t="s">
        <v>150</v>
      </c>
      <c r="C3" t="s">
        <v>184</v>
      </c>
      <c r="D3" t="s">
        <v>78</v>
      </c>
      <c r="E3" s="23" t="s">
        <v>146</v>
      </c>
      <c r="F3" s="23" t="s">
        <v>146</v>
      </c>
      <c r="G3" s="23" t="s">
        <v>146</v>
      </c>
      <c r="H3" s="23" t="s">
        <v>146</v>
      </c>
      <c r="I3" s="21" t="s">
        <v>146</v>
      </c>
      <c r="J3" s="21" t="s">
        <v>146</v>
      </c>
      <c r="K3" s="21">
        <v>160479.8702</v>
      </c>
      <c r="L3" s="21">
        <v>72201.537200000006</v>
      </c>
      <c r="M3" s="21">
        <v>3257.2440000000001</v>
      </c>
      <c r="N3" s="21">
        <v>9014.9032999999999</v>
      </c>
      <c r="O3" s="16">
        <v>15.555</v>
      </c>
      <c r="P3" s="16">
        <v>89.153099999999995</v>
      </c>
      <c r="Q3" s="16" t="s">
        <v>146</v>
      </c>
      <c r="R3" s="16" t="s">
        <v>146</v>
      </c>
      <c r="S3" s="16" t="s">
        <v>146</v>
      </c>
      <c r="T3" s="21" t="s">
        <v>146</v>
      </c>
    </row>
    <row r="4" spans="2:20" x14ac:dyDescent="0.3">
      <c r="B4" s="15" t="s">
        <v>151</v>
      </c>
      <c r="C4" t="s">
        <v>184</v>
      </c>
      <c r="D4" t="s">
        <v>78</v>
      </c>
      <c r="E4" s="23">
        <v>0.90129999999999999</v>
      </c>
      <c r="F4" s="23">
        <v>19.0335</v>
      </c>
      <c r="G4" s="23">
        <v>2.7724000000000002</v>
      </c>
      <c r="H4" s="23">
        <v>1.647</v>
      </c>
      <c r="I4" s="21" t="s">
        <v>146</v>
      </c>
      <c r="J4" s="21" t="s">
        <v>146</v>
      </c>
      <c r="K4" s="21">
        <v>279655.48050000001</v>
      </c>
      <c r="L4" s="21">
        <v>146379.53400000001</v>
      </c>
      <c r="M4" s="21">
        <v>5776.1008000000002</v>
      </c>
      <c r="N4" s="21">
        <v>12100.6155</v>
      </c>
      <c r="O4" s="16">
        <v>19.7484</v>
      </c>
      <c r="P4" s="16">
        <v>78.424400000000006</v>
      </c>
      <c r="Q4" s="16">
        <v>151.083</v>
      </c>
      <c r="R4" s="16">
        <v>89.537499999999994</v>
      </c>
      <c r="S4" s="16" t="s">
        <v>146</v>
      </c>
      <c r="T4" s="21" t="s">
        <v>146</v>
      </c>
    </row>
    <row r="5" spans="2:20" x14ac:dyDescent="0.3">
      <c r="B5" s="15" t="s">
        <v>152</v>
      </c>
      <c r="C5" t="s">
        <v>184</v>
      </c>
      <c r="D5" t="s">
        <v>78</v>
      </c>
      <c r="E5" s="23">
        <v>0.92330000000000001</v>
      </c>
      <c r="F5" s="23">
        <v>20.824400000000001</v>
      </c>
      <c r="G5" s="23">
        <v>2.6394000000000002</v>
      </c>
      <c r="H5" s="23">
        <v>1.6324000000000001</v>
      </c>
      <c r="I5" s="21" t="s">
        <v>146</v>
      </c>
      <c r="J5" s="21" t="s">
        <v>146</v>
      </c>
      <c r="K5" s="21">
        <v>304438.875</v>
      </c>
      <c r="L5" s="21">
        <v>151033.005</v>
      </c>
      <c r="M5" s="21">
        <v>6778.8397000000004</v>
      </c>
      <c r="N5" s="21">
        <v>13790.985000000001</v>
      </c>
      <c r="O5" s="16">
        <v>18.903700000000001</v>
      </c>
      <c r="P5" s="16">
        <v>75.902299999999997</v>
      </c>
      <c r="Q5" s="16">
        <v>5.4836</v>
      </c>
      <c r="R5" s="16">
        <v>8.8339999999999996</v>
      </c>
      <c r="S5" s="16" t="s">
        <v>146</v>
      </c>
      <c r="T5" s="21" t="s">
        <v>146</v>
      </c>
    </row>
    <row r="6" spans="2:20" x14ac:dyDescent="0.3">
      <c r="B6" s="15" t="s">
        <v>153</v>
      </c>
      <c r="C6" t="s">
        <v>184</v>
      </c>
      <c r="D6" t="s">
        <v>78</v>
      </c>
      <c r="E6" s="23">
        <v>1.0074000000000001</v>
      </c>
      <c r="F6" s="23">
        <v>20.403500000000001</v>
      </c>
      <c r="G6" s="23">
        <v>2.5706000000000002</v>
      </c>
      <c r="H6" s="23">
        <v>1.5889</v>
      </c>
      <c r="I6" s="21" t="s">
        <v>146</v>
      </c>
      <c r="J6" s="21" t="s">
        <v>146</v>
      </c>
      <c r="K6" s="21">
        <v>315335.3664</v>
      </c>
      <c r="L6" s="21">
        <v>159592.3872</v>
      </c>
      <c r="M6" s="21">
        <v>7045.5711000000001</v>
      </c>
      <c r="N6" s="21">
        <v>16884.191999999999</v>
      </c>
      <c r="O6" s="16">
        <v>16.1693</v>
      </c>
      <c r="P6" s="16">
        <v>77.665800000000004</v>
      </c>
      <c r="Q6" s="16">
        <v>-0.22789999999999999</v>
      </c>
      <c r="R6" s="16">
        <v>-1.1816</v>
      </c>
      <c r="S6" s="16" t="s">
        <v>146</v>
      </c>
      <c r="T6" s="21" t="s">
        <v>146</v>
      </c>
    </row>
    <row r="7" spans="2:20" x14ac:dyDescent="0.3">
      <c r="B7" s="15" t="s">
        <v>154</v>
      </c>
      <c r="C7" t="s">
        <v>184</v>
      </c>
      <c r="D7" t="s">
        <v>78</v>
      </c>
      <c r="E7" s="23">
        <v>1.1496</v>
      </c>
      <c r="F7" s="23">
        <v>20.366499999999998</v>
      </c>
      <c r="G7" s="23">
        <v>2.8094000000000001</v>
      </c>
      <c r="H7" s="23">
        <v>1.698</v>
      </c>
      <c r="I7" s="21" t="s">
        <v>146</v>
      </c>
      <c r="J7" s="21" t="s">
        <v>146</v>
      </c>
      <c r="K7" s="21">
        <v>351477.1728</v>
      </c>
      <c r="L7" s="21">
        <v>174168.84160000001</v>
      </c>
      <c r="M7" s="21">
        <v>8195.1155999999992</v>
      </c>
      <c r="N7" s="21">
        <v>20744.495200000001</v>
      </c>
      <c r="O7" s="16">
        <v>14.700799999999999</v>
      </c>
      <c r="P7" s="16">
        <v>75.967200000000005</v>
      </c>
      <c r="Q7" s="16">
        <v>10.204000000000001</v>
      </c>
      <c r="R7" s="16">
        <v>10.4221</v>
      </c>
      <c r="S7" s="16" t="s">
        <v>146</v>
      </c>
      <c r="T7" s="21" t="s">
        <v>146</v>
      </c>
    </row>
    <row r="8" spans="2:20" x14ac:dyDescent="0.3">
      <c r="B8" s="15" t="s">
        <v>155</v>
      </c>
      <c r="C8" t="s">
        <v>184</v>
      </c>
      <c r="D8" t="s">
        <v>78</v>
      </c>
      <c r="E8" s="23">
        <v>1.3431999999999999</v>
      </c>
      <c r="F8" s="23">
        <v>21.782</v>
      </c>
      <c r="G8" s="23">
        <v>2.9674</v>
      </c>
      <c r="H8" s="23">
        <v>1.8320000000000001</v>
      </c>
      <c r="I8" s="21" t="s">
        <v>146</v>
      </c>
      <c r="J8" s="21" t="s">
        <v>146</v>
      </c>
      <c r="K8" s="21">
        <v>405759.36090000003</v>
      </c>
      <c r="L8" s="21">
        <v>200894.22070000001</v>
      </c>
      <c r="M8" s="21">
        <v>9253.5355999999992</v>
      </c>
      <c r="N8" s="21">
        <v>26050.2611</v>
      </c>
      <c r="O8" s="16">
        <v>13.664099999999999</v>
      </c>
      <c r="P8" s="16">
        <v>77.102699999999999</v>
      </c>
      <c r="Q8" s="16">
        <v>4.2020999999999997</v>
      </c>
      <c r="R8" s="16">
        <v>6.3522999999999996</v>
      </c>
      <c r="S8" s="16" t="s">
        <v>146</v>
      </c>
      <c r="T8" s="21" t="s">
        <v>146</v>
      </c>
    </row>
    <row r="9" spans="2:20" x14ac:dyDescent="0.3">
      <c r="B9" s="15" t="s">
        <v>156</v>
      </c>
      <c r="C9" t="s">
        <v>184</v>
      </c>
      <c r="D9" t="s">
        <v>78</v>
      </c>
      <c r="E9" s="23">
        <v>1.2830999999999999</v>
      </c>
      <c r="F9" s="23">
        <v>21.214700000000001</v>
      </c>
      <c r="G9" s="23">
        <v>2.9889000000000001</v>
      </c>
      <c r="H9" s="23">
        <v>1.339</v>
      </c>
      <c r="I9" s="21" t="s">
        <v>146</v>
      </c>
      <c r="J9" s="21" t="s">
        <v>146</v>
      </c>
      <c r="K9" s="21">
        <v>471972.36800000002</v>
      </c>
      <c r="L9" s="21">
        <v>245701.96799999999</v>
      </c>
      <c r="M9" s="21">
        <v>11104.456</v>
      </c>
      <c r="N9" s="21">
        <v>27096.416000000001</v>
      </c>
      <c r="O9" s="16">
        <v>15.3734</v>
      </c>
      <c r="P9" s="16">
        <v>75.330299999999994</v>
      </c>
      <c r="Q9" s="16">
        <v>27.2987</v>
      </c>
      <c r="R9" s="16">
        <v>18.1754</v>
      </c>
      <c r="S9" s="16" t="s">
        <v>146</v>
      </c>
      <c r="T9" s="21" t="s">
        <v>146</v>
      </c>
    </row>
    <row r="10" spans="2:20" x14ac:dyDescent="0.3">
      <c r="B10" s="15" t="s">
        <v>157</v>
      </c>
      <c r="C10" t="s">
        <v>184</v>
      </c>
      <c r="D10" t="s">
        <v>78</v>
      </c>
      <c r="E10" s="23">
        <v>0.90149999999999997</v>
      </c>
      <c r="F10" s="23">
        <v>15.798400000000001</v>
      </c>
      <c r="G10" s="23">
        <v>2.7787999999999999</v>
      </c>
      <c r="H10" s="23">
        <v>0.45019999999999999</v>
      </c>
      <c r="I10" s="21" t="s">
        <v>146</v>
      </c>
      <c r="J10" s="21" t="s">
        <v>146</v>
      </c>
      <c r="K10" s="21">
        <v>483455.75630000001</v>
      </c>
      <c r="L10" s="21">
        <v>242086.12270000001</v>
      </c>
      <c r="M10" s="21">
        <v>11690.267900000001</v>
      </c>
      <c r="N10" s="21">
        <v>27420.597099999999</v>
      </c>
      <c r="O10" s="16">
        <v>15.795199999999999</v>
      </c>
      <c r="P10" s="16">
        <v>76.718299999999999</v>
      </c>
      <c r="Q10" s="16">
        <v>-2.1543999999999999</v>
      </c>
      <c r="R10" s="16">
        <v>4.2838000000000003</v>
      </c>
      <c r="S10" s="16" t="s">
        <v>146</v>
      </c>
      <c r="T10" s="21" t="s">
        <v>146</v>
      </c>
    </row>
    <row r="11" spans="2:20" x14ac:dyDescent="0.3">
      <c r="B11" s="15" t="s">
        <v>158</v>
      </c>
      <c r="C11" t="s">
        <v>184</v>
      </c>
      <c r="D11" t="s">
        <v>78</v>
      </c>
      <c r="E11" s="23">
        <v>1.0385</v>
      </c>
      <c r="F11" s="23">
        <v>17.9663</v>
      </c>
      <c r="G11" s="23">
        <v>2.6404000000000001</v>
      </c>
      <c r="H11" s="23">
        <v>0.81299999999999994</v>
      </c>
      <c r="I11" s="21" t="s">
        <v>146</v>
      </c>
      <c r="J11" s="21" t="s">
        <v>146</v>
      </c>
      <c r="K11" s="21">
        <v>569311.95200000005</v>
      </c>
      <c r="L11" s="21">
        <v>261642.52</v>
      </c>
      <c r="M11" s="21">
        <v>12144.3428</v>
      </c>
      <c r="N11" s="21">
        <v>33418.149299999997</v>
      </c>
      <c r="O11" s="16">
        <v>15.356</v>
      </c>
      <c r="P11" s="16">
        <v>77.825100000000006</v>
      </c>
      <c r="Q11" s="16">
        <v>10.9876</v>
      </c>
      <c r="R11" s="16">
        <v>19.6218</v>
      </c>
      <c r="S11" s="16" t="s">
        <v>146</v>
      </c>
      <c r="T11" s="21" t="s">
        <v>146</v>
      </c>
    </row>
    <row r="12" spans="2:20" x14ac:dyDescent="0.3">
      <c r="B12" s="15" t="s">
        <v>159</v>
      </c>
      <c r="C12" t="s">
        <v>184</v>
      </c>
      <c r="D12" t="s">
        <v>78</v>
      </c>
      <c r="E12" s="23">
        <v>1.0881000000000001</v>
      </c>
      <c r="F12" s="23">
        <v>17.0776</v>
      </c>
      <c r="G12" s="23">
        <v>2.6118000000000001</v>
      </c>
      <c r="H12" s="23">
        <v>0.34339999999999998</v>
      </c>
      <c r="I12" s="21" t="s">
        <v>146</v>
      </c>
      <c r="J12" s="21" t="s">
        <v>146</v>
      </c>
      <c r="K12" s="21">
        <v>674129.96239999996</v>
      </c>
      <c r="L12" s="21">
        <v>298143.71029999998</v>
      </c>
      <c r="M12" s="21">
        <v>13915.1245</v>
      </c>
      <c r="N12" s="21">
        <v>45591.371500000001</v>
      </c>
      <c r="O12" s="16">
        <v>12.742599999999999</v>
      </c>
      <c r="P12" s="16">
        <v>74.674800000000005</v>
      </c>
      <c r="Q12" s="16">
        <v>23.280799999999999</v>
      </c>
      <c r="R12" s="16">
        <v>28.374500000000001</v>
      </c>
      <c r="S12" s="16" t="s">
        <v>146</v>
      </c>
      <c r="T12" s="21" t="s">
        <v>146</v>
      </c>
    </row>
    <row r="13" spans="2:20" x14ac:dyDescent="0.3">
      <c r="B13" s="15" t="s">
        <v>160</v>
      </c>
      <c r="C13" t="s">
        <v>184</v>
      </c>
      <c r="D13" t="s">
        <v>78</v>
      </c>
      <c r="E13" s="23">
        <v>0.74539999999999995</v>
      </c>
      <c r="F13" s="23">
        <v>11.106299999999999</v>
      </c>
      <c r="G13" s="23">
        <v>2.5495999999999999</v>
      </c>
      <c r="H13" s="23">
        <v>0.51700000000000002</v>
      </c>
      <c r="I13" s="21" t="s">
        <v>146</v>
      </c>
      <c r="J13" s="21" t="s">
        <v>146</v>
      </c>
      <c r="K13" s="21">
        <v>696079.59640000004</v>
      </c>
      <c r="L13" s="21">
        <v>316734.80310000002</v>
      </c>
      <c r="M13" s="21">
        <v>14911.335300000001</v>
      </c>
      <c r="N13" s="21">
        <v>46376.986400000002</v>
      </c>
      <c r="O13" s="16">
        <v>13.164300000000001</v>
      </c>
      <c r="P13" s="16">
        <v>77.785799999999995</v>
      </c>
      <c r="Q13" s="16">
        <v>9.1212999999999997</v>
      </c>
      <c r="R13" s="16">
        <v>8.1529000000000007</v>
      </c>
      <c r="S13" s="16" t="s">
        <v>146</v>
      </c>
      <c r="T13" s="21" t="s">
        <v>146</v>
      </c>
    </row>
    <row r="14" spans="2:20" x14ac:dyDescent="0.3">
      <c r="B14" s="15" t="s">
        <v>161</v>
      </c>
      <c r="C14" t="s">
        <v>184</v>
      </c>
      <c r="D14" t="s">
        <v>78</v>
      </c>
      <c r="E14" s="23">
        <v>0.85780000000000001</v>
      </c>
      <c r="F14" s="23">
        <v>12.7142</v>
      </c>
      <c r="G14" s="23">
        <v>2.4851999999999999</v>
      </c>
      <c r="H14" s="23">
        <v>0.87890000000000001</v>
      </c>
      <c r="I14" s="21">
        <v>38949</v>
      </c>
      <c r="J14" s="21">
        <v>430551</v>
      </c>
      <c r="K14" s="21">
        <v>758605</v>
      </c>
      <c r="L14" s="21">
        <v>361461</v>
      </c>
      <c r="M14" s="21">
        <v>15738</v>
      </c>
      <c r="N14" s="21">
        <v>51765</v>
      </c>
      <c r="O14" s="16">
        <v>13.008100000000001</v>
      </c>
      <c r="P14" s="16">
        <v>82.338700000000003</v>
      </c>
      <c r="Q14" s="16">
        <v>14.121</v>
      </c>
      <c r="R14" s="16">
        <v>10.1257</v>
      </c>
      <c r="S14" s="16" t="s">
        <v>146</v>
      </c>
      <c r="T14" s="21">
        <v>57430</v>
      </c>
    </row>
    <row r="15" spans="2:20" x14ac:dyDescent="0.3">
      <c r="B15" s="15" t="s">
        <v>162</v>
      </c>
      <c r="C15" t="s">
        <v>184</v>
      </c>
      <c r="D15" t="s">
        <v>78</v>
      </c>
      <c r="E15" s="23">
        <v>0.9788</v>
      </c>
      <c r="F15" s="23">
        <v>13.900700000000001</v>
      </c>
      <c r="G15" s="23">
        <v>3.3159000000000001</v>
      </c>
      <c r="H15" s="23">
        <v>1.7402</v>
      </c>
      <c r="I15" s="21">
        <v>54863</v>
      </c>
      <c r="J15" s="21">
        <v>618662</v>
      </c>
      <c r="K15" s="21">
        <v>1034200</v>
      </c>
      <c r="L15" s="21">
        <v>542668</v>
      </c>
      <c r="M15" s="21">
        <v>25820</v>
      </c>
      <c r="N15" s="21">
        <v>74473</v>
      </c>
      <c r="O15" s="16">
        <v>12.1168</v>
      </c>
      <c r="P15" s="16">
        <v>70.037800000000004</v>
      </c>
      <c r="Q15" s="16">
        <v>50.131799999999998</v>
      </c>
      <c r="R15" s="16">
        <v>15.6815</v>
      </c>
      <c r="S15" s="16" t="s">
        <v>146</v>
      </c>
      <c r="T15" s="21">
        <v>74042</v>
      </c>
    </row>
    <row r="16" spans="2:20" x14ac:dyDescent="0.3">
      <c r="B16" s="15" t="s">
        <v>163</v>
      </c>
      <c r="C16" t="s">
        <v>184</v>
      </c>
      <c r="D16" t="s">
        <v>78</v>
      </c>
      <c r="E16" s="23">
        <v>1.0246999999999999</v>
      </c>
      <c r="F16" s="23">
        <v>14.699299999999999</v>
      </c>
      <c r="G16" s="23">
        <v>3.1395</v>
      </c>
      <c r="H16" s="23">
        <v>1.5887</v>
      </c>
      <c r="I16" s="21">
        <v>67259</v>
      </c>
      <c r="J16" s="21">
        <v>759210</v>
      </c>
      <c r="K16" s="21">
        <v>1276800</v>
      </c>
      <c r="L16" s="21">
        <v>682500</v>
      </c>
      <c r="M16" s="21">
        <v>31625</v>
      </c>
      <c r="N16" s="21">
        <v>86623</v>
      </c>
      <c r="O16" s="16">
        <v>12.7912</v>
      </c>
      <c r="P16" s="16">
        <v>68.527500000000003</v>
      </c>
      <c r="Q16" s="16">
        <v>25.767499999999998</v>
      </c>
      <c r="R16" s="16">
        <v>21.045999999999999</v>
      </c>
      <c r="S16" s="16" t="s">
        <v>146</v>
      </c>
      <c r="T16" s="21">
        <v>90780</v>
      </c>
    </row>
    <row r="17" spans="2:20" x14ac:dyDescent="0.3">
      <c r="B17" s="15" t="s">
        <v>164</v>
      </c>
      <c r="C17" t="s">
        <v>184</v>
      </c>
      <c r="D17" t="s">
        <v>78</v>
      </c>
      <c r="E17" s="23">
        <v>1.0842000000000001</v>
      </c>
      <c r="F17" s="23">
        <v>16.925699999999999</v>
      </c>
      <c r="G17" s="23">
        <v>2.5928</v>
      </c>
      <c r="H17" s="23" t="s">
        <v>146</v>
      </c>
      <c r="I17" s="21">
        <v>74444.759999999995</v>
      </c>
      <c r="J17" s="21">
        <v>827164</v>
      </c>
      <c r="K17" s="21">
        <v>1502000</v>
      </c>
      <c r="L17" s="21">
        <v>751359</v>
      </c>
      <c r="M17" s="21">
        <v>31489</v>
      </c>
      <c r="N17" s="21">
        <v>92432</v>
      </c>
      <c r="O17" s="16">
        <v>15.291</v>
      </c>
      <c r="P17" s="16">
        <v>72.892700000000005</v>
      </c>
      <c r="Q17" s="16">
        <v>9.6181999999999999</v>
      </c>
      <c r="R17" s="16">
        <v>6.6871999999999998</v>
      </c>
      <c r="S17" s="16" t="s">
        <v>146</v>
      </c>
      <c r="T17" s="21">
        <v>105449</v>
      </c>
    </row>
    <row r="18" spans="2:20" x14ac:dyDescent="0.3">
      <c r="B18" s="15" t="s">
        <v>165</v>
      </c>
      <c r="C18" t="s">
        <v>184</v>
      </c>
      <c r="D18" t="s">
        <v>78</v>
      </c>
      <c r="E18" s="23">
        <v>0.93910000000000005</v>
      </c>
      <c r="F18" s="23">
        <v>15.637700000000001</v>
      </c>
      <c r="G18" s="23">
        <v>2.3910999999999998</v>
      </c>
      <c r="H18" s="23" t="s">
        <v>146</v>
      </c>
      <c r="I18" s="21">
        <v>87842</v>
      </c>
      <c r="J18" s="21">
        <v>938678</v>
      </c>
      <c r="K18" s="21">
        <v>1860800</v>
      </c>
      <c r="L18" s="21">
        <v>881711</v>
      </c>
      <c r="M18" s="21">
        <v>34826</v>
      </c>
      <c r="N18" s="21">
        <v>108352</v>
      </c>
      <c r="O18" s="16">
        <v>16.1906</v>
      </c>
      <c r="P18" s="16">
        <v>71.733400000000003</v>
      </c>
      <c r="Q18" s="16">
        <v>17.348800000000001</v>
      </c>
      <c r="R18" s="16">
        <v>21.289000000000001</v>
      </c>
      <c r="S18" s="16" t="s">
        <v>146</v>
      </c>
      <c r="T18" s="21">
        <v>127074</v>
      </c>
    </row>
    <row r="19" spans="2:20" x14ac:dyDescent="0.3">
      <c r="B19" s="15" t="s">
        <v>166</v>
      </c>
      <c r="C19" t="s">
        <v>184</v>
      </c>
      <c r="D19" t="s">
        <v>78</v>
      </c>
      <c r="E19" s="23">
        <v>0.90780000000000005</v>
      </c>
      <c r="F19" s="23">
        <v>16.273900000000001</v>
      </c>
      <c r="G19" s="23">
        <v>2.0270000000000001</v>
      </c>
      <c r="H19" s="23" t="s">
        <v>146</v>
      </c>
      <c r="I19" s="21">
        <v>101685</v>
      </c>
      <c r="J19" s="21">
        <v>1164600</v>
      </c>
      <c r="K19" s="21">
        <v>2354300</v>
      </c>
      <c r="L19" s="21">
        <v>1000799.9999999999</v>
      </c>
      <c r="M19" s="21">
        <v>38119</v>
      </c>
      <c r="N19" s="21">
        <v>125679</v>
      </c>
      <c r="O19" s="16">
        <v>17.385400000000001</v>
      </c>
      <c r="P19" s="16">
        <v>73.040899999999993</v>
      </c>
      <c r="Q19" s="16">
        <v>13.501200000000001</v>
      </c>
      <c r="R19" s="16">
        <v>22.223299999999998</v>
      </c>
      <c r="S19" s="16">
        <v>700.52139999999997</v>
      </c>
      <c r="T19" s="21">
        <v>132979</v>
      </c>
    </row>
    <row r="20" spans="2:20" x14ac:dyDescent="0.3">
      <c r="B20" s="15" t="s">
        <v>167</v>
      </c>
      <c r="C20" t="s">
        <v>184</v>
      </c>
      <c r="D20" t="s">
        <v>78</v>
      </c>
      <c r="E20" s="23">
        <v>0.23469999999999999</v>
      </c>
      <c r="F20" s="23">
        <v>5.1147999999999998</v>
      </c>
      <c r="G20" s="23">
        <v>2.0830000000000002</v>
      </c>
      <c r="H20" s="23" t="s">
        <v>146</v>
      </c>
      <c r="I20" s="21">
        <v>95336</v>
      </c>
      <c r="J20" s="21">
        <v>1148000</v>
      </c>
      <c r="K20" s="21">
        <v>2527500</v>
      </c>
      <c r="L20" s="21">
        <v>956777</v>
      </c>
      <c r="M20" s="21">
        <v>42835</v>
      </c>
      <c r="N20" s="21">
        <v>91180</v>
      </c>
      <c r="O20" s="16">
        <v>25.216899999999999</v>
      </c>
      <c r="P20" s="16" t="s">
        <v>146</v>
      </c>
      <c r="Q20" s="16">
        <v>-4.3943000000000003</v>
      </c>
      <c r="R20" s="16" t="s">
        <v>146</v>
      </c>
      <c r="S20" s="16">
        <v>1234.1338000000001</v>
      </c>
      <c r="T20" s="21">
        <v>131460</v>
      </c>
    </row>
    <row r="21" spans="2:20" x14ac:dyDescent="0.3">
      <c r="B21" s="15" t="s">
        <v>168</v>
      </c>
      <c r="C21" t="s">
        <v>184</v>
      </c>
      <c r="D21" t="s">
        <v>78</v>
      </c>
      <c r="E21" s="23">
        <v>0.23849999999999999</v>
      </c>
      <c r="F21" s="23">
        <v>5.0711000000000004</v>
      </c>
      <c r="G21" s="23">
        <v>2.0988000000000002</v>
      </c>
      <c r="H21" s="23" t="s">
        <v>146</v>
      </c>
      <c r="I21" s="21">
        <v>122157</v>
      </c>
      <c r="J21" s="21">
        <v>1133200</v>
      </c>
      <c r="K21" s="21">
        <v>2364500</v>
      </c>
      <c r="L21" s="21" t="s">
        <v>146</v>
      </c>
      <c r="M21" s="21">
        <v>40856</v>
      </c>
      <c r="N21" s="21">
        <v>128299</v>
      </c>
      <c r="O21" s="16">
        <v>17.429099999999998</v>
      </c>
      <c r="P21" s="16">
        <v>67.019000000000005</v>
      </c>
      <c r="Q21" s="16" t="s">
        <v>146</v>
      </c>
      <c r="R21" s="16" t="s">
        <v>146</v>
      </c>
      <c r="S21" s="16">
        <v>782.08109999999999</v>
      </c>
      <c r="T21" s="21">
        <v>155729</v>
      </c>
    </row>
    <row r="22" spans="2:20" x14ac:dyDescent="0.3">
      <c r="B22" s="15" t="s">
        <v>169</v>
      </c>
      <c r="C22" t="s">
        <v>184</v>
      </c>
      <c r="D22" t="s">
        <v>78</v>
      </c>
      <c r="E22" s="23">
        <v>0.54610000000000003</v>
      </c>
      <c r="F22" s="23">
        <v>9.2373999999999992</v>
      </c>
      <c r="G22" s="23">
        <v>2.0028000000000001</v>
      </c>
      <c r="H22" s="23" t="s">
        <v>146</v>
      </c>
      <c r="I22" s="21">
        <v>133179</v>
      </c>
      <c r="J22" s="21">
        <v>1103100</v>
      </c>
      <c r="K22" s="21">
        <v>2454700</v>
      </c>
      <c r="L22" s="21">
        <v>978449</v>
      </c>
      <c r="M22" s="21">
        <v>39553</v>
      </c>
      <c r="N22" s="21">
        <v>147667</v>
      </c>
      <c r="O22" s="16">
        <v>15.8454</v>
      </c>
      <c r="P22" s="16">
        <v>67.539100000000005</v>
      </c>
      <c r="Q22" s="16" t="s">
        <v>146</v>
      </c>
      <c r="R22" s="16">
        <v>5.9265999999999996</v>
      </c>
      <c r="S22" s="16">
        <v>686.87729999999999</v>
      </c>
      <c r="T22" s="21">
        <v>167555</v>
      </c>
    </row>
    <row r="23" spans="2:20" x14ac:dyDescent="0.3">
      <c r="B23" s="15" t="s">
        <v>170</v>
      </c>
      <c r="C23" t="s">
        <v>184</v>
      </c>
      <c r="D23" t="s">
        <v>78</v>
      </c>
      <c r="E23" s="23">
        <v>0.67049999999999998</v>
      </c>
      <c r="F23" s="23">
        <v>10.590400000000001</v>
      </c>
      <c r="G23" s="23">
        <v>2.0665</v>
      </c>
      <c r="H23" s="23" t="s">
        <v>146</v>
      </c>
      <c r="I23" s="21">
        <v>139590</v>
      </c>
      <c r="J23" s="21">
        <v>1209500</v>
      </c>
      <c r="K23" s="21">
        <v>2555600</v>
      </c>
      <c r="L23" s="21">
        <v>957940</v>
      </c>
      <c r="M23" s="21">
        <v>40811</v>
      </c>
      <c r="N23" s="21">
        <v>158725</v>
      </c>
      <c r="O23" s="16">
        <v>15.3864</v>
      </c>
      <c r="P23" s="16">
        <v>69.912700000000001</v>
      </c>
      <c r="Q23" s="16">
        <v>-2.0960999999999999</v>
      </c>
      <c r="R23" s="16">
        <v>2.1339999999999999</v>
      </c>
      <c r="S23" s="16">
        <v>654.1703</v>
      </c>
      <c r="T23" s="21">
        <v>170334</v>
      </c>
    </row>
    <row r="24" spans="2:20" x14ac:dyDescent="0.3">
      <c r="B24" s="15" t="s">
        <v>171</v>
      </c>
      <c r="C24" t="s">
        <v>184</v>
      </c>
      <c r="D24" t="s">
        <v>78</v>
      </c>
      <c r="E24" s="23">
        <v>0.53459999999999996</v>
      </c>
      <c r="F24" s="23">
        <v>8.0571000000000002</v>
      </c>
      <c r="G24" s="23">
        <v>1.7243999999999999</v>
      </c>
      <c r="H24" s="23" t="s">
        <v>146</v>
      </c>
      <c r="I24" s="21">
        <v>151048</v>
      </c>
      <c r="J24" s="21">
        <v>1123900</v>
      </c>
      <c r="K24" s="21">
        <v>2692500</v>
      </c>
      <c r="L24" s="21">
        <v>1013700</v>
      </c>
      <c r="M24" s="21">
        <v>37893</v>
      </c>
      <c r="N24" s="21">
        <v>175242</v>
      </c>
      <c r="O24" s="16">
        <v>14.702999999999999</v>
      </c>
      <c r="P24" s="16">
        <v>70.492000000000004</v>
      </c>
      <c r="Q24" s="16">
        <v>5.8244999999999996</v>
      </c>
      <c r="R24" s="16">
        <v>6.8655999999999997</v>
      </c>
      <c r="S24" s="16">
        <v>653.92759999999998</v>
      </c>
      <c r="T24" s="21">
        <v>180806</v>
      </c>
    </row>
    <row r="25" spans="2:20" x14ac:dyDescent="0.3">
      <c r="B25" s="15" t="s">
        <v>172</v>
      </c>
      <c r="C25" t="s">
        <v>184</v>
      </c>
      <c r="D25" t="s">
        <v>78</v>
      </c>
      <c r="E25" s="23">
        <v>0.60419999999999996</v>
      </c>
      <c r="F25" s="23">
        <v>8.7540999999999993</v>
      </c>
      <c r="G25" s="23">
        <v>1.4346000000000001</v>
      </c>
      <c r="H25" s="23" t="s">
        <v>146</v>
      </c>
      <c r="I25" s="21">
        <v>158155</v>
      </c>
      <c r="J25" s="21">
        <v>1092700</v>
      </c>
      <c r="K25" s="21">
        <v>2671300</v>
      </c>
      <c r="L25" s="21">
        <v>1095400</v>
      </c>
      <c r="M25" s="21">
        <v>35861</v>
      </c>
      <c r="N25" s="21">
        <v>181871</v>
      </c>
      <c r="O25" s="16">
        <v>14.025700000000001</v>
      </c>
      <c r="P25" s="16">
        <v>75.959599999999995</v>
      </c>
      <c r="Q25" s="16">
        <v>8.0604999999999993</v>
      </c>
      <c r="R25" s="16">
        <v>10.656499999999999</v>
      </c>
      <c r="S25" s="16">
        <v>538.0308</v>
      </c>
      <c r="T25" s="21">
        <v>194009</v>
      </c>
    </row>
    <row r="26" spans="2:20" x14ac:dyDescent="0.3">
      <c r="B26" s="15" t="s">
        <v>173</v>
      </c>
      <c r="C26" t="s">
        <v>184</v>
      </c>
      <c r="D26" t="s">
        <v>78</v>
      </c>
      <c r="E26" s="23">
        <v>0.51600000000000001</v>
      </c>
      <c r="F26" s="23">
        <v>7.2702</v>
      </c>
      <c r="G26" s="23">
        <v>1.4067000000000001</v>
      </c>
      <c r="H26" s="23" t="s">
        <v>146</v>
      </c>
      <c r="I26" s="21">
        <v>152739</v>
      </c>
      <c r="J26" s="21">
        <v>1219800</v>
      </c>
      <c r="K26" s="21">
        <v>2634100</v>
      </c>
      <c r="L26" s="21">
        <v>986997</v>
      </c>
      <c r="M26" s="21">
        <v>35016</v>
      </c>
      <c r="N26" s="21">
        <v>178915</v>
      </c>
      <c r="O26" s="16">
        <v>13.1721</v>
      </c>
      <c r="P26" s="16">
        <v>73.059700000000007</v>
      </c>
      <c r="Q26" s="16">
        <v>-9.9001000000000001</v>
      </c>
      <c r="R26" s="16">
        <v>-8.9135000000000009</v>
      </c>
      <c r="S26" s="16">
        <v>528.03510000000006</v>
      </c>
      <c r="T26" s="21">
        <v>190730</v>
      </c>
    </row>
    <row r="27" spans="2:20" x14ac:dyDescent="0.3">
      <c r="B27" s="15" t="s">
        <v>174</v>
      </c>
      <c r="C27" t="s">
        <v>184</v>
      </c>
      <c r="D27" t="s">
        <v>78</v>
      </c>
      <c r="E27" s="23">
        <v>0.53620000000000001</v>
      </c>
      <c r="F27" s="23">
        <v>6.8441999999999998</v>
      </c>
      <c r="G27" s="23">
        <v>1.3725000000000001</v>
      </c>
      <c r="H27" s="23" t="s">
        <v>146</v>
      </c>
      <c r="I27" s="21">
        <v>153303</v>
      </c>
      <c r="J27" s="21">
        <v>1103000</v>
      </c>
      <c r="K27" s="21">
        <v>2409700</v>
      </c>
      <c r="L27" s="21">
        <v>934009</v>
      </c>
      <c r="M27" s="21">
        <v>32654</v>
      </c>
      <c r="N27" s="21">
        <v>188460</v>
      </c>
      <c r="O27" s="16">
        <v>12.1997</v>
      </c>
      <c r="P27" s="16">
        <v>76.869900000000001</v>
      </c>
      <c r="Q27" s="16">
        <v>-5.3685999999999998</v>
      </c>
      <c r="R27" s="16">
        <v>-4.5205000000000002</v>
      </c>
      <c r="S27" s="16">
        <v>466.80200000000002</v>
      </c>
      <c r="T27" s="21">
        <v>189833</v>
      </c>
    </row>
    <row r="28" spans="2:20" x14ac:dyDescent="0.3">
      <c r="B28" s="15" t="s">
        <v>175</v>
      </c>
      <c r="C28" t="s">
        <v>184</v>
      </c>
      <c r="D28" t="s">
        <v>78</v>
      </c>
      <c r="E28" s="23">
        <v>0.1036</v>
      </c>
      <c r="F28" s="23">
        <v>0.71399999999999997</v>
      </c>
      <c r="G28" s="23">
        <v>1.3035000000000001</v>
      </c>
      <c r="H28" s="23" t="s">
        <v>146</v>
      </c>
      <c r="I28" s="21">
        <v>138022</v>
      </c>
      <c r="J28" s="21">
        <v>857200</v>
      </c>
      <c r="K28" s="21">
        <v>2375000</v>
      </c>
      <c r="L28" s="21">
        <v>869354</v>
      </c>
      <c r="M28" s="21">
        <v>29908</v>
      </c>
      <c r="N28" s="21">
        <v>175386</v>
      </c>
      <c r="O28" s="16">
        <v>13.008100000000001</v>
      </c>
      <c r="P28" s="16">
        <v>76.563400000000001</v>
      </c>
      <c r="Q28" s="16">
        <v>-6.9222999999999999</v>
      </c>
      <c r="R28" s="16">
        <v>-1.3338000000000001</v>
      </c>
      <c r="S28" s="16">
        <v>515.19190000000003</v>
      </c>
      <c r="T28" s="21">
        <v>172358</v>
      </c>
    </row>
    <row r="29" spans="2:20" x14ac:dyDescent="0.3">
      <c r="B29" s="15" t="s">
        <v>176</v>
      </c>
      <c r="C29" t="s">
        <v>184</v>
      </c>
      <c r="D29" t="s">
        <v>78</v>
      </c>
      <c r="E29" s="23">
        <v>0.441</v>
      </c>
      <c r="F29" s="23">
        <v>5.6397000000000004</v>
      </c>
      <c r="G29" s="23">
        <v>1.2149000000000001</v>
      </c>
      <c r="H29" s="23" t="s">
        <v>146</v>
      </c>
      <c r="I29" s="21">
        <v>150954</v>
      </c>
      <c r="J29" s="21">
        <v>871300</v>
      </c>
      <c r="K29" s="21">
        <v>2521800</v>
      </c>
      <c r="L29" s="21">
        <v>970448</v>
      </c>
      <c r="M29" s="21">
        <v>28282</v>
      </c>
      <c r="N29" s="21">
        <v>168000</v>
      </c>
      <c r="O29" s="16">
        <v>12.7445</v>
      </c>
      <c r="P29" s="16">
        <v>74.433899999999994</v>
      </c>
      <c r="Q29" s="16">
        <v>11.6286</v>
      </c>
      <c r="R29" s="16">
        <v>7.2365000000000004</v>
      </c>
      <c r="S29" s="16">
        <v>441.37040000000002</v>
      </c>
      <c r="T29" s="21">
        <v>182383</v>
      </c>
    </row>
    <row r="30" spans="2:20" x14ac:dyDescent="0.3">
      <c r="B30" s="15" t="s">
        <v>177</v>
      </c>
      <c r="C30" t="s">
        <v>184</v>
      </c>
      <c r="D30" t="s">
        <v>78</v>
      </c>
      <c r="E30" s="23">
        <v>0.54039999999999999</v>
      </c>
      <c r="F30" s="23">
        <v>7.5978000000000003</v>
      </c>
      <c r="G30" s="23">
        <v>1.1840999999999999</v>
      </c>
      <c r="H30" s="23" t="s">
        <v>146</v>
      </c>
      <c r="I30" s="21">
        <v>147142</v>
      </c>
      <c r="J30" s="21">
        <v>865300</v>
      </c>
      <c r="K30" s="21">
        <v>2558100</v>
      </c>
      <c r="L30" s="21">
        <v>990321</v>
      </c>
      <c r="M30" s="21">
        <v>30564</v>
      </c>
      <c r="N30" s="21">
        <v>163886</v>
      </c>
      <c r="O30" s="16">
        <v>13.1693</v>
      </c>
      <c r="P30" s="16">
        <v>76.679299999999998</v>
      </c>
      <c r="Q30" s="16">
        <v>2.0478000000000001</v>
      </c>
      <c r="R30" s="16">
        <v>-0.1333</v>
      </c>
      <c r="S30" s="16">
        <v>428.2303</v>
      </c>
      <c r="T30" s="21">
        <v>173238</v>
      </c>
    </row>
    <row r="31" spans="2:20" x14ac:dyDescent="0.3">
      <c r="B31" s="15" t="s">
        <v>178</v>
      </c>
      <c r="C31" t="s">
        <v>184</v>
      </c>
      <c r="D31" t="s">
        <v>78</v>
      </c>
      <c r="E31" s="23">
        <v>0.28000000000000003</v>
      </c>
      <c r="F31" s="23">
        <v>3.6511</v>
      </c>
      <c r="G31" s="23">
        <v>1.0658000000000001</v>
      </c>
      <c r="H31" s="23" t="s">
        <v>146</v>
      </c>
      <c r="I31" s="21">
        <v>148359</v>
      </c>
      <c r="J31" s="21">
        <v>843400</v>
      </c>
      <c r="K31" s="21">
        <v>2715200</v>
      </c>
      <c r="L31" s="21">
        <v>1045500.0000000001</v>
      </c>
      <c r="M31" s="21">
        <v>30462</v>
      </c>
      <c r="N31" s="21">
        <v>163084</v>
      </c>
      <c r="O31" s="16">
        <v>14.0924</v>
      </c>
      <c r="P31" s="16">
        <v>77.563199999999995</v>
      </c>
      <c r="Q31" s="16">
        <v>5.5693000000000001</v>
      </c>
      <c r="R31" s="16">
        <v>5.6120000000000001</v>
      </c>
      <c r="S31" s="16">
        <v>466.33069999999998</v>
      </c>
      <c r="T31" s="21">
        <v>172150</v>
      </c>
    </row>
    <row r="32" spans="2:20" x14ac:dyDescent="0.3">
      <c r="B32" s="15" t="s">
        <v>179</v>
      </c>
      <c r="C32" t="s">
        <v>184</v>
      </c>
      <c r="D32" t="s">
        <v>78</v>
      </c>
      <c r="E32" s="23">
        <v>0.1835</v>
      </c>
      <c r="F32" s="23">
        <v>2.3126000000000002</v>
      </c>
      <c r="G32" s="23">
        <v>0.91890000000000005</v>
      </c>
      <c r="H32" s="23" t="s">
        <v>146</v>
      </c>
      <c r="I32" s="21">
        <v>160173</v>
      </c>
      <c r="J32" s="21">
        <v>857500</v>
      </c>
      <c r="K32" s="21">
        <v>2984200</v>
      </c>
      <c r="L32" s="21">
        <v>1052500</v>
      </c>
      <c r="M32" s="21">
        <v>27578</v>
      </c>
      <c r="N32" s="21">
        <v>174029</v>
      </c>
      <c r="O32" s="16">
        <v>14.5573</v>
      </c>
      <c r="P32" s="16">
        <v>80.762600000000006</v>
      </c>
      <c r="Q32" s="16">
        <v>0.66969999999999996</v>
      </c>
      <c r="R32" s="16">
        <v>14.152100000000001</v>
      </c>
      <c r="S32" s="16">
        <v>481.6327</v>
      </c>
      <c r="T32" s="21">
        <v>184423</v>
      </c>
    </row>
    <row r="33" spans="2:20" x14ac:dyDescent="0.3">
      <c r="B33" s="15" t="s">
        <v>180</v>
      </c>
      <c r="C33" t="s">
        <v>184</v>
      </c>
      <c r="D33" t="s">
        <v>78</v>
      </c>
      <c r="E33" s="23">
        <v>0.46839999999999998</v>
      </c>
      <c r="F33" s="23">
        <v>7.2068000000000003</v>
      </c>
      <c r="G33" s="23">
        <v>0.87839999999999996</v>
      </c>
      <c r="H33" s="23" t="s">
        <v>146</v>
      </c>
      <c r="I33" s="21">
        <v>156292</v>
      </c>
      <c r="J33" s="21">
        <v>838300</v>
      </c>
      <c r="K33" s="21">
        <v>2957900</v>
      </c>
      <c r="L33" s="21">
        <v>1057200</v>
      </c>
      <c r="M33" s="21">
        <v>26489</v>
      </c>
      <c r="N33" s="21">
        <v>175836</v>
      </c>
      <c r="O33" s="16">
        <v>14.305</v>
      </c>
      <c r="P33" s="16">
        <v>80.462400000000002</v>
      </c>
      <c r="Q33" s="16">
        <v>0.45169999999999999</v>
      </c>
      <c r="R33" s="16">
        <v>4.1268000000000002</v>
      </c>
      <c r="S33" s="16">
        <v>408.411</v>
      </c>
      <c r="T33" s="21">
        <v>177786</v>
      </c>
    </row>
    <row r="34" spans="2:20" x14ac:dyDescent="0.3">
      <c r="B34" s="15" t="s">
        <v>181</v>
      </c>
      <c r="C34" t="s">
        <v>184</v>
      </c>
      <c r="D34" t="s">
        <v>78</v>
      </c>
      <c r="E34" s="23">
        <v>0.5413</v>
      </c>
      <c r="F34" s="23">
        <v>8.6280999999999999</v>
      </c>
      <c r="G34" s="23">
        <v>1.1493</v>
      </c>
      <c r="H34" s="23" t="s">
        <v>146</v>
      </c>
      <c r="I34" s="21">
        <v>139067</v>
      </c>
      <c r="J34" s="21">
        <v>839700</v>
      </c>
      <c r="K34" s="21">
        <v>2966500</v>
      </c>
      <c r="L34" s="21">
        <v>936307</v>
      </c>
      <c r="M34" s="21">
        <v>32610</v>
      </c>
      <c r="N34" s="21">
        <v>167738</v>
      </c>
      <c r="O34" s="16">
        <v>15.1332</v>
      </c>
      <c r="P34" s="16">
        <v>80.929599999999994</v>
      </c>
      <c r="Q34" s="16">
        <v>-11.437799999999999</v>
      </c>
      <c r="R34" s="16">
        <v>-8.2002000000000006</v>
      </c>
      <c r="S34" s="16">
        <v>410.20620000000002</v>
      </c>
      <c r="T34" s="21">
        <v>162423</v>
      </c>
    </row>
    <row r="35" spans="2:20" x14ac:dyDescent="0.3">
      <c r="B35" s="15" t="s">
        <v>147</v>
      </c>
      <c r="C35" t="s">
        <v>145</v>
      </c>
      <c r="D35" t="s">
        <v>78</v>
      </c>
      <c r="E35" s="23" t="s">
        <v>146</v>
      </c>
      <c r="F35" s="23" t="s">
        <v>146</v>
      </c>
      <c r="G35" s="23" t="s">
        <v>146</v>
      </c>
      <c r="H35" s="23" t="s">
        <v>146</v>
      </c>
      <c r="I35" s="21" t="s">
        <v>146</v>
      </c>
      <c r="J35" s="21" t="s">
        <v>146</v>
      </c>
      <c r="K35" s="21">
        <v>189512.095</v>
      </c>
      <c r="L35" s="21">
        <v>121771.64</v>
      </c>
      <c r="M35" s="21">
        <v>5282.9027999999998</v>
      </c>
      <c r="N35" s="21">
        <v>10342.620999999999</v>
      </c>
      <c r="O35" s="16">
        <v>17.958600000000001</v>
      </c>
      <c r="P35" s="16">
        <v>93.444299999999998</v>
      </c>
      <c r="Q35" s="16" t="s">
        <v>146</v>
      </c>
      <c r="R35" s="16" t="s">
        <v>146</v>
      </c>
      <c r="S35" s="16" t="s">
        <v>146</v>
      </c>
      <c r="T35" s="21" t="s">
        <v>146</v>
      </c>
    </row>
    <row r="36" spans="2:20" x14ac:dyDescent="0.3">
      <c r="B36" s="15" t="s">
        <v>148</v>
      </c>
      <c r="C36" t="s">
        <v>145</v>
      </c>
      <c r="D36" t="s">
        <v>78</v>
      </c>
      <c r="E36" s="23">
        <v>0.38919999999999999</v>
      </c>
      <c r="F36" s="23">
        <v>7.2553999999999998</v>
      </c>
      <c r="G36" s="23">
        <v>3.1393</v>
      </c>
      <c r="H36" s="23">
        <v>1.1165</v>
      </c>
      <c r="I36" s="21" t="s">
        <v>146</v>
      </c>
      <c r="J36" s="21" t="s">
        <v>146</v>
      </c>
      <c r="K36" s="21">
        <v>205780.8</v>
      </c>
      <c r="L36" s="21">
        <v>127497.15</v>
      </c>
      <c r="M36" s="21">
        <v>5607.4084999999995</v>
      </c>
      <c r="N36" s="21">
        <v>10037.8125</v>
      </c>
      <c r="O36" s="16">
        <v>19.124199999999998</v>
      </c>
      <c r="P36" s="16">
        <v>91.6511</v>
      </c>
      <c r="Q36" s="16">
        <v>17.590699999999998</v>
      </c>
      <c r="R36" s="16">
        <v>19.5307</v>
      </c>
      <c r="S36" s="16" t="s">
        <v>146</v>
      </c>
      <c r="T36" s="21" t="s">
        <v>146</v>
      </c>
    </row>
    <row r="37" spans="2:20" x14ac:dyDescent="0.3">
      <c r="B37" s="15" t="s">
        <v>149</v>
      </c>
      <c r="C37" t="s">
        <v>145</v>
      </c>
      <c r="D37" t="s">
        <v>78</v>
      </c>
      <c r="E37" s="23">
        <v>0.44879999999999998</v>
      </c>
      <c r="F37" s="23">
        <v>9.5517000000000003</v>
      </c>
      <c r="G37" s="23">
        <v>2.8485</v>
      </c>
      <c r="H37" s="23">
        <v>0.85140000000000005</v>
      </c>
      <c r="I37" s="21" t="s">
        <v>146</v>
      </c>
      <c r="J37" s="21" t="s">
        <v>146</v>
      </c>
      <c r="K37" s="21">
        <v>260331.91</v>
      </c>
      <c r="L37" s="21">
        <v>161351.85999999999</v>
      </c>
      <c r="M37" s="21">
        <v>6232.4358000000002</v>
      </c>
      <c r="N37" s="21">
        <v>11782.65</v>
      </c>
      <c r="O37" s="16">
        <v>20.499500000000001</v>
      </c>
      <c r="P37" s="16">
        <v>92.397800000000004</v>
      </c>
      <c r="Q37" s="16">
        <v>5.7343000000000002</v>
      </c>
      <c r="R37" s="16">
        <v>6.9978999999999996</v>
      </c>
      <c r="S37" s="16" t="s">
        <v>146</v>
      </c>
      <c r="T37" s="21" t="s">
        <v>146</v>
      </c>
    </row>
    <row r="38" spans="2:20" x14ac:dyDescent="0.3">
      <c r="B38" s="15" t="s">
        <v>150</v>
      </c>
      <c r="C38" t="s">
        <v>145</v>
      </c>
      <c r="D38" t="s">
        <v>78</v>
      </c>
      <c r="E38" s="23">
        <v>0.17630000000000001</v>
      </c>
      <c r="F38" s="23">
        <v>4.0837000000000003</v>
      </c>
      <c r="G38" s="23">
        <v>2.8298000000000001</v>
      </c>
      <c r="H38" s="23">
        <v>1.0888</v>
      </c>
      <c r="I38" s="21" t="s">
        <v>146</v>
      </c>
      <c r="J38" s="21" t="s">
        <v>146</v>
      </c>
      <c r="K38" s="21">
        <v>261104.82320000001</v>
      </c>
      <c r="L38" s="21">
        <v>159808.28890000001</v>
      </c>
      <c r="M38" s="21">
        <v>6404.7925999999998</v>
      </c>
      <c r="N38" s="21">
        <v>10737.817999999999</v>
      </c>
      <c r="O38" s="16">
        <v>22.1374</v>
      </c>
      <c r="P38" s="16">
        <v>91.025599999999997</v>
      </c>
      <c r="Q38" s="16">
        <v>2.1829999999999998</v>
      </c>
      <c r="R38" s="16">
        <v>1.6175999999999999</v>
      </c>
      <c r="S38" s="16" t="s">
        <v>146</v>
      </c>
      <c r="T38" s="21" t="s">
        <v>146</v>
      </c>
    </row>
    <row r="39" spans="2:20" x14ac:dyDescent="0.3">
      <c r="B39" s="15" t="s">
        <v>151</v>
      </c>
      <c r="C39" t="s">
        <v>145</v>
      </c>
      <c r="D39" t="s">
        <v>78</v>
      </c>
      <c r="E39" s="23">
        <v>-0.2291</v>
      </c>
      <c r="F39" s="23">
        <v>-6.2256</v>
      </c>
      <c r="G39" s="23">
        <v>2.7393999999999998</v>
      </c>
      <c r="H39" s="23">
        <v>1.0692999999999999</v>
      </c>
      <c r="I39" s="21" t="s">
        <v>146</v>
      </c>
      <c r="J39" s="21" t="s">
        <v>146</v>
      </c>
      <c r="K39" s="21">
        <v>241463.99849999999</v>
      </c>
      <c r="L39" s="21">
        <v>145757.20800000001</v>
      </c>
      <c r="M39" s="21">
        <v>6558.3730999999998</v>
      </c>
      <c r="N39" s="21">
        <v>7973.9295000000002</v>
      </c>
      <c r="O39" s="16">
        <v>26.8126</v>
      </c>
      <c r="P39" s="16">
        <v>64.562899999999999</v>
      </c>
      <c r="Q39" s="16">
        <v>12.9573</v>
      </c>
      <c r="R39" s="16">
        <v>-22.069600000000001</v>
      </c>
      <c r="S39" s="16" t="s">
        <v>146</v>
      </c>
      <c r="T39" s="21" t="s">
        <v>146</v>
      </c>
    </row>
    <row r="40" spans="2:20" x14ac:dyDescent="0.3">
      <c r="B40" s="15" t="s">
        <v>152</v>
      </c>
      <c r="C40" t="s">
        <v>145</v>
      </c>
      <c r="D40" t="s">
        <v>78</v>
      </c>
      <c r="E40" s="23">
        <v>0.19209999999999999</v>
      </c>
      <c r="F40" s="23">
        <v>5.9107000000000003</v>
      </c>
      <c r="G40" s="23">
        <v>2.7029999999999998</v>
      </c>
      <c r="H40" s="23">
        <v>1.3403</v>
      </c>
      <c r="I40" s="21" t="s">
        <v>146</v>
      </c>
      <c r="J40" s="21" t="s">
        <v>146</v>
      </c>
      <c r="K40" s="21">
        <v>245276.82</v>
      </c>
      <c r="L40" s="21">
        <v>144147.85500000001</v>
      </c>
      <c r="M40" s="21">
        <v>5917.5814</v>
      </c>
      <c r="N40" s="21">
        <v>7848.48</v>
      </c>
      <c r="O40" s="16">
        <v>27.718800000000002</v>
      </c>
      <c r="P40" s="16">
        <v>62.6175</v>
      </c>
      <c r="Q40" s="16">
        <v>1.1047</v>
      </c>
      <c r="R40" s="16">
        <v>3.0548000000000002</v>
      </c>
      <c r="S40" s="16" t="s">
        <v>146</v>
      </c>
      <c r="T40" s="21" t="s">
        <v>146</v>
      </c>
    </row>
    <row r="41" spans="2:20" x14ac:dyDescent="0.3">
      <c r="B41" s="15" t="s">
        <v>153</v>
      </c>
      <c r="C41" t="s">
        <v>145</v>
      </c>
      <c r="D41" t="s">
        <v>78</v>
      </c>
      <c r="E41" s="23">
        <v>0.71789999999999998</v>
      </c>
      <c r="F41" s="23">
        <v>20.740600000000001</v>
      </c>
      <c r="G41" s="23">
        <v>2.5590000000000002</v>
      </c>
      <c r="H41" s="23">
        <v>1.3997999999999999</v>
      </c>
      <c r="I41" s="21" t="s">
        <v>146</v>
      </c>
      <c r="J41" s="21" t="s">
        <v>146</v>
      </c>
      <c r="K41" s="21">
        <v>254128.2144</v>
      </c>
      <c r="L41" s="21">
        <v>135952.95360000001</v>
      </c>
      <c r="M41" s="21">
        <v>5713.7021999999997</v>
      </c>
      <c r="N41" s="21">
        <v>9640.7327999999998</v>
      </c>
      <c r="O41" s="16">
        <v>25.023599999999998</v>
      </c>
      <c r="P41" s="16">
        <v>65.744500000000002</v>
      </c>
      <c r="Q41" s="16">
        <v>-10.8033</v>
      </c>
      <c r="R41" s="16">
        <v>-0.66180000000000005</v>
      </c>
      <c r="S41" s="16" t="s">
        <v>146</v>
      </c>
      <c r="T41" s="21" t="s">
        <v>146</v>
      </c>
    </row>
    <row r="42" spans="2:20" x14ac:dyDescent="0.3">
      <c r="B42" s="15" t="s">
        <v>154</v>
      </c>
      <c r="C42" t="s">
        <v>145</v>
      </c>
      <c r="D42" t="s">
        <v>78</v>
      </c>
      <c r="E42" s="23">
        <v>0.8236</v>
      </c>
      <c r="F42" s="23">
        <v>20.685500000000001</v>
      </c>
      <c r="G42" s="23">
        <v>2.7410999999999999</v>
      </c>
      <c r="H42" s="23">
        <v>1.1989000000000001</v>
      </c>
      <c r="I42" s="21" t="s">
        <v>146</v>
      </c>
      <c r="J42" s="21" t="s">
        <v>146</v>
      </c>
      <c r="K42" s="21">
        <v>261612.7696</v>
      </c>
      <c r="L42" s="21">
        <v>131889.5552</v>
      </c>
      <c r="M42" s="21">
        <v>6258.0308000000005</v>
      </c>
      <c r="N42" s="21">
        <v>10889.039199999999</v>
      </c>
      <c r="O42" s="16">
        <v>22.9072</v>
      </c>
      <c r="P42" s="16">
        <v>64.573599999999999</v>
      </c>
      <c r="Q42" s="16">
        <v>-2.0371999999999999</v>
      </c>
      <c r="R42" s="16">
        <v>-1.1823999999999999</v>
      </c>
      <c r="S42" s="16" t="s">
        <v>146</v>
      </c>
      <c r="T42" s="21" t="s">
        <v>146</v>
      </c>
    </row>
    <row r="43" spans="2:20" x14ac:dyDescent="0.3">
      <c r="B43" s="15" t="s">
        <v>155</v>
      </c>
      <c r="C43" t="s">
        <v>145</v>
      </c>
      <c r="D43" t="s">
        <v>78</v>
      </c>
      <c r="E43" s="23">
        <v>0.92379999999999995</v>
      </c>
      <c r="F43" s="23">
        <v>22.932700000000001</v>
      </c>
      <c r="G43" s="23">
        <v>2.5710000000000002</v>
      </c>
      <c r="H43" s="23">
        <v>1.7538</v>
      </c>
      <c r="I43" s="21" t="s">
        <v>146</v>
      </c>
      <c r="J43" s="21" t="s">
        <v>146</v>
      </c>
      <c r="K43" s="21">
        <v>319049.23060000001</v>
      </c>
      <c r="L43" s="21">
        <v>156996.26310000001</v>
      </c>
      <c r="M43" s="21">
        <v>6137.2622000000001</v>
      </c>
      <c r="N43" s="21">
        <v>12465.0851</v>
      </c>
      <c r="O43" s="16">
        <v>24.515899999999998</v>
      </c>
      <c r="P43" s="16">
        <v>63.803899999999999</v>
      </c>
      <c r="Q43" s="16">
        <v>7.5370999999999997</v>
      </c>
      <c r="R43" s="16">
        <v>9.4160000000000004</v>
      </c>
      <c r="S43" s="16" t="s">
        <v>146</v>
      </c>
      <c r="T43" s="21" t="s">
        <v>146</v>
      </c>
    </row>
    <row r="44" spans="2:20" x14ac:dyDescent="0.3">
      <c r="B44" s="15" t="s">
        <v>156</v>
      </c>
      <c r="C44" t="s">
        <v>145</v>
      </c>
      <c r="D44" t="s">
        <v>78</v>
      </c>
      <c r="E44" s="23">
        <v>0.5373</v>
      </c>
      <c r="F44" s="23">
        <v>15.180999999999999</v>
      </c>
      <c r="G44" s="23">
        <v>2.2583000000000002</v>
      </c>
      <c r="H44" s="23">
        <v>1.6725000000000001</v>
      </c>
      <c r="I44" s="21" t="s">
        <v>146</v>
      </c>
      <c r="J44" s="21" t="s">
        <v>146</v>
      </c>
      <c r="K44" s="21">
        <v>386714.73599999998</v>
      </c>
      <c r="L44" s="21">
        <v>167520.848</v>
      </c>
      <c r="M44" s="21">
        <v>6647.9223000000002</v>
      </c>
      <c r="N44" s="21">
        <v>12557.76</v>
      </c>
      <c r="O44" s="16">
        <v>29.531500000000001</v>
      </c>
      <c r="P44" s="16">
        <v>57.212000000000003</v>
      </c>
      <c r="Q44" s="16">
        <v>11.061199999999999</v>
      </c>
      <c r="R44" s="16">
        <v>12.2965</v>
      </c>
      <c r="S44" s="16" t="s">
        <v>146</v>
      </c>
      <c r="T44" s="21" t="s">
        <v>146</v>
      </c>
    </row>
    <row r="45" spans="2:20" x14ac:dyDescent="0.3">
      <c r="B45" s="15" t="s">
        <v>157</v>
      </c>
      <c r="C45" t="s">
        <v>145</v>
      </c>
      <c r="D45" t="s">
        <v>78</v>
      </c>
      <c r="E45" s="23">
        <v>0.59079999999999999</v>
      </c>
      <c r="F45" s="23">
        <v>17.1782</v>
      </c>
      <c r="G45" s="23">
        <v>2.2397999999999998</v>
      </c>
      <c r="H45" s="23">
        <v>1.6396999999999999</v>
      </c>
      <c r="I45" s="21" t="s">
        <v>146</v>
      </c>
      <c r="J45" s="21" t="s">
        <v>146</v>
      </c>
      <c r="K45" s="21">
        <v>364250.29300000001</v>
      </c>
      <c r="L45" s="21">
        <v>162650.91399999999</v>
      </c>
      <c r="M45" s="21">
        <v>7240.9373999999998</v>
      </c>
      <c r="N45" s="21">
        <v>13148.218500000001</v>
      </c>
      <c r="O45" s="16">
        <v>26.647300000000001</v>
      </c>
      <c r="P45" s="16">
        <v>60.918999999999997</v>
      </c>
      <c r="Q45" s="16">
        <v>-3.5798999999999999</v>
      </c>
      <c r="R45" s="16">
        <v>0.33839999999999998</v>
      </c>
      <c r="S45" s="16" t="s">
        <v>146</v>
      </c>
      <c r="T45" s="21" t="s">
        <v>146</v>
      </c>
    </row>
    <row r="46" spans="2:20" x14ac:dyDescent="0.3">
      <c r="B46" s="15" t="s">
        <v>158</v>
      </c>
      <c r="C46" t="s">
        <v>145</v>
      </c>
      <c r="D46" t="s">
        <v>78</v>
      </c>
      <c r="E46" s="23">
        <v>0.74170000000000003</v>
      </c>
      <c r="F46" s="23">
        <v>21.549800000000001</v>
      </c>
      <c r="G46" s="23">
        <v>2.238</v>
      </c>
      <c r="H46" s="23">
        <v>1.7524999999999999</v>
      </c>
      <c r="I46" s="21" t="s">
        <v>146</v>
      </c>
      <c r="J46" s="21" t="s">
        <v>146</v>
      </c>
      <c r="K46" s="21">
        <v>411745.48800000001</v>
      </c>
      <c r="L46" s="21">
        <v>191539.63200000001</v>
      </c>
      <c r="M46" s="21">
        <v>7499.8233</v>
      </c>
      <c r="N46" s="21">
        <v>13708.528</v>
      </c>
      <c r="O46" s="16">
        <v>28.838999999999999</v>
      </c>
      <c r="P46" s="16">
        <v>58.109699999999997</v>
      </c>
      <c r="Q46" s="16">
        <v>20.931100000000001</v>
      </c>
      <c r="R46" s="16">
        <v>13.934100000000001</v>
      </c>
      <c r="S46" s="16" t="s">
        <v>146</v>
      </c>
      <c r="T46" s="21" t="s">
        <v>146</v>
      </c>
    </row>
    <row r="47" spans="2:20" x14ac:dyDescent="0.3">
      <c r="B47" s="15" t="s">
        <v>159</v>
      </c>
      <c r="C47" t="s">
        <v>145</v>
      </c>
      <c r="D47" t="s">
        <v>78</v>
      </c>
      <c r="E47" s="23">
        <v>0.86619999999999997</v>
      </c>
      <c r="F47" s="23">
        <v>22.824200000000001</v>
      </c>
      <c r="G47" s="23">
        <v>1.9903999999999999</v>
      </c>
      <c r="H47" s="23">
        <v>1.4995000000000001</v>
      </c>
      <c r="I47" s="21" t="s">
        <v>146</v>
      </c>
      <c r="J47" s="21" t="s">
        <v>146</v>
      </c>
      <c r="K47" s="21">
        <v>472293.00300000003</v>
      </c>
      <c r="L47" s="21">
        <v>244889.12760000001</v>
      </c>
      <c r="M47" s="21">
        <v>7830.4378999999999</v>
      </c>
      <c r="N47" s="21">
        <v>19697.421900000001</v>
      </c>
      <c r="O47" s="16">
        <v>21.382999999999999</v>
      </c>
      <c r="P47" s="16">
        <v>56.7119</v>
      </c>
      <c r="Q47" s="16">
        <v>38.321199999999997</v>
      </c>
      <c r="R47" s="16">
        <v>28.235199999999999</v>
      </c>
      <c r="S47" s="16" t="s">
        <v>146</v>
      </c>
      <c r="T47" s="21" t="s">
        <v>146</v>
      </c>
    </row>
    <row r="48" spans="2:20" x14ac:dyDescent="0.3">
      <c r="B48" s="15" t="s">
        <v>160</v>
      </c>
      <c r="C48" t="s">
        <v>145</v>
      </c>
      <c r="D48" t="s">
        <v>78</v>
      </c>
      <c r="E48" s="23">
        <v>0.72709999999999997</v>
      </c>
      <c r="F48" s="23">
        <v>17.663799999999998</v>
      </c>
      <c r="G48" s="23">
        <v>1.9409000000000001</v>
      </c>
      <c r="H48" s="23">
        <v>1.514</v>
      </c>
      <c r="I48" s="21" t="s">
        <v>146</v>
      </c>
      <c r="J48" s="21" t="s">
        <v>146</v>
      </c>
      <c r="K48" s="21">
        <v>518638.97580000001</v>
      </c>
      <c r="L48" s="21">
        <v>266346.9094</v>
      </c>
      <c r="M48" s="21">
        <v>8803.3009000000002</v>
      </c>
      <c r="N48" s="21">
        <v>21097.533599999999</v>
      </c>
      <c r="O48" s="16">
        <v>21.596800000000002</v>
      </c>
      <c r="P48" s="16">
        <v>51.414999999999999</v>
      </c>
      <c r="Q48" s="16">
        <v>11.7165</v>
      </c>
      <c r="R48" s="16">
        <v>3.0489999999999999</v>
      </c>
      <c r="S48" s="16" t="s">
        <v>146</v>
      </c>
      <c r="T48" s="21" t="s">
        <v>146</v>
      </c>
    </row>
    <row r="49" spans="2:20" x14ac:dyDescent="0.3">
      <c r="B49" s="15" t="s">
        <v>161</v>
      </c>
      <c r="C49" t="s">
        <v>145</v>
      </c>
      <c r="D49" t="s">
        <v>78</v>
      </c>
      <c r="E49" s="23">
        <v>0.58709999999999996</v>
      </c>
      <c r="F49" s="23">
        <v>15.0219</v>
      </c>
      <c r="G49" s="23">
        <v>1.714</v>
      </c>
      <c r="H49" s="23">
        <v>1.2712000000000001</v>
      </c>
      <c r="I49" s="21">
        <v>22875.542000000001</v>
      </c>
      <c r="J49" s="21">
        <v>278210.65399999998</v>
      </c>
      <c r="K49" s="21">
        <v>649137.79299999995</v>
      </c>
      <c r="L49" s="21">
        <v>330783.81599999999</v>
      </c>
      <c r="M49" s="21">
        <v>9327.2466000000004</v>
      </c>
      <c r="N49" s="21">
        <v>24487.6525</v>
      </c>
      <c r="O49" s="16">
        <v>26.239599999999999</v>
      </c>
      <c r="P49" s="16">
        <v>54.210799999999999</v>
      </c>
      <c r="Q49" s="16">
        <v>7.7941000000000003</v>
      </c>
      <c r="R49" s="16">
        <v>4.6900000000000004</v>
      </c>
      <c r="S49" s="16" t="s">
        <v>146</v>
      </c>
      <c r="T49" s="21">
        <v>35738.605499999998</v>
      </c>
    </row>
    <row r="50" spans="2:20" x14ac:dyDescent="0.3">
      <c r="B50" s="15" t="s">
        <v>162</v>
      </c>
      <c r="C50" t="s">
        <v>145</v>
      </c>
      <c r="D50" t="s">
        <v>78</v>
      </c>
      <c r="E50" s="23">
        <v>0.64839999999999998</v>
      </c>
      <c r="F50" s="23">
        <v>17.326499999999999</v>
      </c>
      <c r="G50" s="23">
        <v>1.7091000000000001</v>
      </c>
      <c r="H50" s="23">
        <v>1.2329000000000001</v>
      </c>
      <c r="I50" s="21">
        <v>26740.299599999998</v>
      </c>
      <c r="J50" s="21">
        <v>337057.24979999999</v>
      </c>
      <c r="K50" s="21">
        <v>790690.0074</v>
      </c>
      <c r="L50" s="21">
        <v>409967.99200000003</v>
      </c>
      <c r="M50" s="21">
        <v>10800.3979</v>
      </c>
      <c r="N50" s="21">
        <v>29377.948199999999</v>
      </c>
      <c r="O50" s="16">
        <v>26.459800000000001</v>
      </c>
      <c r="P50" s="16">
        <v>54.234499999999997</v>
      </c>
      <c r="Q50" s="16">
        <v>11.922599999999999</v>
      </c>
      <c r="R50" s="16">
        <v>7.7960000000000003</v>
      </c>
      <c r="S50" s="16" t="s">
        <v>146</v>
      </c>
      <c r="T50" s="21">
        <v>43199.298199999997</v>
      </c>
    </row>
    <row r="51" spans="2:20" x14ac:dyDescent="0.3">
      <c r="B51" s="15" t="s">
        <v>163</v>
      </c>
      <c r="C51" t="s">
        <v>145</v>
      </c>
      <c r="D51" t="s">
        <v>78</v>
      </c>
      <c r="E51" s="23">
        <v>0.67700000000000005</v>
      </c>
      <c r="F51" s="23">
        <v>19.285900000000002</v>
      </c>
      <c r="G51" s="23">
        <v>1.5490999999999999</v>
      </c>
      <c r="H51" s="23">
        <v>1.2102999999999999</v>
      </c>
      <c r="I51" s="21">
        <v>31921.059600000001</v>
      </c>
      <c r="J51" s="21">
        <v>418795.79580000002</v>
      </c>
      <c r="K51" s="21">
        <v>1000200</v>
      </c>
      <c r="L51" s="21">
        <v>493789.7868</v>
      </c>
      <c r="M51" s="21">
        <v>12540.5908</v>
      </c>
      <c r="N51" s="21">
        <v>33367.488599999997</v>
      </c>
      <c r="O51" s="16">
        <v>28.5014</v>
      </c>
      <c r="P51" s="16">
        <v>47.0289</v>
      </c>
      <c r="Q51" s="16">
        <v>12.122</v>
      </c>
      <c r="R51" s="16">
        <v>17.769400000000001</v>
      </c>
      <c r="S51" s="16" t="s">
        <v>146</v>
      </c>
      <c r="T51" s="21">
        <v>48308.8128</v>
      </c>
    </row>
    <row r="52" spans="2:20" x14ac:dyDescent="0.3">
      <c r="B52" s="15" t="s">
        <v>164</v>
      </c>
      <c r="C52" t="s">
        <v>145</v>
      </c>
      <c r="D52" t="s">
        <v>78</v>
      </c>
      <c r="E52" s="23">
        <v>0.47139999999999999</v>
      </c>
      <c r="F52" s="23">
        <v>20.705200000000001</v>
      </c>
      <c r="G52" s="23">
        <v>1.4142999999999999</v>
      </c>
      <c r="H52" s="23">
        <v>0.86140000000000005</v>
      </c>
      <c r="I52" s="21">
        <v>32474.836500000001</v>
      </c>
      <c r="J52" s="21">
        <v>462584.66759999999</v>
      </c>
      <c r="K52" s="21">
        <v>1588700</v>
      </c>
      <c r="L52" s="21">
        <v>468074.19540000003</v>
      </c>
      <c r="M52" s="21">
        <v>16250.637000000001</v>
      </c>
      <c r="N52" s="21">
        <v>29950.066200000001</v>
      </c>
      <c r="O52" s="16">
        <v>37.837000000000003</v>
      </c>
      <c r="P52" s="16">
        <v>43.306100000000001</v>
      </c>
      <c r="Q52" s="16">
        <v>2.7330000000000001</v>
      </c>
      <c r="R52" s="16">
        <v>9.7438000000000002</v>
      </c>
      <c r="S52" s="16" t="s">
        <v>146</v>
      </c>
      <c r="T52" s="21">
        <v>52423.787400000001</v>
      </c>
    </row>
    <row r="53" spans="2:20" x14ac:dyDescent="0.3">
      <c r="B53" s="15" t="s">
        <v>165</v>
      </c>
      <c r="C53" t="s">
        <v>145</v>
      </c>
      <c r="D53" t="s">
        <v>78</v>
      </c>
      <c r="E53" s="23">
        <v>0.47589999999999999</v>
      </c>
      <c r="F53" s="23">
        <v>24.558800000000002</v>
      </c>
      <c r="G53" s="23">
        <v>1.26</v>
      </c>
      <c r="H53" s="23">
        <v>0.30159999999999998</v>
      </c>
      <c r="I53" s="21">
        <v>44544.5815</v>
      </c>
      <c r="J53" s="21">
        <v>576694.0379</v>
      </c>
      <c r="K53" s="21">
        <v>1930100</v>
      </c>
      <c r="L53" s="21">
        <v>553067.30530000001</v>
      </c>
      <c r="M53" s="21">
        <v>18639.1351</v>
      </c>
      <c r="N53" s="21">
        <v>38336.803699999997</v>
      </c>
      <c r="O53" s="16">
        <v>36.392400000000002</v>
      </c>
      <c r="P53" s="16">
        <v>42.911000000000001</v>
      </c>
      <c r="Q53" s="16">
        <v>4.8795000000000002</v>
      </c>
      <c r="R53" s="16">
        <v>7.5707000000000004</v>
      </c>
      <c r="S53" s="16" t="s">
        <v>146</v>
      </c>
      <c r="T53" s="21">
        <v>67210.909299999999</v>
      </c>
    </row>
    <row r="54" spans="2:20" x14ac:dyDescent="0.3">
      <c r="B54" s="15" t="s">
        <v>166</v>
      </c>
      <c r="C54" t="s">
        <v>145</v>
      </c>
      <c r="D54" t="s">
        <v>78</v>
      </c>
      <c r="E54" s="23">
        <v>0.3972</v>
      </c>
      <c r="F54" s="23">
        <v>20.501300000000001</v>
      </c>
      <c r="G54" s="23">
        <v>1.2087000000000001</v>
      </c>
      <c r="H54" s="23">
        <v>0.19370000000000001</v>
      </c>
      <c r="I54" s="21">
        <v>53023.346100000002</v>
      </c>
      <c r="J54" s="21">
        <v>701633.91059999994</v>
      </c>
      <c r="K54" s="21">
        <v>2433500</v>
      </c>
      <c r="L54" s="21">
        <v>692293.41090000002</v>
      </c>
      <c r="M54" s="21">
        <v>21660.800800000001</v>
      </c>
      <c r="N54" s="21">
        <v>46179.065699999999</v>
      </c>
      <c r="O54" s="16">
        <v>37.792900000000003</v>
      </c>
      <c r="P54" s="16">
        <v>42.5458</v>
      </c>
      <c r="Q54" s="16">
        <v>22.2441</v>
      </c>
      <c r="R54" s="16">
        <v>14.8909</v>
      </c>
      <c r="S54" s="16" t="s">
        <v>146</v>
      </c>
      <c r="T54" s="21">
        <v>78877.754100000006</v>
      </c>
    </row>
    <row r="55" spans="2:20" x14ac:dyDescent="0.3">
      <c r="B55" s="15" t="s">
        <v>167</v>
      </c>
      <c r="C55" t="s">
        <v>145</v>
      </c>
      <c r="D55" t="s">
        <v>78</v>
      </c>
      <c r="E55" s="23">
        <v>0.26719999999999999</v>
      </c>
      <c r="F55" s="23">
        <v>14.6289</v>
      </c>
      <c r="G55" s="23">
        <v>1.2303999999999999</v>
      </c>
      <c r="H55" s="23">
        <v>0.44219999999999998</v>
      </c>
      <c r="I55" s="21">
        <v>54291.875</v>
      </c>
      <c r="J55" s="21">
        <v>631537.66500000004</v>
      </c>
      <c r="K55" s="21">
        <v>2992200</v>
      </c>
      <c r="L55" s="21">
        <v>682602.63500000001</v>
      </c>
      <c r="M55" s="21">
        <v>22498.396700000001</v>
      </c>
      <c r="N55" s="21">
        <v>53370.735000000001</v>
      </c>
      <c r="O55" s="16">
        <v>43.3018</v>
      </c>
      <c r="P55" s="16">
        <v>41.312800000000003</v>
      </c>
      <c r="Q55" s="16">
        <v>34.130099999999999</v>
      </c>
      <c r="R55" s="16">
        <v>13.7355</v>
      </c>
      <c r="S55" s="16">
        <v>2861.3908000000001</v>
      </c>
      <c r="T55" s="21">
        <v>85594.602499999994</v>
      </c>
    </row>
    <row r="56" spans="2:20" x14ac:dyDescent="0.3">
      <c r="B56" s="15" t="s">
        <v>168</v>
      </c>
      <c r="C56" t="s">
        <v>145</v>
      </c>
      <c r="D56" t="s">
        <v>78</v>
      </c>
      <c r="E56" s="23">
        <v>0.5474</v>
      </c>
      <c r="F56" s="23">
        <v>22.392299999999999</v>
      </c>
      <c r="G56" s="23">
        <v>1.2561</v>
      </c>
      <c r="H56" s="23">
        <v>1.0019</v>
      </c>
      <c r="I56" s="21">
        <v>80153.827600000004</v>
      </c>
      <c r="J56" s="21">
        <v>617908.06440000003</v>
      </c>
      <c r="K56" s="21">
        <v>2226700</v>
      </c>
      <c r="L56" s="21">
        <v>695912.5932</v>
      </c>
      <c r="M56" s="21">
        <v>18529.499400000001</v>
      </c>
      <c r="N56" s="21">
        <v>76342.899600000004</v>
      </c>
      <c r="O56" s="16">
        <v>23.580300000000001</v>
      </c>
      <c r="P56" s="16">
        <v>39.775300000000001</v>
      </c>
      <c r="Q56" s="16">
        <v>-7.9812000000000003</v>
      </c>
      <c r="R56" s="16">
        <v>-3.8974000000000002</v>
      </c>
      <c r="S56" s="16">
        <v>1140.9590000000001</v>
      </c>
      <c r="T56" s="21">
        <v>102475.208</v>
      </c>
    </row>
    <row r="57" spans="2:20" x14ac:dyDescent="0.3">
      <c r="B57" s="15" t="s">
        <v>169</v>
      </c>
      <c r="C57" t="s">
        <v>145</v>
      </c>
      <c r="D57" t="s">
        <v>78</v>
      </c>
      <c r="E57" s="23">
        <v>0.2485</v>
      </c>
      <c r="F57" s="23">
        <v>7.2634999999999996</v>
      </c>
      <c r="G57" s="23">
        <v>1.4429000000000001</v>
      </c>
      <c r="H57" s="23">
        <v>1.2992999999999999</v>
      </c>
      <c r="I57" s="21">
        <v>83483.568599999999</v>
      </c>
      <c r="J57" s="21">
        <v>620570.13210000005</v>
      </c>
      <c r="K57" s="21">
        <v>2322500</v>
      </c>
      <c r="L57" s="21">
        <v>686512.26659999997</v>
      </c>
      <c r="M57" s="21">
        <v>19628.721699999998</v>
      </c>
      <c r="N57" s="21">
        <v>79292.707800000004</v>
      </c>
      <c r="O57" s="16">
        <v>23.9254</v>
      </c>
      <c r="P57" s="16">
        <v>38.119700000000002</v>
      </c>
      <c r="Q57" s="16">
        <v>2.1735000000000002</v>
      </c>
      <c r="R57" s="16">
        <v>7.2446999999999999</v>
      </c>
      <c r="S57" s="16">
        <v>1117.5051000000001</v>
      </c>
      <c r="T57" s="21">
        <v>104950.8165</v>
      </c>
    </row>
    <row r="58" spans="2:20" x14ac:dyDescent="0.3">
      <c r="B58" s="15" t="s">
        <v>170</v>
      </c>
      <c r="C58" t="s">
        <v>145</v>
      </c>
      <c r="D58" t="s">
        <v>78</v>
      </c>
      <c r="E58" s="23">
        <v>0.19700000000000001</v>
      </c>
      <c r="F58" s="23">
        <v>5.6497999999999999</v>
      </c>
      <c r="G58" s="23">
        <v>1.4006000000000001</v>
      </c>
      <c r="H58" s="23">
        <v>1.2494000000000001</v>
      </c>
      <c r="I58" s="21">
        <v>78278.575700000001</v>
      </c>
      <c r="J58" s="21">
        <v>606400.34909999999</v>
      </c>
      <c r="K58" s="21">
        <v>2424900</v>
      </c>
      <c r="L58" s="21">
        <v>686321.32790000003</v>
      </c>
      <c r="M58" s="21">
        <v>20167.134900000001</v>
      </c>
      <c r="N58" s="21">
        <v>86212.980100000001</v>
      </c>
      <c r="O58" s="16">
        <v>23.9819</v>
      </c>
      <c r="P58" s="16">
        <v>42.319099999999999</v>
      </c>
      <c r="Q58" s="16">
        <v>0.50080000000000002</v>
      </c>
      <c r="R58" s="16">
        <v>5.8544999999999998</v>
      </c>
      <c r="S58" s="16">
        <v>1221.8342</v>
      </c>
      <c r="T58" s="21">
        <v>99176.953200000004</v>
      </c>
    </row>
    <row r="59" spans="2:20" x14ac:dyDescent="0.3">
      <c r="B59" s="15" t="s">
        <v>171</v>
      </c>
      <c r="C59" t="s">
        <v>145</v>
      </c>
      <c r="D59" t="s">
        <v>78</v>
      </c>
      <c r="E59" s="23">
        <v>-6.8199999999999997E-2</v>
      </c>
      <c r="F59" s="23">
        <v>-1.9289000000000001</v>
      </c>
      <c r="G59" s="23">
        <v>1.2963</v>
      </c>
      <c r="H59" s="23">
        <v>1.1116999999999999</v>
      </c>
      <c r="I59" s="21">
        <v>83863.942800000004</v>
      </c>
      <c r="J59" s="21">
        <v>628334.76359999995</v>
      </c>
      <c r="K59" s="21">
        <v>2420600</v>
      </c>
      <c r="L59" s="21">
        <v>707118.20880000002</v>
      </c>
      <c r="M59" s="21">
        <v>18700.850699999999</v>
      </c>
      <c r="N59" s="21">
        <v>87034.381200000003</v>
      </c>
      <c r="O59" s="16">
        <v>23.672000000000001</v>
      </c>
      <c r="P59" s="16">
        <v>44.413200000000003</v>
      </c>
      <c r="Q59" s="16">
        <v>-1.6194999999999999</v>
      </c>
      <c r="R59" s="16">
        <v>5.3752000000000004</v>
      </c>
      <c r="S59" s="16">
        <v>1168.0130999999999</v>
      </c>
      <c r="T59" s="21">
        <v>107299.5246</v>
      </c>
    </row>
    <row r="60" spans="2:20" x14ac:dyDescent="0.3">
      <c r="B60" s="15" t="s">
        <v>172</v>
      </c>
      <c r="C60" t="s">
        <v>145</v>
      </c>
      <c r="D60" t="s">
        <v>78</v>
      </c>
      <c r="E60" s="23">
        <v>3.8600000000000002E-2</v>
      </c>
      <c r="F60" s="23">
        <v>1.0390999999999999</v>
      </c>
      <c r="G60" s="23">
        <v>1.2430000000000001</v>
      </c>
      <c r="H60" s="23">
        <v>1.0142</v>
      </c>
      <c r="I60" s="21">
        <v>92471.411999999997</v>
      </c>
      <c r="J60" s="21">
        <v>587776.58940000006</v>
      </c>
      <c r="K60" s="21">
        <v>2173900</v>
      </c>
      <c r="L60" s="21">
        <v>725025.89939999999</v>
      </c>
      <c r="M60" s="21">
        <v>18670.938300000002</v>
      </c>
      <c r="N60" s="21">
        <v>88333.225200000001</v>
      </c>
      <c r="O60" s="16">
        <v>20.520499999999998</v>
      </c>
      <c r="P60" s="16">
        <v>50.8598</v>
      </c>
      <c r="Q60" s="16">
        <v>0.94989999999999997</v>
      </c>
      <c r="R60" s="16">
        <v>11.024900000000001</v>
      </c>
      <c r="S60" s="16">
        <v>920.56640000000004</v>
      </c>
      <c r="T60" s="21">
        <v>117071.92200000001</v>
      </c>
    </row>
    <row r="61" spans="2:20" x14ac:dyDescent="0.3">
      <c r="B61" s="15" t="s">
        <v>173</v>
      </c>
      <c r="C61" t="s">
        <v>145</v>
      </c>
      <c r="D61" t="s">
        <v>78</v>
      </c>
      <c r="E61" s="23">
        <v>5.5999999999999999E-3</v>
      </c>
      <c r="F61" s="23">
        <v>-0.22109999999999999</v>
      </c>
      <c r="G61" s="23">
        <v>1.4125000000000001</v>
      </c>
      <c r="H61" s="23">
        <v>1.2132000000000001</v>
      </c>
      <c r="I61" s="21">
        <v>81117.802200000006</v>
      </c>
      <c r="J61" s="21">
        <v>626200.39</v>
      </c>
      <c r="K61" s="21">
        <v>2115800</v>
      </c>
      <c r="L61" s="21">
        <v>675003.19819999998</v>
      </c>
      <c r="M61" s="21">
        <v>20682.698799999998</v>
      </c>
      <c r="N61" s="21">
        <v>86077.234500000006</v>
      </c>
      <c r="O61" s="16">
        <v>20.587399999999999</v>
      </c>
      <c r="P61" s="16">
        <v>56.0593</v>
      </c>
      <c r="Q61" s="16">
        <v>-1.8715999999999999</v>
      </c>
      <c r="R61" s="16">
        <v>-0.99399999999999999</v>
      </c>
      <c r="S61" s="16">
        <v>1053.3567</v>
      </c>
      <c r="T61" s="21">
        <v>103369.02830000001</v>
      </c>
    </row>
    <row r="62" spans="2:20" x14ac:dyDescent="0.3">
      <c r="B62" s="15" t="s">
        <v>174</v>
      </c>
      <c r="C62" t="s">
        <v>145</v>
      </c>
      <c r="D62" t="s">
        <v>78</v>
      </c>
      <c r="E62" s="23">
        <v>-4.0000000000000001E-3</v>
      </c>
      <c r="F62" s="23">
        <v>-0.71799999999999997</v>
      </c>
      <c r="G62" s="23">
        <v>1.6728000000000001</v>
      </c>
      <c r="H62" s="23">
        <v>1.4127000000000001</v>
      </c>
      <c r="I62" s="21">
        <v>77550.935599999997</v>
      </c>
      <c r="J62" s="21">
        <v>528031.19839999999</v>
      </c>
      <c r="K62" s="21">
        <v>1650200</v>
      </c>
      <c r="L62" s="21">
        <v>595456.92920000001</v>
      </c>
      <c r="M62" s="21">
        <v>19996.8174</v>
      </c>
      <c r="N62" s="21">
        <v>80307.667000000001</v>
      </c>
      <c r="O62" s="16">
        <v>17.004899999999999</v>
      </c>
      <c r="P62" s="16">
        <v>68.013400000000004</v>
      </c>
      <c r="Q62" s="16">
        <v>-6.7134</v>
      </c>
      <c r="R62" s="16">
        <v>-2.2122999999999999</v>
      </c>
      <c r="S62" s="16">
        <v>880.08320000000003</v>
      </c>
      <c r="T62" s="21">
        <v>98020.881800000003</v>
      </c>
    </row>
    <row r="63" spans="2:20" x14ac:dyDescent="0.3">
      <c r="B63" s="15" t="s">
        <v>175</v>
      </c>
      <c r="C63" t="s">
        <v>145</v>
      </c>
      <c r="D63" t="s">
        <v>78</v>
      </c>
      <c r="E63" s="23">
        <v>0.17829999999999999</v>
      </c>
      <c r="F63" s="23">
        <v>2.8744000000000001</v>
      </c>
      <c r="G63" s="23">
        <v>1.3624000000000001</v>
      </c>
      <c r="H63" s="23">
        <v>1.0409999999999999</v>
      </c>
      <c r="I63" s="21">
        <v>70326.995999999999</v>
      </c>
      <c r="J63" s="21">
        <v>451393.69050000003</v>
      </c>
      <c r="K63" s="21">
        <v>1497600</v>
      </c>
      <c r="L63" s="21">
        <v>490595.23800000001</v>
      </c>
      <c r="M63" s="21">
        <v>14292.512199999999</v>
      </c>
      <c r="N63" s="21">
        <v>72124.428</v>
      </c>
      <c r="O63" s="16">
        <v>16.998899999999999</v>
      </c>
      <c r="P63" s="16">
        <v>67.691800000000001</v>
      </c>
      <c r="Q63" s="16">
        <v>-1.6662999999999999</v>
      </c>
      <c r="R63" s="16">
        <v>1.1801999999999999</v>
      </c>
      <c r="S63" s="16">
        <v>819.6875</v>
      </c>
      <c r="T63" s="21">
        <v>88693.887000000002</v>
      </c>
    </row>
    <row r="64" spans="2:20" x14ac:dyDescent="0.3">
      <c r="B64" s="15" t="s">
        <v>176</v>
      </c>
      <c r="C64" t="s">
        <v>145</v>
      </c>
      <c r="D64" t="s">
        <v>78</v>
      </c>
      <c r="E64" s="23">
        <v>-0.1094</v>
      </c>
      <c r="F64" s="23">
        <v>-3.3900999999999999</v>
      </c>
      <c r="G64" s="23">
        <v>1.3139000000000001</v>
      </c>
      <c r="H64" s="23">
        <v>1.0462</v>
      </c>
      <c r="I64" s="21">
        <v>72913.293600000005</v>
      </c>
      <c r="J64" s="21">
        <v>423345.82919999998</v>
      </c>
      <c r="K64" s="21">
        <v>1532600</v>
      </c>
      <c r="L64" s="21">
        <v>500663.88959999999</v>
      </c>
      <c r="M64" s="21">
        <v>12748.0502</v>
      </c>
      <c r="N64" s="21">
        <v>74333.313599999994</v>
      </c>
      <c r="O64" s="16">
        <v>17.1663</v>
      </c>
      <c r="P64" s="16">
        <v>66.875299999999996</v>
      </c>
      <c r="Q64" s="16">
        <v>-6.8444000000000003</v>
      </c>
      <c r="R64" s="16">
        <v>1.4044000000000001</v>
      </c>
      <c r="S64" s="16">
        <v>790.20540000000005</v>
      </c>
      <c r="T64" s="21">
        <v>90847.47</v>
      </c>
    </row>
    <row r="65" spans="2:20" x14ac:dyDescent="0.3">
      <c r="B65" s="15" t="s">
        <v>177</v>
      </c>
      <c r="C65" t="s">
        <v>145</v>
      </c>
      <c r="D65" t="s">
        <v>78</v>
      </c>
      <c r="E65" s="23">
        <v>0.18940000000000001</v>
      </c>
      <c r="F65" s="23">
        <v>2.5842000000000001</v>
      </c>
      <c r="G65" s="23">
        <v>1.2998000000000001</v>
      </c>
      <c r="H65" s="23">
        <v>0.86180000000000001</v>
      </c>
      <c r="I65" s="21">
        <v>67553.8</v>
      </c>
      <c r="J65" s="21">
        <v>397547.74</v>
      </c>
      <c r="K65" s="21">
        <v>1444500</v>
      </c>
      <c r="L65" s="21">
        <v>424666.12959999999</v>
      </c>
      <c r="M65" s="21">
        <v>12219.993700000001</v>
      </c>
      <c r="N65" s="21">
        <v>67456.930399999997</v>
      </c>
      <c r="O65" s="16">
        <v>17.768899999999999</v>
      </c>
      <c r="P65" s="16">
        <v>71.251999999999995</v>
      </c>
      <c r="Q65" s="16">
        <v>-10.0021</v>
      </c>
      <c r="R65" s="16">
        <v>-7.9890999999999996</v>
      </c>
      <c r="S65" s="16">
        <v>829.73710000000005</v>
      </c>
      <c r="T65" s="21">
        <v>82339.16</v>
      </c>
    </row>
    <row r="66" spans="2:20" x14ac:dyDescent="0.3">
      <c r="B66" s="15" t="s">
        <v>178</v>
      </c>
      <c r="C66" t="s">
        <v>145</v>
      </c>
      <c r="D66" t="s">
        <v>78</v>
      </c>
      <c r="E66" s="23">
        <v>0.28799999999999998</v>
      </c>
      <c r="F66" s="23">
        <v>4.6223999999999998</v>
      </c>
      <c r="G66" s="23">
        <v>1.4544999999999999</v>
      </c>
      <c r="H66" s="23" t="s">
        <v>146</v>
      </c>
      <c r="I66" s="21">
        <v>69232.86</v>
      </c>
      <c r="J66" s="21">
        <v>391391.13</v>
      </c>
      <c r="K66" s="21">
        <v>1512300</v>
      </c>
      <c r="L66" s="21">
        <v>458134.52490000002</v>
      </c>
      <c r="M66" s="21">
        <v>12107.295400000001</v>
      </c>
      <c r="N66" s="21">
        <v>71033.975399999996</v>
      </c>
      <c r="O66" s="16">
        <v>17.3657</v>
      </c>
      <c r="P66" s="16">
        <v>65.930000000000007</v>
      </c>
      <c r="Q66" s="16">
        <v>3.6758000000000002</v>
      </c>
      <c r="R66" s="16">
        <v>5.3056999999999999</v>
      </c>
      <c r="S66" s="16">
        <v>825.89099999999996</v>
      </c>
      <c r="T66" s="21">
        <v>84352.68</v>
      </c>
    </row>
    <row r="67" spans="2:20" x14ac:dyDescent="0.3">
      <c r="B67" s="15" t="s">
        <v>179</v>
      </c>
      <c r="C67" t="s">
        <v>145</v>
      </c>
      <c r="D67" t="s">
        <v>78</v>
      </c>
      <c r="E67" s="23">
        <v>0.19139999999999999</v>
      </c>
      <c r="F67" s="23">
        <v>2.8210999999999999</v>
      </c>
      <c r="G67" s="23">
        <v>1.1626000000000001</v>
      </c>
      <c r="H67" s="23" t="s">
        <v>146</v>
      </c>
      <c r="I67" s="21">
        <v>79222.213399999993</v>
      </c>
      <c r="J67" s="21">
        <v>417997.71529999998</v>
      </c>
      <c r="K67" s="21">
        <v>1842200</v>
      </c>
      <c r="L67" s="21">
        <v>479105.05170000001</v>
      </c>
      <c r="M67" s="21">
        <v>10474.9041</v>
      </c>
      <c r="N67" s="21">
        <v>74568.587499999994</v>
      </c>
      <c r="O67" s="16">
        <v>20.177499999999998</v>
      </c>
      <c r="P67" s="16">
        <v>66.660700000000006</v>
      </c>
      <c r="Q67" s="16">
        <v>1.605</v>
      </c>
      <c r="R67" s="16">
        <v>15.6929</v>
      </c>
      <c r="S67" s="16">
        <v>1023.063</v>
      </c>
      <c r="T67" s="21">
        <v>92362.665999999997</v>
      </c>
    </row>
    <row r="68" spans="2:20" x14ac:dyDescent="0.3">
      <c r="B68" s="15" t="s">
        <v>180</v>
      </c>
      <c r="C68" t="s">
        <v>145</v>
      </c>
      <c r="D68" t="s">
        <v>78</v>
      </c>
      <c r="E68" s="23">
        <v>0.5252</v>
      </c>
      <c r="F68" s="23">
        <v>11.426</v>
      </c>
      <c r="G68" s="23">
        <v>1.0698000000000001</v>
      </c>
      <c r="H68" s="23" t="s">
        <v>146</v>
      </c>
      <c r="I68" s="21">
        <v>81633.645499999999</v>
      </c>
      <c r="J68" s="21">
        <v>425183.076</v>
      </c>
      <c r="K68" s="21">
        <v>1873600</v>
      </c>
      <c r="L68" s="21">
        <v>496995.7255</v>
      </c>
      <c r="M68" s="21">
        <v>11133.9216</v>
      </c>
      <c r="N68" s="21">
        <v>77099.420499999993</v>
      </c>
      <c r="O68" s="16">
        <v>19.716100000000001</v>
      </c>
      <c r="P68" s="16">
        <v>65.3977</v>
      </c>
      <c r="Q68" s="16">
        <v>4.6231999999999998</v>
      </c>
      <c r="R68" s="16">
        <v>7.9821</v>
      </c>
      <c r="S68" s="16">
        <v>944.77930000000003</v>
      </c>
      <c r="T68" s="21">
        <v>94815.381999999998</v>
      </c>
    </row>
    <row r="69" spans="2:20" x14ac:dyDescent="0.3">
      <c r="B69" s="15" t="s">
        <v>181</v>
      </c>
      <c r="C69" t="s">
        <v>145</v>
      </c>
      <c r="D69" t="s">
        <v>78</v>
      </c>
      <c r="E69" s="23">
        <v>0.40910000000000002</v>
      </c>
      <c r="F69" s="23">
        <v>8.9855999999999998</v>
      </c>
      <c r="G69" s="23">
        <v>1.3347</v>
      </c>
      <c r="H69" s="23" t="s">
        <v>146</v>
      </c>
      <c r="I69" s="21">
        <v>72711.399600000004</v>
      </c>
      <c r="J69" s="21">
        <v>407119.47639999999</v>
      </c>
      <c r="K69" s="21">
        <v>1831300</v>
      </c>
      <c r="L69" s="21">
        <v>489208.03580000001</v>
      </c>
      <c r="M69" s="21">
        <v>13109.2901</v>
      </c>
      <c r="N69" s="21">
        <v>66548.678400000004</v>
      </c>
      <c r="O69" s="16">
        <v>21.8553</v>
      </c>
      <c r="P69" s="16">
        <v>62.863300000000002</v>
      </c>
      <c r="Q69" s="16">
        <v>10.1249</v>
      </c>
      <c r="R69" s="16">
        <v>5.0726000000000004</v>
      </c>
      <c r="S69" s="16">
        <v>1032.0935999999999</v>
      </c>
      <c r="T69" s="21">
        <v>84773.105599999995</v>
      </c>
    </row>
    <row r="70" spans="2:20" x14ac:dyDescent="0.3">
      <c r="B70" s="15" t="s">
        <v>147</v>
      </c>
      <c r="C70" t="s">
        <v>189</v>
      </c>
      <c r="D70" t="s">
        <v>204</v>
      </c>
      <c r="E70" s="16" t="s">
        <v>146</v>
      </c>
      <c r="F70" s="16" t="s">
        <v>146</v>
      </c>
      <c r="G70" s="16" t="s">
        <v>146</v>
      </c>
      <c r="H70" s="16" t="s">
        <v>146</v>
      </c>
      <c r="I70" s="21" t="s">
        <v>146</v>
      </c>
      <c r="J70" s="21" t="s">
        <v>146</v>
      </c>
      <c r="K70" s="21">
        <v>101088.4198</v>
      </c>
      <c r="L70" s="21">
        <v>57490.687599999997</v>
      </c>
      <c r="M70" s="21">
        <v>1690.1514</v>
      </c>
      <c r="N70" s="21">
        <v>3085.0234</v>
      </c>
      <c r="O70" s="16">
        <v>32.459800000000001</v>
      </c>
      <c r="P70" s="16">
        <v>43.409300000000002</v>
      </c>
      <c r="Q70" s="16" t="s">
        <v>146</v>
      </c>
      <c r="R70" s="16" t="s">
        <v>146</v>
      </c>
      <c r="S70" s="16" t="s">
        <v>146</v>
      </c>
      <c r="T70" s="21" t="s">
        <v>146</v>
      </c>
    </row>
    <row r="71" spans="2:20" x14ac:dyDescent="0.3">
      <c r="B71" s="15" t="s">
        <v>148</v>
      </c>
      <c r="C71" t="s">
        <v>189</v>
      </c>
      <c r="D71" t="s">
        <v>204</v>
      </c>
      <c r="E71" s="16">
        <v>0.3039</v>
      </c>
      <c r="F71" s="16">
        <v>9.6606000000000005</v>
      </c>
      <c r="G71" s="16">
        <v>1.7797000000000001</v>
      </c>
      <c r="H71" s="16">
        <v>1.272</v>
      </c>
      <c r="I71" s="21" t="s">
        <v>146</v>
      </c>
      <c r="J71" s="21" t="s">
        <v>146</v>
      </c>
      <c r="K71" s="21">
        <v>112735.5542</v>
      </c>
      <c r="L71" s="21">
        <v>63076.635999999999</v>
      </c>
      <c r="M71" s="21">
        <v>1610.0178000000001</v>
      </c>
      <c r="N71" s="21">
        <v>3645.4886000000001</v>
      </c>
      <c r="O71" s="16">
        <v>30.698799999999999</v>
      </c>
      <c r="P71" s="16">
        <v>47.134999999999998</v>
      </c>
      <c r="Q71" s="16">
        <v>4.5197000000000003</v>
      </c>
      <c r="R71" s="16">
        <v>15.1373</v>
      </c>
      <c r="S71" s="16" t="s">
        <v>146</v>
      </c>
      <c r="T71" s="21" t="s">
        <v>146</v>
      </c>
    </row>
    <row r="72" spans="2:20" x14ac:dyDescent="0.3">
      <c r="B72" s="15" t="s">
        <v>149</v>
      </c>
      <c r="C72" t="s">
        <v>189</v>
      </c>
      <c r="D72" t="s">
        <v>204</v>
      </c>
      <c r="E72" s="16">
        <v>0.2737</v>
      </c>
      <c r="F72" s="16">
        <v>8.6145999999999994</v>
      </c>
      <c r="G72" s="16">
        <v>1.8485</v>
      </c>
      <c r="H72" s="16">
        <v>1.2484</v>
      </c>
      <c r="I72" s="21" t="s">
        <v>146</v>
      </c>
      <c r="J72" s="21" t="s">
        <v>146</v>
      </c>
      <c r="K72" s="21">
        <v>143614.8651</v>
      </c>
      <c r="L72" s="21">
        <v>82679.964099999997</v>
      </c>
      <c r="M72" s="21">
        <v>2126.8024</v>
      </c>
      <c r="N72" s="21">
        <v>4490.7502000000004</v>
      </c>
      <c r="O72" s="16">
        <v>31.7575</v>
      </c>
      <c r="P72" s="16">
        <v>48.4236</v>
      </c>
      <c r="Q72" s="16">
        <v>16.143599999999999</v>
      </c>
      <c r="R72" s="16">
        <v>16.084299999999999</v>
      </c>
      <c r="S72" s="16" t="s">
        <v>146</v>
      </c>
      <c r="T72" s="21" t="s">
        <v>146</v>
      </c>
    </row>
    <row r="73" spans="2:20" x14ac:dyDescent="0.3">
      <c r="B73" s="15" t="s">
        <v>150</v>
      </c>
      <c r="C73" t="s">
        <v>189</v>
      </c>
      <c r="D73" t="s">
        <v>204</v>
      </c>
      <c r="E73" s="16">
        <v>0.24610000000000001</v>
      </c>
      <c r="F73" s="16">
        <v>7.8952</v>
      </c>
      <c r="G73" s="16">
        <v>2.0952999999999999</v>
      </c>
      <c r="H73" s="16">
        <v>1.5525</v>
      </c>
      <c r="I73" s="21" t="s">
        <v>146</v>
      </c>
      <c r="J73" s="21" t="s">
        <v>146</v>
      </c>
      <c r="K73" s="21">
        <v>148320.46669999999</v>
      </c>
      <c r="L73" s="21">
        <v>92303.4231</v>
      </c>
      <c r="M73" s="21">
        <v>2538.9767000000002</v>
      </c>
      <c r="N73" s="21">
        <v>4610.6046999999999</v>
      </c>
      <c r="O73" s="16">
        <v>31.886700000000001</v>
      </c>
      <c r="P73" s="16">
        <v>52.3474</v>
      </c>
      <c r="Q73" s="16">
        <v>13.3546</v>
      </c>
      <c r="R73" s="16">
        <v>13.2257</v>
      </c>
      <c r="S73" s="16" t="s">
        <v>146</v>
      </c>
      <c r="T73" s="21" t="s">
        <v>146</v>
      </c>
    </row>
    <row r="74" spans="2:20" x14ac:dyDescent="0.3">
      <c r="B74" s="15" t="s">
        <v>151</v>
      </c>
      <c r="C74" t="s">
        <v>189</v>
      </c>
      <c r="D74" t="s">
        <v>204</v>
      </c>
      <c r="E74" s="16">
        <v>0.3644</v>
      </c>
      <c r="F74" s="16">
        <v>11.661899999999999</v>
      </c>
      <c r="G74" s="16">
        <v>2.2199</v>
      </c>
      <c r="H74" s="16">
        <v>1.5884</v>
      </c>
      <c r="I74" s="21" t="s">
        <v>146</v>
      </c>
      <c r="J74" s="21" t="s">
        <v>146</v>
      </c>
      <c r="K74" s="21">
        <v>142950.54399999999</v>
      </c>
      <c r="L74" s="21">
        <v>92077.685500000007</v>
      </c>
      <c r="M74" s="21">
        <v>2956.4821000000002</v>
      </c>
      <c r="N74" s="21">
        <v>4489.5084999999999</v>
      </c>
      <c r="O74" s="16">
        <v>31.5411</v>
      </c>
      <c r="P74" s="16">
        <v>53.767499999999998</v>
      </c>
      <c r="Q74" s="16">
        <v>6.3971</v>
      </c>
      <c r="R74" s="16">
        <v>5.61</v>
      </c>
      <c r="S74" s="16" t="s">
        <v>146</v>
      </c>
      <c r="T74" s="21" t="s">
        <v>146</v>
      </c>
    </row>
    <row r="75" spans="2:20" x14ac:dyDescent="0.3">
      <c r="B75" s="15" t="s">
        <v>152</v>
      </c>
      <c r="C75" t="s">
        <v>189</v>
      </c>
      <c r="D75" t="s">
        <v>204</v>
      </c>
      <c r="E75" s="16">
        <v>0.2452</v>
      </c>
      <c r="F75" s="16">
        <v>8.1902000000000008</v>
      </c>
      <c r="G75" s="16">
        <v>2.0785</v>
      </c>
      <c r="H75" s="16" t="s">
        <v>146</v>
      </c>
      <c r="I75" s="21" t="s">
        <v>146</v>
      </c>
      <c r="J75" s="21" t="s">
        <v>146</v>
      </c>
      <c r="K75" s="21">
        <v>162210.09229999999</v>
      </c>
      <c r="L75" s="21">
        <v>93357.438399999999</v>
      </c>
      <c r="M75" s="21">
        <v>3045.4097000000002</v>
      </c>
      <c r="N75" s="21">
        <v>4737.6805000000004</v>
      </c>
      <c r="O75" s="16">
        <v>34.089300000000001</v>
      </c>
      <c r="P75" s="16">
        <v>49.885199999999998</v>
      </c>
      <c r="Q75" s="16">
        <v>8.8780999999999999</v>
      </c>
      <c r="R75" s="16">
        <v>10.7735</v>
      </c>
      <c r="S75" s="16" t="s">
        <v>146</v>
      </c>
      <c r="T75" s="21" t="s">
        <v>146</v>
      </c>
    </row>
    <row r="76" spans="2:20" x14ac:dyDescent="0.3">
      <c r="B76" s="15" t="s">
        <v>153</v>
      </c>
      <c r="C76" t="s">
        <v>189</v>
      </c>
      <c r="D76" t="s">
        <v>204</v>
      </c>
      <c r="E76" s="16">
        <v>0.33950000000000002</v>
      </c>
      <c r="F76" s="16">
        <v>10.5966</v>
      </c>
      <c r="G76" s="16">
        <v>2.0571999999999999</v>
      </c>
      <c r="H76" s="16">
        <v>1.4009</v>
      </c>
      <c r="I76" s="21" t="s">
        <v>146</v>
      </c>
      <c r="J76" s="21" t="s">
        <v>146</v>
      </c>
      <c r="K76" s="21">
        <v>217967.38870000001</v>
      </c>
      <c r="L76" s="21">
        <v>122655.4534</v>
      </c>
      <c r="M76" s="21">
        <v>3779.5835000000002</v>
      </c>
      <c r="N76" s="21">
        <v>7499.6495999999997</v>
      </c>
      <c r="O76" s="16">
        <v>28.606100000000001</v>
      </c>
      <c r="P76" s="16">
        <v>42.2727</v>
      </c>
      <c r="Q76" s="16">
        <v>17.085999999999999</v>
      </c>
      <c r="R76" s="16">
        <v>0.98270000000000002</v>
      </c>
      <c r="S76" s="16" t="s">
        <v>146</v>
      </c>
      <c r="T76" s="21" t="s">
        <v>146</v>
      </c>
    </row>
    <row r="77" spans="2:20" x14ac:dyDescent="0.3">
      <c r="B77" s="15" t="s">
        <v>154</v>
      </c>
      <c r="C77" t="s">
        <v>189</v>
      </c>
      <c r="D77" t="s">
        <v>204</v>
      </c>
      <c r="E77" s="16">
        <v>0.25030000000000002</v>
      </c>
      <c r="F77" s="16">
        <v>7.5308999999999999</v>
      </c>
      <c r="G77" s="16">
        <v>1.4543999999999999</v>
      </c>
      <c r="H77" s="16">
        <v>0.76029999999999998</v>
      </c>
      <c r="I77" s="21" t="s">
        <v>146</v>
      </c>
      <c r="J77" s="21" t="s">
        <v>146</v>
      </c>
      <c r="K77" s="21">
        <v>276331.20039999997</v>
      </c>
      <c r="L77" s="21">
        <v>157085.13010000001</v>
      </c>
      <c r="M77" s="21">
        <v>3598.7471</v>
      </c>
      <c r="N77" s="21">
        <v>8910.8359999999993</v>
      </c>
      <c r="O77" s="16">
        <v>30.211300000000001</v>
      </c>
      <c r="P77" s="16">
        <v>38.164299999999997</v>
      </c>
      <c r="Q77" s="16">
        <v>18.837900000000001</v>
      </c>
      <c r="R77" s="16">
        <v>6.3394000000000004</v>
      </c>
      <c r="S77" s="16" t="s">
        <v>146</v>
      </c>
      <c r="T77" s="21" t="s">
        <v>146</v>
      </c>
    </row>
    <row r="78" spans="2:20" x14ac:dyDescent="0.3">
      <c r="B78" s="15" t="s">
        <v>155</v>
      </c>
      <c r="C78" t="s">
        <v>189</v>
      </c>
      <c r="D78" t="s">
        <v>204</v>
      </c>
      <c r="E78" s="16">
        <v>0.28449999999999998</v>
      </c>
      <c r="F78" s="16">
        <v>9.2582000000000004</v>
      </c>
      <c r="G78" s="16">
        <v>1.4528000000000001</v>
      </c>
      <c r="H78" s="16">
        <v>0.76980000000000004</v>
      </c>
      <c r="I78" s="21" t="s">
        <v>146</v>
      </c>
      <c r="J78" s="21" t="s">
        <v>146</v>
      </c>
      <c r="K78" s="21">
        <v>285422.75949999999</v>
      </c>
      <c r="L78" s="21">
        <v>179907.71429999999</v>
      </c>
      <c r="M78" s="21">
        <v>3901.5345000000002</v>
      </c>
      <c r="N78" s="21">
        <v>8380.4509999999991</v>
      </c>
      <c r="O78" s="16">
        <v>32.500599999999999</v>
      </c>
      <c r="P78" s="16">
        <v>39.193199999999997</v>
      </c>
      <c r="Q78" s="16">
        <v>22.565999999999999</v>
      </c>
      <c r="R78" s="16">
        <v>13.0573</v>
      </c>
      <c r="S78" s="16" t="s">
        <v>146</v>
      </c>
      <c r="T78" s="21" t="s">
        <v>146</v>
      </c>
    </row>
    <row r="79" spans="2:20" x14ac:dyDescent="0.3">
      <c r="B79" s="15" t="s">
        <v>156</v>
      </c>
      <c r="C79" t="s">
        <v>189</v>
      </c>
      <c r="D79" t="s">
        <v>204</v>
      </c>
      <c r="E79" s="16">
        <v>0.27929999999999999</v>
      </c>
      <c r="F79" s="16">
        <v>9.2292000000000005</v>
      </c>
      <c r="G79" s="16">
        <v>1.5139</v>
      </c>
      <c r="H79" s="16">
        <v>0.74580000000000002</v>
      </c>
      <c r="I79" s="21" t="s">
        <v>146</v>
      </c>
      <c r="J79" s="21" t="s">
        <v>146</v>
      </c>
      <c r="K79" s="21">
        <v>282667.40820000001</v>
      </c>
      <c r="L79" s="21">
        <v>180303.67069999999</v>
      </c>
      <c r="M79" s="21">
        <v>4016.5149000000001</v>
      </c>
      <c r="N79" s="21">
        <v>8773.6373999999996</v>
      </c>
      <c r="O79" s="16">
        <v>30.888300000000001</v>
      </c>
      <c r="P79" s="16">
        <v>38.735500000000002</v>
      </c>
      <c r="Q79" s="16">
        <v>17.109100000000002</v>
      </c>
      <c r="R79" s="16">
        <v>13.8803</v>
      </c>
      <c r="S79" s="16" t="s">
        <v>146</v>
      </c>
      <c r="T79" s="21" t="s">
        <v>146</v>
      </c>
    </row>
    <row r="80" spans="2:20" x14ac:dyDescent="0.3">
      <c r="B80" s="15" t="s">
        <v>157</v>
      </c>
      <c r="C80" t="s">
        <v>189</v>
      </c>
      <c r="D80" t="s">
        <v>204</v>
      </c>
      <c r="E80" s="16">
        <v>0.30669999999999997</v>
      </c>
      <c r="F80" s="16">
        <v>9.8391999999999999</v>
      </c>
      <c r="G80" s="16">
        <v>1.1322000000000001</v>
      </c>
      <c r="H80" s="16">
        <v>0.1555</v>
      </c>
      <c r="I80" s="21" t="s">
        <v>146</v>
      </c>
      <c r="J80" s="21" t="s">
        <v>146</v>
      </c>
      <c r="K80" s="21">
        <v>375147.61139999999</v>
      </c>
      <c r="L80" s="21">
        <v>216080.39600000001</v>
      </c>
      <c r="M80" s="21">
        <v>3582.2103000000002</v>
      </c>
      <c r="N80" s="21">
        <v>11734.359200000001</v>
      </c>
      <c r="O80" s="16">
        <v>30.187200000000001</v>
      </c>
      <c r="P80" s="16">
        <v>32.948399999999999</v>
      </c>
      <c r="Q80" s="16">
        <v>11.757400000000001</v>
      </c>
      <c r="R80" s="16">
        <v>-0.69979999999999998</v>
      </c>
      <c r="S80" s="16" t="s">
        <v>146</v>
      </c>
      <c r="T80" s="21" t="s">
        <v>146</v>
      </c>
    </row>
    <row r="81" spans="2:20" x14ac:dyDescent="0.3">
      <c r="B81" s="15" t="s">
        <v>158</v>
      </c>
      <c r="C81" t="s">
        <v>189</v>
      </c>
      <c r="D81" t="s">
        <v>204</v>
      </c>
      <c r="E81" s="16">
        <v>0.2636</v>
      </c>
      <c r="F81" s="16">
        <v>8.5940999999999992</v>
      </c>
      <c r="G81" s="16">
        <v>0.92400000000000004</v>
      </c>
      <c r="H81" s="16">
        <v>-0.2477</v>
      </c>
      <c r="I81" s="21" t="s">
        <v>146</v>
      </c>
      <c r="J81" s="21" t="s">
        <v>146</v>
      </c>
      <c r="K81" s="21">
        <v>372210.8579</v>
      </c>
      <c r="L81" s="21">
        <v>205742.7224</v>
      </c>
      <c r="M81" s="21">
        <v>3329.5897</v>
      </c>
      <c r="N81" s="21">
        <v>11216.8745</v>
      </c>
      <c r="O81" s="16">
        <v>31.261099999999999</v>
      </c>
      <c r="P81" s="16">
        <v>27.875699999999998</v>
      </c>
      <c r="Q81" s="16">
        <v>10.3157</v>
      </c>
      <c r="R81" s="16">
        <v>-2.7191999999999998</v>
      </c>
      <c r="S81" s="16" t="s">
        <v>146</v>
      </c>
      <c r="T81" s="21" t="s">
        <v>146</v>
      </c>
    </row>
    <row r="82" spans="2:20" x14ac:dyDescent="0.3">
      <c r="B82" s="15" t="s">
        <v>159</v>
      </c>
      <c r="C82" t="s">
        <v>189</v>
      </c>
      <c r="D82" t="s">
        <v>204</v>
      </c>
      <c r="E82" s="16">
        <v>0.32550000000000001</v>
      </c>
      <c r="F82" s="16">
        <v>11.3421</v>
      </c>
      <c r="G82" s="16">
        <v>0.89019999999999999</v>
      </c>
      <c r="H82" s="16">
        <v>6.54E-2</v>
      </c>
      <c r="I82" s="21" t="s">
        <v>146</v>
      </c>
      <c r="J82" s="21" t="s">
        <v>146</v>
      </c>
      <c r="K82" s="21">
        <v>427382.30800000002</v>
      </c>
      <c r="L82" s="21">
        <v>211934.28899999999</v>
      </c>
      <c r="M82" s="21">
        <v>3299.6008999999999</v>
      </c>
      <c r="N82" s="21">
        <v>11765.3585</v>
      </c>
      <c r="O82" s="16">
        <v>33.069499999999998</v>
      </c>
      <c r="P82" s="16">
        <v>27.1661</v>
      </c>
      <c r="Q82" s="16">
        <v>10.3895</v>
      </c>
      <c r="R82" s="16">
        <v>18.246400000000001</v>
      </c>
      <c r="S82" s="16" t="s">
        <v>146</v>
      </c>
      <c r="T82" s="21" t="s">
        <v>146</v>
      </c>
    </row>
    <row r="83" spans="2:20" x14ac:dyDescent="0.3">
      <c r="B83" s="15" t="s">
        <v>160</v>
      </c>
      <c r="C83" t="s">
        <v>189</v>
      </c>
      <c r="D83" t="s">
        <v>204</v>
      </c>
      <c r="E83" s="16">
        <v>2.1299999999999999E-2</v>
      </c>
      <c r="F83" s="16">
        <v>0.84009999999999996</v>
      </c>
      <c r="G83" s="16">
        <v>0.76829999999999998</v>
      </c>
      <c r="H83" s="16">
        <v>-0.22009999999999999</v>
      </c>
      <c r="I83" s="21" t="s">
        <v>146</v>
      </c>
      <c r="J83" s="21" t="s">
        <v>146</v>
      </c>
      <c r="K83" s="21">
        <v>446318.0736</v>
      </c>
      <c r="L83" s="21">
        <v>196508.7966</v>
      </c>
      <c r="M83" s="21">
        <v>3204.5664999999999</v>
      </c>
      <c r="N83" s="21">
        <v>10469.928</v>
      </c>
      <c r="O83" s="16">
        <v>38.256399999999999</v>
      </c>
      <c r="P83" s="16">
        <v>27.280100000000001</v>
      </c>
      <c r="Q83" s="16">
        <v>-2.1543999999999999</v>
      </c>
      <c r="R83" s="16">
        <v>8.1222999999999992</v>
      </c>
      <c r="S83" s="16" t="s">
        <v>146</v>
      </c>
      <c r="T83" s="21" t="s">
        <v>146</v>
      </c>
    </row>
    <row r="84" spans="2:20" x14ac:dyDescent="0.3">
      <c r="B84" s="15" t="s">
        <v>161</v>
      </c>
      <c r="C84" t="s">
        <v>189</v>
      </c>
      <c r="D84" t="s">
        <v>204</v>
      </c>
      <c r="E84" s="16">
        <v>-6.4500000000000002E-2</v>
      </c>
      <c r="F84" s="16">
        <v>-2.8976999999999999</v>
      </c>
      <c r="G84" s="16">
        <v>0.6875</v>
      </c>
      <c r="H84" s="16">
        <v>-0.43109999999999998</v>
      </c>
      <c r="I84" s="21" t="s">
        <v>146</v>
      </c>
      <c r="J84" s="21" t="s">
        <v>146</v>
      </c>
      <c r="K84" s="21">
        <v>443409.55359999998</v>
      </c>
      <c r="L84" s="21">
        <v>156359.3928</v>
      </c>
      <c r="M84" s="21">
        <v>2908.2566999999999</v>
      </c>
      <c r="N84" s="21">
        <v>9251.9231999999993</v>
      </c>
      <c r="O84" s="16">
        <v>41.92</v>
      </c>
      <c r="P84" s="16">
        <v>30.609000000000002</v>
      </c>
      <c r="Q84" s="16">
        <v>-32.559100000000001</v>
      </c>
      <c r="R84" s="16">
        <v>-17.7821</v>
      </c>
      <c r="S84" s="16" t="s">
        <v>146</v>
      </c>
      <c r="T84" s="21" t="s">
        <v>146</v>
      </c>
    </row>
    <row r="85" spans="2:20" x14ac:dyDescent="0.3">
      <c r="B85" s="15" t="s">
        <v>162</v>
      </c>
      <c r="C85" t="s">
        <v>189</v>
      </c>
      <c r="D85" t="s">
        <v>204</v>
      </c>
      <c r="E85" s="16">
        <v>-0.57730000000000004</v>
      </c>
      <c r="F85" s="16">
        <v>-25.923200000000001</v>
      </c>
      <c r="G85" s="16">
        <v>0.69579999999999997</v>
      </c>
      <c r="H85" s="16">
        <v>-0.3473</v>
      </c>
      <c r="I85" s="21">
        <v>12886.8948</v>
      </c>
      <c r="J85" s="21">
        <v>170655.55559999999</v>
      </c>
      <c r="K85" s="21">
        <v>479423.39399999997</v>
      </c>
      <c r="L85" s="21">
        <v>174354.39720000001</v>
      </c>
      <c r="M85" s="21">
        <v>3047.4472000000001</v>
      </c>
      <c r="N85" s="21">
        <v>11421.9324</v>
      </c>
      <c r="O85" s="16">
        <v>37.032699999999998</v>
      </c>
      <c r="P85" s="16">
        <v>34.643799999999999</v>
      </c>
      <c r="Q85" s="16">
        <v>-6.7743000000000002</v>
      </c>
      <c r="R85" s="16">
        <v>4.4931999999999999</v>
      </c>
      <c r="S85" s="16" t="s">
        <v>146</v>
      </c>
      <c r="T85" s="21" t="s">
        <v>146</v>
      </c>
    </row>
    <row r="86" spans="2:20" x14ac:dyDescent="0.3">
      <c r="B86" s="15" t="s">
        <v>163</v>
      </c>
      <c r="C86" t="s">
        <v>189</v>
      </c>
      <c r="D86" t="s">
        <v>204</v>
      </c>
      <c r="E86" s="16">
        <v>9.7500000000000003E-2</v>
      </c>
      <c r="F86" s="16">
        <v>4.1604999999999999</v>
      </c>
      <c r="G86" s="16">
        <v>0.76539999999999997</v>
      </c>
      <c r="H86" s="16">
        <v>-0.2238</v>
      </c>
      <c r="I86" s="21" t="s">
        <v>146</v>
      </c>
      <c r="J86" s="21" t="s">
        <v>146</v>
      </c>
      <c r="K86" s="21">
        <v>575965.97239999997</v>
      </c>
      <c r="L86" s="21">
        <v>184272.13039999999</v>
      </c>
      <c r="M86" s="21">
        <v>3721.453</v>
      </c>
      <c r="N86" s="21">
        <v>13286.2356</v>
      </c>
      <c r="O86" s="16">
        <v>38.381100000000004</v>
      </c>
      <c r="P86" s="16">
        <v>33.183</v>
      </c>
      <c r="Q86" s="16">
        <v>-2.0457999999999998</v>
      </c>
      <c r="R86" s="16">
        <v>5.0640000000000001</v>
      </c>
      <c r="S86" s="16" t="s">
        <v>146</v>
      </c>
      <c r="T86" s="21" t="s">
        <v>146</v>
      </c>
    </row>
    <row r="87" spans="2:20" x14ac:dyDescent="0.3">
      <c r="B87" s="15" t="s">
        <v>164</v>
      </c>
      <c r="C87" t="s">
        <v>189</v>
      </c>
      <c r="D87" t="s">
        <v>204</v>
      </c>
      <c r="E87" s="16">
        <v>0.26790000000000003</v>
      </c>
      <c r="F87" s="16">
        <v>10.375400000000001</v>
      </c>
      <c r="G87" s="16">
        <v>0.70509999999999995</v>
      </c>
      <c r="H87" s="16">
        <v>-0.26319999999999999</v>
      </c>
      <c r="I87" s="21">
        <v>14390.1113</v>
      </c>
      <c r="J87" s="21">
        <v>172854.0974</v>
      </c>
      <c r="K87" s="21">
        <v>526404.02130000002</v>
      </c>
      <c r="L87" s="21">
        <v>172405.62669999999</v>
      </c>
      <c r="M87" s="21">
        <v>3720.21</v>
      </c>
      <c r="N87" s="21">
        <v>15031.4599</v>
      </c>
      <c r="O87" s="16">
        <v>32.590499999999999</v>
      </c>
      <c r="P87" s="16">
        <v>26.693200000000001</v>
      </c>
      <c r="Q87" s="16">
        <v>-3.2452999999999999</v>
      </c>
      <c r="R87" s="16">
        <v>-14.174200000000001</v>
      </c>
      <c r="S87" s="16" t="s">
        <v>146</v>
      </c>
      <c r="T87" s="21">
        <v>22147.826099999998</v>
      </c>
    </row>
    <row r="88" spans="2:20" x14ac:dyDescent="0.3">
      <c r="B88" s="15" t="s">
        <v>165</v>
      </c>
      <c r="C88" t="s">
        <v>189</v>
      </c>
      <c r="D88" t="s">
        <v>204</v>
      </c>
      <c r="E88" s="16">
        <v>0.30330000000000001</v>
      </c>
      <c r="F88" s="16">
        <v>11.845000000000001</v>
      </c>
      <c r="G88" s="16">
        <v>0.76459999999999995</v>
      </c>
      <c r="H88" s="16">
        <v>-0.19420000000000001</v>
      </c>
      <c r="I88" s="21" t="s">
        <v>146</v>
      </c>
      <c r="J88" s="21" t="s">
        <v>146</v>
      </c>
      <c r="K88" s="21">
        <v>802338.30709999998</v>
      </c>
      <c r="L88" s="21">
        <v>389483.04009999998</v>
      </c>
      <c r="M88" s="21">
        <v>4920.0168999999996</v>
      </c>
      <c r="N88" s="21">
        <v>18810.1518</v>
      </c>
      <c r="O88" s="16">
        <v>39.732199999999999</v>
      </c>
      <c r="P88" s="16">
        <v>27.656199999999998</v>
      </c>
      <c r="Q88" s="16">
        <v>102.68429999999999</v>
      </c>
      <c r="R88" s="16">
        <v>56.605200000000004</v>
      </c>
      <c r="S88" s="16" t="s">
        <v>146</v>
      </c>
      <c r="T88" s="21" t="s">
        <v>146</v>
      </c>
    </row>
    <row r="89" spans="2:20" x14ac:dyDescent="0.3">
      <c r="B89" s="15" t="s">
        <v>166</v>
      </c>
      <c r="C89" t="s">
        <v>189</v>
      </c>
      <c r="D89" t="s">
        <v>204</v>
      </c>
      <c r="E89" s="16">
        <v>0.313</v>
      </c>
      <c r="F89" s="16">
        <v>13.0541</v>
      </c>
      <c r="G89" s="16">
        <v>0.65180000000000005</v>
      </c>
      <c r="H89" s="16">
        <v>-0.2651</v>
      </c>
      <c r="I89" s="21">
        <v>23818.4139</v>
      </c>
      <c r="J89" s="21">
        <v>346238.3358</v>
      </c>
      <c r="K89" s="21">
        <v>899004.03419999999</v>
      </c>
      <c r="L89" s="21">
        <v>409616.05379999999</v>
      </c>
      <c r="M89" s="21">
        <v>5285.7987000000003</v>
      </c>
      <c r="N89" s="21">
        <v>22071.370500000001</v>
      </c>
      <c r="O89" s="16">
        <v>38.214399999999998</v>
      </c>
      <c r="P89" s="16">
        <v>30.128299999999999</v>
      </c>
      <c r="Q89" s="16">
        <v>-1.2717000000000001</v>
      </c>
      <c r="R89" s="16">
        <v>16.5152</v>
      </c>
      <c r="S89" s="16" t="s">
        <v>146</v>
      </c>
      <c r="T89" s="21">
        <v>37294.564200000001</v>
      </c>
    </row>
    <row r="90" spans="2:20" x14ac:dyDescent="0.3">
      <c r="B90" s="15" t="s">
        <v>167</v>
      </c>
      <c r="C90" t="s">
        <v>189</v>
      </c>
      <c r="D90" t="s">
        <v>204</v>
      </c>
      <c r="E90" s="16">
        <v>5.0000000000000001E-4</v>
      </c>
      <c r="F90" s="16">
        <v>2.29E-2</v>
      </c>
      <c r="G90" s="16">
        <v>0.79720000000000002</v>
      </c>
      <c r="H90" s="16" t="s">
        <v>146</v>
      </c>
      <c r="I90" s="21">
        <v>31394.25</v>
      </c>
      <c r="J90" s="21">
        <v>309511.02720000001</v>
      </c>
      <c r="K90" s="21">
        <v>872335.97880000004</v>
      </c>
      <c r="L90" s="21" t="s">
        <v>146</v>
      </c>
      <c r="M90" s="21">
        <v>6955.8360000000002</v>
      </c>
      <c r="N90" s="21">
        <v>15413.8791</v>
      </c>
      <c r="O90" s="16">
        <v>31.410599999999999</v>
      </c>
      <c r="P90" s="16">
        <v>29.563300000000002</v>
      </c>
      <c r="Q90" s="16" t="s">
        <v>146</v>
      </c>
      <c r="R90" s="16">
        <v>11.9963</v>
      </c>
      <c r="S90" s="16" t="s">
        <v>146</v>
      </c>
      <c r="T90" s="21">
        <v>43089.654600000002</v>
      </c>
    </row>
    <row r="91" spans="2:20" x14ac:dyDescent="0.3">
      <c r="B91" s="15" t="s">
        <v>168</v>
      </c>
      <c r="C91" t="s">
        <v>189</v>
      </c>
      <c r="D91" t="s">
        <v>204</v>
      </c>
      <c r="E91" s="16">
        <v>-0.61760000000000004</v>
      </c>
      <c r="F91" s="16">
        <v>-45.655299999999997</v>
      </c>
      <c r="G91" s="16">
        <v>1.0542</v>
      </c>
      <c r="H91" s="16" t="s">
        <v>146</v>
      </c>
      <c r="I91" s="21">
        <v>42305.112000000001</v>
      </c>
      <c r="J91" s="21">
        <v>401411.31</v>
      </c>
      <c r="K91" s="21">
        <v>1209700</v>
      </c>
      <c r="L91" s="21">
        <v>485994.3051</v>
      </c>
      <c r="M91" s="21">
        <v>10024.605299999999</v>
      </c>
      <c r="N91" s="21">
        <v>12651.406800000001</v>
      </c>
      <c r="O91" s="16">
        <v>31.761900000000001</v>
      </c>
      <c r="P91" s="16">
        <v>31.283300000000001</v>
      </c>
      <c r="Q91" s="16" t="s">
        <v>146</v>
      </c>
      <c r="R91" s="16">
        <v>45.120199999999997</v>
      </c>
      <c r="S91" s="16">
        <v>1055.8398999999999</v>
      </c>
      <c r="T91" s="21">
        <v>59383.364699999998</v>
      </c>
    </row>
    <row r="92" spans="2:20" x14ac:dyDescent="0.3">
      <c r="B92" s="15" t="s">
        <v>169</v>
      </c>
      <c r="C92" t="s">
        <v>189</v>
      </c>
      <c r="D92" t="s">
        <v>204</v>
      </c>
      <c r="E92" s="16">
        <v>0.1789</v>
      </c>
      <c r="F92" s="16">
        <v>14.6494</v>
      </c>
      <c r="G92" s="16">
        <v>0.94530000000000003</v>
      </c>
      <c r="H92" s="16">
        <v>0.6542</v>
      </c>
      <c r="I92" s="21">
        <v>42406.308199999999</v>
      </c>
      <c r="J92" s="21">
        <v>357540.5</v>
      </c>
      <c r="K92" s="21">
        <v>1008200</v>
      </c>
      <c r="L92" s="21">
        <v>410214.56939999998</v>
      </c>
      <c r="M92" s="21">
        <v>9357.9148999999998</v>
      </c>
      <c r="N92" s="21">
        <v>14294.937</v>
      </c>
      <c r="O92" s="16">
        <v>26.320699999999999</v>
      </c>
      <c r="P92" s="16">
        <v>34.895699999999998</v>
      </c>
      <c r="Q92" s="16">
        <v>-9.4986999999999995</v>
      </c>
      <c r="R92" s="16">
        <v>-0.92230000000000001</v>
      </c>
      <c r="S92" s="16">
        <v>1027.9852000000001</v>
      </c>
      <c r="T92" s="21">
        <v>54609.466200000003</v>
      </c>
    </row>
    <row r="93" spans="2:20" x14ac:dyDescent="0.3">
      <c r="B93" s="15" t="s">
        <v>170</v>
      </c>
      <c r="C93" t="s">
        <v>189</v>
      </c>
      <c r="D93" t="s">
        <v>204</v>
      </c>
      <c r="E93" s="16">
        <v>9.01E-2</v>
      </c>
      <c r="F93" s="16">
        <v>3.9735999999999998</v>
      </c>
      <c r="G93" s="16">
        <v>0.9849</v>
      </c>
      <c r="H93" s="16">
        <v>0.33029999999999998</v>
      </c>
      <c r="I93" s="21">
        <v>33940.944000000003</v>
      </c>
      <c r="J93" s="21">
        <v>306625.82400000002</v>
      </c>
      <c r="K93" s="21">
        <v>857644.848</v>
      </c>
      <c r="L93" s="21">
        <v>360880.272</v>
      </c>
      <c r="M93" s="21">
        <v>9362.5120000000006</v>
      </c>
      <c r="N93" s="21">
        <v>27756.432000000001</v>
      </c>
      <c r="O93" s="16">
        <v>26.680800000000001</v>
      </c>
      <c r="P93" s="16">
        <v>46.651699999999998</v>
      </c>
      <c r="Q93" s="16">
        <v>-9.2705000000000002</v>
      </c>
      <c r="R93" s="16">
        <v>-7.1860999999999997</v>
      </c>
      <c r="S93" s="16">
        <v>977.30110000000002</v>
      </c>
      <c r="T93" s="21">
        <v>47381.760000000002</v>
      </c>
    </row>
    <row r="94" spans="2:20" x14ac:dyDescent="0.3">
      <c r="B94" s="15" t="s">
        <v>171</v>
      </c>
      <c r="C94" t="s">
        <v>189</v>
      </c>
      <c r="D94" t="s">
        <v>204</v>
      </c>
      <c r="E94" s="16">
        <v>8.9999999999999998E-4</v>
      </c>
      <c r="F94" s="16">
        <v>2.6599999999999999E-2</v>
      </c>
      <c r="G94" s="16">
        <v>0.88600000000000001</v>
      </c>
      <c r="H94" s="16">
        <v>0.16850000000000001</v>
      </c>
      <c r="I94" s="21">
        <v>35955.226499999997</v>
      </c>
      <c r="J94" s="21">
        <v>274675.75949999999</v>
      </c>
      <c r="K94" s="21">
        <v>839168.19660000002</v>
      </c>
      <c r="L94" s="21">
        <v>332928.6372</v>
      </c>
      <c r="M94" s="21">
        <v>7122.44</v>
      </c>
      <c r="N94" s="21">
        <v>31369.269</v>
      </c>
      <c r="O94" s="16">
        <v>23.5214</v>
      </c>
      <c r="P94" s="16">
        <v>41.755600000000001</v>
      </c>
      <c r="Q94" s="16">
        <v>-9.4022000000000006</v>
      </c>
      <c r="R94" s="16">
        <v>2.9542000000000002</v>
      </c>
      <c r="S94" s="16">
        <v>934.37890000000004</v>
      </c>
      <c r="T94" s="21">
        <v>48991.223100000003</v>
      </c>
    </row>
    <row r="95" spans="2:20" x14ac:dyDescent="0.3">
      <c r="B95" s="15" t="s">
        <v>172</v>
      </c>
      <c r="C95" t="s">
        <v>189</v>
      </c>
      <c r="D95" t="s">
        <v>204</v>
      </c>
      <c r="E95" s="16">
        <v>1.32E-2</v>
      </c>
      <c r="F95" s="16">
        <v>0.31859999999999999</v>
      </c>
      <c r="G95" s="16">
        <v>1.2793000000000001</v>
      </c>
      <c r="H95" s="16">
        <v>1.0402</v>
      </c>
      <c r="I95" s="21">
        <v>35446.003400000001</v>
      </c>
      <c r="J95" s="21">
        <v>262801.79320000001</v>
      </c>
      <c r="K95" s="21">
        <v>757927.55290000001</v>
      </c>
      <c r="L95" s="21">
        <v>309055.61479999998</v>
      </c>
      <c r="M95" s="21">
        <v>8166.4587000000001</v>
      </c>
      <c r="N95" s="21">
        <v>35823.822</v>
      </c>
      <c r="O95" s="16">
        <v>20.406199999999998</v>
      </c>
      <c r="P95" s="16">
        <v>51.273099999999999</v>
      </c>
      <c r="Q95" s="16">
        <v>-11.156000000000001</v>
      </c>
      <c r="R95" s="16">
        <v>10.384399999999999</v>
      </c>
      <c r="S95" s="16">
        <v>784.452</v>
      </c>
      <c r="T95" s="21">
        <v>50538.063900000001</v>
      </c>
    </row>
    <row r="96" spans="2:20" x14ac:dyDescent="0.3">
      <c r="B96" s="15" t="s">
        <v>173</v>
      </c>
      <c r="C96" t="s">
        <v>189</v>
      </c>
      <c r="D96" t="s">
        <v>204</v>
      </c>
      <c r="E96" s="16">
        <v>4.7699999999999999E-2</v>
      </c>
      <c r="F96" s="16">
        <v>1.0146999999999999</v>
      </c>
      <c r="G96" s="16">
        <v>1.2323999999999999</v>
      </c>
      <c r="H96" s="16">
        <v>0.95420000000000005</v>
      </c>
      <c r="I96" s="21">
        <v>30398.83</v>
      </c>
      <c r="J96" s="21">
        <v>260365.38</v>
      </c>
      <c r="K96" s="21">
        <v>674706.89</v>
      </c>
      <c r="L96" s="21">
        <v>260929.24</v>
      </c>
      <c r="M96" s="21">
        <v>7448.8199000000004</v>
      </c>
      <c r="N96" s="21">
        <v>31525.34</v>
      </c>
      <c r="O96" s="16">
        <v>20.6828</v>
      </c>
      <c r="P96" s="16">
        <v>45.144799999999996</v>
      </c>
      <c r="Q96" s="16">
        <v>-3.7763</v>
      </c>
      <c r="R96" s="16">
        <v>0.94430000000000003</v>
      </c>
      <c r="S96" s="16">
        <v>839.76260000000002</v>
      </c>
      <c r="T96" s="21">
        <v>38085.96</v>
      </c>
    </row>
    <row r="97" spans="2:20" x14ac:dyDescent="0.3">
      <c r="B97" s="15" t="s">
        <v>174</v>
      </c>
      <c r="C97" t="s">
        <v>189</v>
      </c>
      <c r="D97" t="s">
        <v>204</v>
      </c>
      <c r="E97" s="16">
        <v>0.19470000000000001</v>
      </c>
      <c r="F97" s="16">
        <v>3.8250000000000002</v>
      </c>
      <c r="G97" s="16">
        <v>1.3359000000000001</v>
      </c>
      <c r="H97" s="16">
        <v>0.5212</v>
      </c>
      <c r="I97" s="21">
        <v>29667.4398</v>
      </c>
      <c r="J97" s="21">
        <v>215398.89120000001</v>
      </c>
      <c r="K97" s="21">
        <v>578767.71059999999</v>
      </c>
      <c r="L97" s="21">
        <v>225748.7562</v>
      </c>
      <c r="M97" s="21">
        <v>6414.6936999999998</v>
      </c>
      <c r="N97" s="21">
        <v>31949.299800000001</v>
      </c>
      <c r="O97" s="16">
        <v>17.517099999999999</v>
      </c>
      <c r="P97" s="16">
        <v>61.716099999999997</v>
      </c>
      <c r="Q97" s="16">
        <v>-3.8357999999999999</v>
      </c>
      <c r="R97" s="16">
        <v>8.7550000000000008</v>
      </c>
      <c r="S97" s="16">
        <v>647.54830000000004</v>
      </c>
      <c r="T97" s="21">
        <v>35643.739800000003</v>
      </c>
    </row>
    <row r="98" spans="2:20" x14ac:dyDescent="0.3">
      <c r="B98" s="15" t="s">
        <v>175</v>
      </c>
      <c r="C98" t="s">
        <v>189</v>
      </c>
      <c r="D98" t="s">
        <v>204</v>
      </c>
      <c r="E98" s="16">
        <v>5.5100000000000003E-2</v>
      </c>
      <c r="F98" s="16">
        <v>0.96650000000000003</v>
      </c>
      <c r="G98" s="16">
        <v>1.2910999999999999</v>
      </c>
      <c r="H98" s="16">
        <v>0.47539999999999999</v>
      </c>
      <c r="I98" s="21">
        <v>27943.221799999999</v>
      </c>
      <c r="J98" s="21">
        <v>200948.82689999999</v>
      </c>
      <c r="K98" s="21">
        <v>506730.61499999999</v>
      </c>
      <c r="L98" s="21">
        <v>215323.33319999999</v>
      </c>
      <c r="M98" s="21">
        <v>5619.3692000000001</v>
      </c>
      <c r="N98" s="21">
        <v>30178.131099999999</v>
      </c>
      <c r="O98" s="16">
        <v>16.209499999999998</v>
      </c>
      <c r="P98" s="16">
        <v>65.377499999999998</v>
      </c>
      <c r="Q98" s="16">
        <v>-1.7333000000000001</v>
      </c>
      <c r="R98" s="16">
        <v>-3.4931000000000001</v>
      </c>
      <c r="S98" s="16">
        <v>524.29150000000004</v>
      </c>
      <c r="T98" s="21">
        <v>33930.753700000001</v>
      </c>
    </row>
    <row r="99" spans="2:20" x14ac:dyDescent="0.3">
      <c r="B99" s="15" t="s">
        <v>176</v>
      </c>
      <c r="C99" t="s">
        <v>189</v>
      </c>
      <c r="D99" t="s">
        <v>204</v>
      </c>
      <c r="E99" s="16">
        <v>3.3399999999999999E-2</v>
      </c>
      <c r="F99" s="16">
        <v>0.54330000000000001</v>
      </c>
      <c r="G99" s="16">
        <v>1.2117</v>
      </c>
      <c r="H99" s="16" t="s">
        <v>146</v>
      </c>
      <c r="I99" s="21">
        <v>31239.167000000001</v>
      </c>
      <c r="J99" s="21">
        <v>206019.8118</v>
      </c>
      <c r="K99" s="21">
        <v>543987.08459999994</v>
      </c>
      <c r="L99" s="21">
        <v>283867.07059999998</v>
      </c>
      <c r="M99" s="21">
        <v>4865.7096000000001</v>
      </c>
      <c r="N99" s="21">
        <v>34715.929400000001</v>
      </c>
      <c r="O99" s="16">
        <v>15.0625</v>
      </c>
      <c r="P99" s="16">
        <v>68.361800000000002</v>
      </c>
      <c r="Q99" s="16">
        <v>0.86070000000000002</v>
      </c>
      <c r="R99" s="16">
        <v>2.9156</v>
      </c>
      <c r="S99" s="16">
        <v>399.78699999999998</v>
      </c>
      <c r="T99" s="21">
        <v>37735.855799999998</v>
      </c>
    </row>
    <row r="100" spans="2:20" x14ac:dyDescent="0.3">
      <c r="B100" s="15" t="s">
        <v>177</v>
      </c>
      <c r="C100" t="s">
        <v>189</v>
      </c>
      <c r="D100" t="s">
        <v>204</v>
      </c>
      <c r="E100" s="16">
        <v>0.18940000000000001</v>
      </c>
      <c r="F100" s="16">
        <v>3.0954000000000002</v>
      </c>
      <c r="G100" s="16">
        <v>1.3922000000000001</v>
      </c>
      <c r="H100" s="16" t="s">
        <v>146</v>
      </c>
      <c r="I100" s="21">
        <v>27610.772000000001</v>
      </c>
      <c r="J100" s="21">
        <v>206706.30960000001</v>
      </c>
      <c r="K100" s="21">
        <v>529504.97880000004</v>
      </c>
      <c r="L100" s="21">
        <v>249232.16639999999</v>
      </c>
      <c r="M100" s="21">
        <v>5649.3175000000001</v>
      </c>
      <c r="N100" s="21">
        <v>32307.2372</v>
      </c>
      <c r="O100" s="16">
        <v>15.721</v>
      </c>
      <c r="P100" s="16">
        <v>60.109200000000001</v>
      </c>
      <c r="Q100" s="16">
        <v>1.9706999999999999</v>
      </c>
      <c r="R100" s="16">
        <v>0.34939999999999999</v>
      </c>
      <c r="S100" s="16">
        <v>399.5104</v>
      </c>
      <c r="T100" s="21">
        <v>33782.254800000002</v>
      </c>
    </row>
    <row r="101" spans="2:20" x14ac:dyDescent="0.3">
      <c r="B101" s="15" t="s">
        <v>178</v>
      </c>
      <c r="C101" t="s">
        <v>189</v>
      </c>
      <c r="D101" t="s">
        <v>204</v>
      </c>
      <c r="E101" s="16">
        <v>0.1391</v>
      </c>
      <c r="F101" s="16">
        <v>2.2715999999999998</v>
      </c>
      <c r="G101" s="16">
        <v>1.4418</v>
      </c>
      <c r="H101" s="16" t="s">
        <v>146</v>
      </c>
      <c r="I101" s="21">
        <v>29212.2435</v>
      </c>
      <c r="J101" s="21">
        <v>204103.9185</v>
      </c>
      <c r="K101" s="21">
        <v>520616.86440000002</v>
      </c>
      <c r="L101" s="21">
        <v>266341.77389999997</v>
      </c>
      <c r="M101" s="21">
        <v>5720.5826999999999</v>
      </c>
      <c r="N101" s="21">
        <v>31986.929400000001</v>
      </c>
      <c r="O101" s="16">
        <v>15.118399999999999</v>
      </c>
      <c r="P101" s="16">
        <v>63.058100000000003</v>
      </c>
      <c r="Q101" s="16">
        <v>8.9982000000000006</v>
      </c>
      <c r="R101" s="16">
        <v>5.9819000000000004</v>
      </c>
      <c r="S101" s="16">
        <v>377.6046</v>
      </c>
      <c r="T101" s="21">
        <v>34358.494200000001</v>
      </c>
    </row>
    <row r="102" spans="2:20" x14ac:dyDescent="0.3">
      <c r="B102" s="15" t="s">
        <v>179</v>
      </c>
      <c r="C102" t="s">
        <v>189</v>
      </c>
      <c r="D102" t="s">
        <v>204</v>
      </c>
      <c r="E102" s="16">
        <v>-0.59150000000000003</v>
      </c>
      <c r="F102" s="16">
        <v>-10.7933</v>
      </c>
      <c r="G102" s="16">
        <v>1.3614999999999999</v>
      </c>
      <c r="H102" s="16" t="s">
        <v>146</v>
      </c>
      <c r="I102" s="21">
        <v>32750.775000000001</v>
      </c>
      <c r="J102" s="21">
        <v>218314.05</v>
      </c>
      <c r="K102" s="21">
        <v>619704.81000000006</v>
      </c>
      <c r="L102" s="21">
        <v>291816.86249999999</v>
      </c>
      <c r="M102" s="21">
        <v>5721.2186000000002</v>
      </c>
      <c r="N102" s="21">
        <v>30393.794999999998</v>
      </c>
      <c r="O102" s="16">
        <v>17.724299999999999</v>
      </c>
      <c r="P102" s="16">
        <v>60.950099999999999</v>
      </c>
      <c r="Q102" s="16">
        <v>0.63870000000000005</v>
      </c>
      <c r="R102" s="16">
        <v>8.1689000000000007</v>
      </c>
      <c r="S102" s="16">
        <v>446.50349999999997</v>
      </c>
      <c r="T102" s="21">
        <v>38634.667500000003</v>
      </c>
    </row>
    <row r="103" spans="2:20" x14ac:dyDescent="0.3">
      <c r="B103" s="15" t="s">
        <v>180</v>
      </c>
      <c r="C103" t="s">
        <v>189</v>
      </c>
      <c r="D103" t="s">
        <v>204</v>
      </c>
      <c r="E103" s="16">
        <v>8.7800000000000003E-2</v>
      </c>
      <c r="F103" s="16">
        <v>1.7004999999999999</v>
      </c>
      <c r="G103" s="16">
        <v>1.2935000000000001</v>
      </c>
      <c r="H103" s="16" t="s">
        <v>146</v>
      </c>
      <c r="I103" s="21">
        <v>30986.999</v>
      </c>
      <c r="J103" s="21">
        <v>199469.05679999999</v>
      </c>
      <c r="K103" s="21">
        <v>538607.89839999995</v>
      </c>
      <c r="L103" s="21">
        <v>283400.9558</v>
      </c>
      <c r="M103" s="21">
        <v>5760.0733</v>
      </c>
      <c r="N103" s="21">
        <v>29305.286800000002</v>
      </c>
      <c r="O103" s="16">
        <v>15.8596</v>
      </c>
      <c r="P103" s="16">
        <v>60.442799999999998</v>
      </c>
      <c r="Q103" s="16">
        <v>4.3941999999999997</v>
      </c>
      <c r="R103" s="16">
        <v>-6.3235000000000001</v>
      </c>
      <c r="S103" s="16">
        <v>380.19240000000002</v>
      </c>
      <c r="T103" s="21">
        <v>36642.425199999998</v>
      </c>
    </row>
    <row r="104" spans="2:20" x14ac:dyDescent="0.3">
      <c r="B104" s="15" t="s">
        <v>181</v>
      </c>
      <c r="C104" t="s">
        <v>189</v>
      </c>
      <c r="D104" t="s">
        <v>204</v>
      </c>
      <c r="E104" s="16">
        <v>0.30199999999999999</v>
      </c>
      <c r="F104" s="16">
        <v>5.452</v>
      </c>
      <c r="G104" s="16">
        <v>1.7292000000000001</v>
      </c>
      <c r="H104" s="16" t="s">
        <v>146</v>
      </c>
      <c r="I104" s="21">
        <v>29026.81</v>
      </c>
      <c r="J104" s="21">
        <v>180801.68</v>
      </c>
      <c r="K104" s="21">
        <v>511383.84179999999</v>
      </c>
      <c r="L104" s="21">
        <v>271566.69400000002</v>
      </c>
      <c r="M104" s="21">
        <v>6837.8828000000003</v>
      </c>
      <c r="N104" s="21">
        <v>28815.8033</v>
      </c>
      <c r="O104" s="16">
        <v>15.448600000000001</v>
      </c>
      <c r="P104" s="16">
        <v>66.346400000000003</v>
      </c>
      <c r="Q104" s="16">
        <v>1.863</v>
      </c>
      <c r="R104" s="16">
        <v>15.7197</v>
      </c>
      <c r="S104" s="16">
        <v>323.89580000000001</v>
      </c>
      <c r="T104" s="21">
        <v>34168.089999999997</v>
      </c>
    </row>
    <row r="105" spans="2:20" x14ac:dyDescent="0.3">
      <c r="B105" s="15" t="s">
        <v>147</v>
      </c>
      <c r="C105" t="s">
        <v>190</v>
      </c>
      <c r="D105" t="s">
        <v>204</v>
      </c>
      <c r="E105" s="16" t="s">
        <v>146</v>
      </c>
      <c r="F105" s="16" t="s">
        <v>146</v>
      </c>
      <c r="G105" s="16" t="s">
        <v>146</v>
      </c>
      <c r="H105" s="16" t="s">
        <v>146</v>
      </c>
      <c r="I105" s="21" t="s">
        <v>146</v>
      </c>
      <c r="J105" s="21" t="s">
        <v>146</v>
      </c>
      <c r="K105" s="21">
        <v>171206.0368</v>
      </c>
      <c r="L105" s="21">
        <v>108174.2846</v>
      </c>
      <c r="M105" s="21">
        <v>3634.0439999999999</v>
      </c>
      <c r="N105" s="21">
        <v>6754.1984000000002</v>
      </c>
      <c r="O105" s="16">
        <v>24.866700000000002</v>
      </c>
      <c r="P105" s="16">
        <v>43.786700000000003</v>
      </c>
      <c r="Q105" s="16" t="s">
        <v>146</v>
      </c>
      <c r="R105" s="16" t="s">
        <v>146</v>
      </c>
      <c r="S105" s="16" t="s">
        <v>146</v>
      </c>
      <c r="T105" s="21" t="s">
        <v>146</v>
      </c>
    </row>
    <row r="106" spans="2:20" x14ac:dyDescent="0.3">
      <c r="B106" s="15" t="s">
        <v>148</v>
      </c>
      <c r="C106" t="s">
        <v>190</v>
      </c>
      <c r="D106" t="s">
        <v>204</v>
      </c>
      <c r="E106" s="16">
        <v>0.40710000000000002</v>
      </c>
      <c r="F106" s="16">
        <v>9.8116000000000003</v>
      </c>
      <c r="G106" s="16">
        <v>2.3530000000000002</v>
      </c>
      <c r="H106" s="16">
        <v>1.28</v>
      </c>
      <c r="I106" s="21" t="s">
        <v>146</v>
      </c>
      <c r="J106" s="21" t="s">
        <v>146</v>
      </c>
      <c r="K106" s="21">
        <v>202712.06349999999</v>
      </c>
      <c r="L106" s="21">
        <v>126011.9765</v>
      </c>
      <c r="M106" s="21">
        <v>3842.0940999999998</v>
      </c>
      <c r="N106" s="21">
        <v>8776.2067999999999</v>
      </c>
      <c r="O106" s="16">
        <v>22.578700000000001</v>
      </c>
      <c r="P106" s="16">
        <v>45.021700000000003</v>
      </c>
      <c r="Q106" s="16">
        <v>10.9724</v>
      </c>
      <c r="R106" s="16">
        <v>16.2743</v>
      </c>
      <c r="S106" s="16" t="s">
        <v>146</v>
      </c>
      <c r="T106" s="21" t="s">
        <v>146</v>
      </c>
    </row>
    <row r="107" spans="2:20" x14ac:dyDescent="0.3">
      <c r="B107" s="15" t="s">
        <v>149</v>
      </c>
      <c r="C107" t="s">
        <v>190</v>
      </c>
      <c r="D107" t="s">
        <v>204</v>
      </c>
      <c r="E107" s="16">
        <v>0.27660000000000001</v>
      </c>
      <c r="F107" s="16">
        <v>6.5792999999999999</v>
      </c>
      <c r="G107" s="16">
        <v>2.4491999999999998</v>
      </c>
      <c r="H107" s="16">
        <v>1.1517999999999999</v>
      </c>
      <c r="I107" s="21" t="s">
        <v>146</v>
      </c>
      <c r="J107" s="21" t="s">
        <v>146</v>
      </c>
      <c r="K107" s="21">
        <v>266146.62660000002</v>
      </c>
      <c r="L107" s="21">
        <v>166085.29560000001</v>
      </c>
      <c r="M107" s="21">
        <v>5334.7163</v>
      </c>
      <c r="N107" s="21">
        <v>10904.893099999999</v>
      </c>
      <c r="O107" s="16">
        <v>23.8718</v>
      </c>
      <c r="P107" s="16">
        <v>49.484499999999997</v>
      </c>
      <c r="Q107" s="16">
        <v>16.783899999999999</v>
      </c>
      <c r="R107" s="16">
        <v>27.877099999999999</v>
      </c>
      <c r="S107" s="16" t="s">
        <v>146</v>
      </c>
      <c r="T107" s="21" t="s">
        <v>146</v>
      </c>
    </row>
    <row r="108" spans="2:20" x14ac:dyDescent="0.3">
      <c r="B108" s="15" t="s">
        <v>150</v>
      </c>
      <c r="C108" t="s">
        <v>190</v>
      </c>
      <c r="D108" t="s">
        <v>204</v>
      </c>
      <c r="E108" s="16">
        <v>0.3271</v>
      </c>
      <c r="F108" s="16">
        <v>8.1248000000000005</v>
      </c>
      <c r="G108" s="16">
        <v>2.4943</v>
      </c>
      <c r="H108" s="16">
        <v>1.2135</v>
      </c>
      <c r="I108" s="21" t="s">
        <v>146</v>
      </c>
      <c r="J108" s="21" t="s">
        <v>146</v>
      </c>
      <c r="K108" s="21">
        <v>294334.51890000002</v>
      </c>
      <c r="L108" s="21">
        <v>180729.33799999999</v>
      </c>
      <c r="M108" s="21">
        <v>6050.0083999999997</v>
      </c>
      <c r="N108" s="21">
        <v>11661.424199999999</v>
      </c>
      <c r="O108" s="16">
        <v>24.6919</v>
      </c>
      <c r="P108" s="16">
        <v>49.447299999999998</v>
      </c>
      <c r="Q108" s="16">
        <v>10.489100000000001</v>
      </c>
      <c r="R108" s="16">
        <v>12.4161</v>
      </c>
      <c r="S108" s="16" t="s">
        <v>146</v>
      </c>
      <c r="T108" s="21" t="s">
        <v>146</v>
      </c>
    </row>
    <row r="109" spans="2:20" x14ac:dyDescent="0.3">
      <c r="B109" s="15" t="s">
        <v>151</v>
      </c>
      <c r="C109" t="s">
        <v>190</v>
      </c>
      <c r="D109" t="s">
        <v>204</v>
      </c>
      <c r="E109" s="16">
        <v>0.38129999999999997</v>
      </c>
      <c r="F109" s="16">
        <v>9.7194000000000003</v>
      </c>
      <c r="G109" s="16">
        <v>2.3511000000000002</v>
      </c>
      <c r="H109" s="16">
        <v>1.0079</v>
      </c>
      <c r="I109" s="21" t="s">
        <v>146</v>
      </c>
      <c r="J109" s="21" t="s">
        <v>146</v>
      </c>
      <c r="K109" s="21">
        <v>304585.29950000002</v>
      </c>
      <c r="L109" s="21">
        <v>179718.97750000001</v>
      </c>
      <c r="M109" s="21">
        <v>6737.8950999999997</v>
      </c>
      <c r="N109" s="21">
        <v>11843.605100000001</v>
      </c>
      <c r="O109" s="16">
        <v>25.002099999999999</v>
      </c>
      <c r="P109" s="16">
        <v>48.614800000000002</v>
      </c>
      <c r="Q109" s="16">
        <v>6.0616000000000003</v>
      </c>
      <c r="R109" s="16">
        <v>5.7983000000000002</v>
      </c>
      <c r="S109" s="16" t="s">
        <v>146</v>
      </c>
      <c r="T109" s="21" t="s">
        <v>146</v>
      </c>
    </row>
    <row r="110" spans="2:20" x14ac:dyDescent="0.3">
      <c r="B110" s="15" t="s">
        <v>152</v>
      </c>
      <c r="C110" t="s">
        <v>190</v>
      </c>
      <c r="D110" t="s">
        <v>204</v>
      </c>
      <c r="E110" s="16">
        <v>0.41399999999999998</v>
      </c>
      <c r="F110" s="16">
        <v>11.048</v>
      </c>
      <c r="G110" s="16">
        <v>2.1537000000000002</v>
      </c>
      <c r="H110" s="16">
        <v>0.78749999999999998</v>
      </c>
      <c r="I110" s="21" t="s">
        <v>146</v>
      </c>
      <c r="J110" s="21" t="s">
        <v>146</v>
      </c>
      <c r="K110" s="21">
        <v>316977.62699999998</v>
      </c>
      <c r="L110" s="21">
        <v>191360.7868</v>
      </c>
      <c r="M110" s="21">
        <v>6451.5578999999998</v>
      </c>
      <c r="N110" s="21">
        <v>11774.3141</v>
      </c>
      <c r="O110" s="16">
        <v>26.2255</v>
      </c>
      <c r="P110" s="16">
        <v>47.7254</v>
      </c>
      <c r="Q110" s="16">
        <v>9.1125000000000007</v>
      </c>
      <c r="R110" s="16">
        <v>13.7552</v>
      </c>
      <c r="S110" s="16" t="s">
        <v>146</v>
      </c>
      <c r="T110" s="21" t="s">
        <v>146</v>
      </c>
    </row>
    <row r="111" spans="2:20" x14ac:dyDescent="0.3">
      <c r="B111" s="15" t="s">
        <v>153</v>
      </c>
      <c r="C111" t="s">
        <v>190</v>
      </c>
      <c r="D111" t="s">
        <v>204</v>
      </c>
      <c r="E111" s="16">
        <v>0.23899999999999999</v>
      </c>
      <c r="F111" s="16">
        <v>6.4897</v>
      </c>
      <c r="G111" s="16">
        <v>2.1371000000000002</v>
      </c>
      <c r="H111" s="16">
        <v>0.85060000000000002</v>
      </c>
      <c r="I111" s="21" t="s">
        <v>146</v>
      </c>
      <c r="J111" s="21" t="s">
        <v>146</v>
      </c>
      <c r="K111" s="21">
        <v>365892.86869999999</v>
      </c>
      <c r="L111" s="21">
        <v>218370.44209999999</v>
      </c>
      <c r="M111" s="21">
        <v>7012.0019000000002</v>
      </c>
      <c r="N111" s="21">
        <v>13359.7935</v>
      </c>
      <c r="O111" s="16">
        <v>26.7455</v>
      </c>
      <c r="P111" s="16">
        <v>44.453000000000003</v>
      </c>
      <c r="Q111" s="16">
        <v>1.6969000000000001</v>
      </c>
      <c r="R111" s="16">
        <v>-5.6759000000000004</v>
      </c>
      <c r="S111" s="16" t="s">
        <v>146</v>
      </c>
      <c r="T111" s="21" t="s">
        <v>146</v>
      </c>
    </row>
    <row r="112" spans="2:20" x14ac:dyDescent="0.3">
      <c r="B112" s="15" t="s">
        <v>154</v>
      </c>
      <c r="C112" t="s">
        <v>190</v>
      </c>
      <c r="D112" t="s">
        <v>204</v>
      </c>
      <c r="E112" s="16">
        <v>0.31619999999999998</v>
      </c>
      <c r="F112" s="16">
        <v>7.6412000000000004</v>
      </c>
      <c r="G112" s="16">
        <v>1.6923999999999999</v>
      </c>
      <c r="H112" s="16">
        <v>7.9000000000000001E-2</v>
      </c>
      <c r="I112" s="21" t="s">
        <v>146</v>
      </c>
      <c r="J112" s="21" t="s">
        <v>146</v>
      </c>
      <c r="K112" s="21">
        <v>498312.00449999998</v>
      </c>
      <c r="L112" s="21">
        <v>285628.0428</v>
      </c>
      <c r="M112" s="21">
        <v>7528.0842000000002</v>
      </c>
      <c r="N112" s="21">
        <v>19504.103500000001</v>
      </c>
      <c r="O112" s="16">
        <v>25.057600000000001</v>
      </c>
      <c r="P112" s="16">
        <v>49.387900000000002</v>
      </c>
      <c r="Q112" s="16">
        <v>16.285799999999998</v>
      </c>
      <c r="R112" s="16">
        <v>14.215400000000001</v>
      </c>
      <c r="S112" s="16" t="s">
        <v>146</v>
      </c>
      <c r="T112" s="21" t="s">
        <v>146</v>
      </c>
    </row>
    <row r="113" spans="2:20" x14ac:dyDescent="0.3">
      <c r="B113" s="15" t="s">
        <v>155</v>
      </c>
      <c r="C113" t="s">
        <v>190</v>
      </c>
      <c r="D113" t="s">
        <v>204</v>
      </c>
      <c r="E113" s="16">
        <v>0.2666</v>
      </c>
      <c r="F113" s="16">
        <v>7.3926999999999996</v>
      </c>
      <c r="G113" s="16">
        <v>1.3487</v>
      </c>
      <c r="H113" s="16">
        <v>-0.2349</v>
      </c>
      <c r="I113" s="21" t="s">
        <v>146</v>
      </c>
      <c r="J113" s="21" t="s">
        <v>146</v>
      </c>
      <c r="K113" s="21">
        <v>574777.40949999995</v>
      </c>
      <c r="L113" s="21">
        <v>301943.84869999997</v>
      </c>
      <c r="M113" s="21">
        <v>7011.0582000000004</v>
      </c>
      <c r="N113" s="21">
        <v>19295.5092</v>
      </c>
      <c r="O113" s="16">
        <v>29.193300000000001</v>
      </c>
      <c r="P113" s="16">
        <v>50.765000000000001</v>
      </c>
      <c r="Q113" s="16">
        <v>13.130800000000001</v>
      </c>
      <c r="R113" s="16">
        <v>24.633900000000001</v>
      </c>
      <c r="S113" s="16" t="s">
        <v>146</v>
      </c>
      <c r="T113" s="21" t="s">
        <v>146</v>
      </c>
    </row>
    <row r="114" spans="2:20" x14ac:dyDescent="0.3">
      <c r="B114" s="15" t="s">
        <v>156</v>
      </c>
      <c r="C114" t="s">
        <v>190</v>
      </c>
      <c r="D114" t="s">
        <v>204</v>
      </c>
      <c r="E114" s="16">
        <v>9.9299999999999999E-2</v>
      </c>
      <c r="F114" s="16">
        <v>3.0951</v>
      </c>
      <c r="G114" s="16">
        <v>1.1865000000000001</v>
      </c>
      <c r="H114" s="16">
        <v>-0.53500000000000003</v>
      </c>
      <c r="I114" s="21" t="s">
        <v>146</v>
      </c>
      <c r="J114" s="21" t="s">
        <v>146</v>
      </c>
      <c r="K114" s="21">
        <v>579088.9878</v>
      </c>
      <c r="L114" s="21">
        <v>290822.58059999999</v>
      </c>
      <c r="M114" s="21">
        <v>6426.7704000000003</v>
      </c>
      <c r="N114" s="21">
        <v>17845.3838</v>
      </c>
      <c r="O114" s="16">
        <v>31.847899999999999</v>
      </c>
      <c r="P114" s="16">
        <v>49.337000000000003</v>
      </c>
      <c r="Q114" s="16">
        <v>12.548</v>
      </c>
      <c r="R114" s="16">
        <v>16.767900000000001</v>
      </c>
      <c r="S114" s="16" t="s">
        <v>146</v>
      </c>
      <c r="T114" s="21" t="s">
        <v>146</v>
      </c>
    </row>
    <row r="115" spans="2:20" x14ac:dyDescent="0.3">
      <c r="B115" s="15" t="s">
        <v>157</v>
      </c>
      <c r="C115" t="s">
        <v>190</v>
      </c>
      <c r="D115" t="s">
        <v>204</v>
      </c>
      <c r="E115" s="16">
        <v>0.29220000000000002</v>
      </c>
      <c r="F115" s="16">
        <v>9.9297000000000004</v>
      </c>
      <c r="G115" s="16">
        <v>0.97299999999999998</v>
      </c>
      <c r="H115" s="16">
        <v>-0.63900000000000001</v>
      </c>
      <c r="I115" s="21" t="s">
        <v>146</v>
      </c>
      <c r="J115" s="21" t="s">
        <v>146</v>
      </c>
      <c r="K115" s="21">
        <v>728408.1827</v>
      </c>
      <c r="L115" s="21">
        <v>329876.54320000001</v>
      </c>
      <c r="M115" s="21">
        <v>6124.8280999999997</v>
      </c>
      <c r="N115" s="21">
        <v>20577.324499999999</v>
      </c>
      <c r="O115" s="16">
        <v>34.866</v>
      </c>
      <c r="P115" s="16">
        <v>43.64</v>
      </c>
      <c r="Q115" s="16">
        <v>5.7765000000000004</v>
      </c>
      <c r="R115" s="16">
        <v>2.9462999999999999</v>
      </c>
      <c r="S115" s="16" t="s">
        <v>146</v>
      </c>
      <c r="T115" s="21" t="s">
        <v>146</v>
      </c>
    </row>
    <row r="116" spans="2:20" x14ac:dyDescent="0.3">
      <c r="B116" s="15" t="s">
        <v>159</v>
      </c>
      <c r="C116" t="s">
        <v>190</v>
      </c>
      <c r="D116" t="s">
        <v>204</v>
      </c>
      <c r="E116" s="16" t="s">
        <v>146</v>
      </c>
      <c r="F116" s="16" t="s">
        <v>146</v>
      </c>
      <c r="G116" s="16" t="s">
        <v>146</v>
      </c>
      <c r="H116" s="16" t="s">
        <v>146</v>
      </c>
      <c r="I116" s="21" t="s">
        <v>146</v>
      </c>
      <c r="J116" s="21" t="s">
        <v>146</v>
      </c>
      <c r="K116" s="21">
        <v>873514.21750000003</v>
      </c>
      <c r="L116" s="21">
        <v>351176.64449999999</v>
      </c>
      <c r="M116" s="21" t="s">
        <v>146</v>
      </c>
      <c r="N116" s="21">
        <v>25844.7055</v>
      </c>
      <c r="O116" s="16">
        <v>33.087699999999998</v>
      </c>
      <c r="P116" s="16">
        <v>42.2804</v>
      </c>
      <c r="Q116" s="16">
        <v>6.04</v>
      </c>
      <c r="R116" s="16">
        <v>14.962400000000001</v>
      </c>
      <c r="S116" s="16" t="s">
        <v>146</v>
      </c>
      <c r="T116" s="21" t="s">
        <v>146</v>
      </c>
    </row>
    <row r="117" spans="2:20" x14ac:dyDescent="0.3">
      <c r="B117" s="15" t="s">
        <v>160</v>
      </c>
      <c r="C117" t="s">
        <v>190</v>
      </c>
      <c r="D117" t="s">
        <v>204</v>
      </c>
      <c r="E117" s="16">
        <v>1.8100000000000002E-2</v>
      </c>
      <c r="F117" s="16">
        <v>0.3982</v>
      </c>
      <c r="G117" s="16">
        <v>0.99219999999999997</v>
      </c>
      <c r="H117" s="16">
        <v>-0.80159999999999998</v>
      </c>
      <c r="I117" s="21" t="s">
        <v>146</v>
      </c>
      <c r="J117" s="21" t="s">
        <v>146</v>
      </c>
      <c r="K117" s="21">
        <v>817493.0466</v>
      </c>
      <c r="L117" s="21">
        <v>236306.0969</v>
      </c>
      <c r="M117" s="21">
        <v>7384.4746999999998</v>
      </c>
      <c r="N117" s="21">
        <v>35783.827899999997</v>
      </c>
      <c r="O117" s="16">
        <v>22.845300000000002</v>
      </c>
      <c r="P117" s="16">
        <v>57.152999999999999</v>
      </c>
      <c r="Q117" s="16">
        <v>-5.6794000000000002</v>
      </c>
      <c r="R117" s="16">
        <v>6.7142999999999997</v>
      </c>
      <c r="S117" s="16" t="s">
        <v>146</v>
      </c>
      <c r="T117" s="21" t="s">
        <v>146</v>
      </c>
    </row>
    <row r="118" spans="2:20" x14ac:dyDescent="0.3">
      <c r="B118" s="15" t="s">
        <v>161</v>
      </c>
      <c r="C118" t="s">
        <v>190</v>
      </c>
      <c r="D118" t="s">
        <v>204</v>
      </c>
      <c r="E118" s="16">
        <v>4.7399999999999998E-2</v>
      </c>
      <c r="F118" s="16">
        <v>1.1313</v>
      </c>
      <c r="G118" s="16">
        <v>0.96109999999999995</v>
      </c>
      <c r="H118" s="16">
        <v>-0.2306</v>
      </c>
      <c r="I118" s="21" t="s">
        <v>146</v>
      </c>
      <c r="J118" s="21" t="s">
        <v>146</v>
      </c>
      <c r="K118" s="21">
        <v>796576.09199999995</v>
      </c>
      <c r="L118" s="21">
        <v>180269.64799999999</v>
      </c>
      <c r="M118" s="21">
        <v>6796.3356999999996</v>
      </c>
      <c r="N118" s="21">
        <v>31502.546399999999</v>
      </c>
      <c r="O118" s="16">
        <v>25.286100000000001</v>
      </c>
      <c r="P118" s="16">
        <v>60.020499999999998</v>
      </c>
      <c r="Q118" s="16">
        <v>-35.340899999999998</v>
      </c>
      <c r="R118" s="16">
        <v>-12.4206</v>
      </c>
      <c r="S118" s="16" t="s">
        <v>146</v>
      </c>
      <c r="T118" s="21" t="s">
        <v>146</v>
      </c>
    </row>
    <row r="119" spans="2:20" x14ac:dyDescent="0.3">
      <c r="B119" s="15" t="s">
        <v>162</v>
      </c>
      <c r="C119" t="s">
        <v>190</v>
      </c>
      <c r="D119" t="s">
        <v>204</v>
      </c>
      <c r="E119" s="16">
        <v>0.17480000000000001</v>
      </c>
      <c r="F119" s="16">
        <v>4.6913</v>
      </c>
      <c r="G119" s="16">
        <v>0.83730000000000004</v>
      </c>
      <c r="H119" s="16">
        <v>-0.26939999999999997</v>
      </c>
      <c r="I119" s="21" t="s">
        <v>146</v>
      </c>
      <c r="J119" s="21">
        <v>270970.30080000003</v>
      </c>
      <c r="K119" s="21">
        <v>1009700</v>
      </c>
      <c r="L119" s="21">
        <v>186232.40280000001</v>
      </c>
      <c r="M119" s="21">
        <v>6621.4877999999999</v>
      </c>
      <c r="N119" s="21">
        <v>35432.9928</v>
      </c>
      <c r="O119" s="16">
        <v>28.494900000000001</v>
      </c>
      <c r="P119" s="16">
        <v>56.363900000000001</v>
      </c>
      <c r="Q119" s="16">
        <v>-13.630699999999999</v>
      </c>
      <c r="R119" s="16">
        <v>-6.5534999999999997</v>
      </c>
      <c r="S119" s="16" t="s">
        <v>146</v>
      </c>
      <c r="T119" s="21">
        <v>37529.924400000004</v>
      </c>
    </row>
    <row r="120" spans="2:20" x14ac:dyDescent="0.3">
      <c r="B120" s="15" t="s">
        <v>163</v>
      </c>
      <c r="C120" t="s">
        <v>190</v>
      </c>
      <c r="D120" t="s">
        <v>204</v>
      </c>
      <c r="E120" s="16">
        <v>0.30080000000000001</v>
      </c>
      <c r="F120" s="16">
        <v>9.1376000000000008</v>
      </c>
      <c r="G120" s="16">
        <v>0.70840000000000003</v>
      </c>
      <c r="H120" s="16">
        <v>-0.46899999999999997</v>
      </c>
      <c r="I120" s="21" t="s">
        <v>146</v>
      </c>
      <c r="J120" s="21">
        <v>293876.4572</v>
      </c>
      <c r="K120" s="21">
        <v>1138800</v>
      </c>
      <c r="L120" s="21">
        <v>188006.80840000001</v>
      </c>
      <c r="M120" s="21">
        <v>6447.5324000000001</v>
      </c>
      <c r="N120" s="21">
        <v>35115.462399999997</v>
      </c>
      <c r="O120" s="16">
        <v>32.43</v>
      </c>
      <c r="P120" s="16">
        <v>57.335900000000002</v>
      </c>
      <c r="Q120" s="16">
        <v>-6.4347000000000003</v>
      </c>
      <c r="R120" s="16">
        <v>7.6154000000000002</v>
      </c>
      <c r="S120" s="16" t="s">
        <v>146</v>
      </c>
      <c r="T120" s="21">
        <v>38786.427199999998</v>
      </c>
    </row>
    <row r="121" spans="2:20" x14ac:dyDescent="0.3">
      <c r="B121" s="15" t="s">
        <v>164</v>
      </c>
      <c r="C121" t="s">
        <v>190</v>
      </c>
      <c r="D121" t="s">
        <v>204</v>
      </c>
      <c r="E121" s="16">
        <v>0.38519999999999999</v>
      </c>
      <c r="F121" s="16">
        <v>12.639699999999999</v>
      </c>
      <c r="G121" s="16">
        <v>0.74450000000000005</v>
      </c>
      <c r="H121" s="16">
        <v>-1.3398000000000001</v>
      </c>
      <c r="I121" s="21">
        <v>25911.903399999999</v>
      </c>
      <c r="J121" s="21">
        <v>297247.32659999997</v>
      </c>
      <c r="K121" s="21">
        <v>1174000</v>
      </c>
      <c r="L121" s="21">
        <v>181379.7739</v>
      </c>
      <c r="M121" s="21">
        <v>7466.5486000000001</v>
      </c>
      <c r="N121" s="21">
        <v>35423.268799999998</v>
      </c>
      <c r="O121" s="16">
        <v>33.142699999999998</v>
      </c>
      <c r="P121" s="16">
        <v>55.752499999999998</v>
      </c>
      <c r="Q121" s="16">
        <v>10.5228</v>
      </c>
      <c r="R121" s="16">
        <v>15.576000000000001</v>
      </c>
      <c r="S121" s="16" t="s">
        <v>146</v>
      </c>
      <c r="T121" s="21">
        <v>40097.303800000002</v>
      </c>
    </row>
    <row r="122" spans="2:20" x14ac:dyDescent="0.3">
      <c r="B122" s="15" t="s">
        <v>165</v>
      </c>
      <c r="C122" t="s">
        <v>190</v>
      </c>
      <c r="D122" t="s">
        <v>204</v>
      </c>
      <c r="E122" s="16">
        <v>0.56510000000000005</v>
      </c>
      <c r="F122" s="16">
        <v>19.0807</v>
      </c>
      <c r="G122" s="16">
        <v>0.74929999999999997</v>
      </c>
      <c r="H122" s="16">
        <v>-1.5083</v>
      </c>
      <c r="I122" s="21">
        <v>32310.412199999999</v>
      </c>
      <c r="J122" s="21">
        <v>363537.63929999998</v>
      </c>
      <c r="K122" s="21">
        <v>1485400</v>
      </c>
      <c r="L122" s="21">
        <v>224065.28320000001</v>
      </c>
      <c r="M122" s="21">
        <v>8692.9511999999995</v>
      </c>
      <c r="N122" s="21">
        <v>43270.4712</v>
      </c>
      <c r="O122" s="16">
        <v>34.3279</v>
      </c>
      <c r="P122" s="16">
        <v>52.9895</v>
      </c>
      <c r="Q122" s="16">
        <v>10.8329</v>
      </c>
      <c r="R122" s="16">
        <v>7.3518999999999997</v>
      </c>
      <c r="S122" s="16" t="s">
        <v>146</v>
      </c>
      <c r="T122" s="21">
        <v>46587.504699999998</v>
      </c>
    </row>
    <row r="123" spans="2:20" x14ac:dyDescent="0.3">
      <c r="B123" s="15" t="s">
        <v>166</v>
      </c>
      <c r="C123" t="s">
        <v>190</v>
      </c>
      <c r="D123" t="s">
        <v>204</v>
      </c>
      <c r="E123" s="16">
        <v>0.35920000000000002</v>
      </c>
      <c r="F123" s="16">
        <v>20.1676</v>
      </c>
      <c r="G123" s="16">
        <v>0.5484</v>
      </c>
      <c r="H123" s="16">
        <v>9.9500000000000005E-2</v>
      </c>
      <c r="I123" s="21">
        <v>41299.055999999997</v>
      </c>
      <c r="J123" s="21">
        <v>479515.28940000001</v>
      </c>
      <c r="K123" s="21">
        <v>2946300</v>
      </c>
      <c r="L123" s="21">
        <v>292529.14679999999</v>
      </c>
      <c r="M123" s="21">
        <v>12130.195100000001</v>
      </c>
      <c r="N123" s="21">
        <v>45854.785199999998</v>
      </c>
      <c r="O123" s="16">
        <v>52.523000000000003</v>
      </c>
      <c r="P123" s="16">
        <v>25.468699999999998</v>
      </c>
      <c r="Q123" s="16">
        <v>11.3222</v>
      </c>
      <c r="R123" s="16">
        <v>11.1746</v>
      </c>
      <c r="S123" s="16">
        <v>3947.9513999999999</v>
      </c>
      <c r="T123" s="21">
        <v>55486.856699999997</v>
      </c>
    </row>
    <row r="124" spans="2:20" x14ac:dyDescent="0.3">
      <c r="B124" s="15" t="s">
        <v>167</v>
      </c>
      <c r="C124" t="s">
        <v>190</v>
      </c>
      <c r="D124" t="s">
        <v>204</v>
      </c>
      <c r="E124" s="16">
        <v>-0.18160000000000001</v>
      </c>
      <c r="F124" s="16">
        <v>-12.341699999999999</v>
      </c>
      <c r="G124" s="16">
        <v>0.64910000000000001</v>
      </c>
      <c r="H124" s="16">
        <v>-1.1389</v>
      </c>
      <c r="I124" s="21">
        <v>43385.458200000001</v>
      </c>
      <c r="J124" s="21">
        <v>429378.4596</v>
      </c>
      <c r="K124" s="21">
        <v>3073000</v>
      </c>
      <c r="L124" s="21">
        <v>378431.87070000003</v>
      </c>
      <c r="M124" s="21">
        <v>18316.985799999999</v>
      </c>
      <c r="N124" s="21">
        <v>42839.895900000003</v>
      </c>
      <c r="O124" s="16">
        <v>69.011200000000002</v>
      </c>
      <c r="P124" s="16">
        <v>59.162599999999998</v>
      </c>
      <c r="Q124" s="16">
        <v>35.206600000000002</v>
      </c>
      <c r="R124" s="16">
        <v>-13.624499999999999</v>
      </c>
      <c r="S124" s="16">
        <v>5198.7371999999996</v>
      </c>
      <c r="T124" s="21">
        <v>52178.638800000001</v>
      </c>
    </row>
    <row r="125" spans="2:20" x14ac:dyDescent="0.3">
      <c r="B125" s="15" t="s">
        <v>168</v>
      </c>
      <c r="C125" t="s">
        <v>190</v>
      </c>
      <c r="D125" t="s">
        <v>204</v>
      </c>
      <c r="E125" s="16">
        <v>0.26860000000000001</v>
      </c>
      <c r="F125" s="16">
        <v>14.7676</v>
      </c>
      <c r="G125" s="16">
        <v>0.89770000000000005</v>
      </c>
      <c r="H125" s="16">
        <v>-0.73209999999999997</v>
      </c>
      <c r="I125" s="21">
        <v>49307.238599999997</v>
      </c>
      <c r="J125" s="21">
        <v>391918.45559999999</v>
      </c>
      <c r="K125" s="21">
        <v>2150600</v>
      </c>
      <c r="L125" s="21">
        <v>374681.12880000001</v>
      </c>
      <c r="M125" s="21">
        <v>17373.286700000001</v>
      </c>
      <c r="N125" s="21">
        <v>52518.815699999999</v>
      </c>
      <c r="O125" s="16">
        <v>39.523400000000002</v>
      </c>
      <c r="P125" s="16">
        <v>53.3645</v>
      </c>
      <c r="Q125" s="16">
        <v>-3.6025999999999998</v>
      </c>
      <c r="R125" s="16">
        <v>-12.977499999999999</v>
      </c>
      <c r="S125" s="16">
        <v>2610.5349000000001</v>
      </c>
      <c r="T125" s="21">
        <v>54356.049899999998</v>
      </c>
    </row>
    <row r="126" spans="2:20" x14ac:dyDescent="0.3">
      <c r="B126" s="15" t="s">
        <v>169</v>
      </c>
      <c r="C126" t="s">
        <v>190</v>
      </c>
      <c r="D126" t="s">
        <v>204</v>
      </c>
      <c r="E126" s="16">
        <v>0.1356</v>
      </c>
      <c r="F126" s="16">
        <v>5.4040999999999997</v>
      </c>
      <c r="G126" s="16">
        <v>1.7343999999999999</v>
      </c>
      <c r="H126" s="16">
        <v>1.2979000000000001</v>
      </c>
      <c r="I126" s="21">
        <v>56892.379000000001</v>
      </c>
      <c r="J126" s="21">
        <v>462736.26640000002</v>
      </c>
      <c r="K126" s="21">
        <v>2547100</v>
      </c>
      <c r="L126" s="21">
        <v>549376.01500000001</v>
      </c>
      <c r="M126" s="21">
        <v>20672.581200000001</v>
      </c>
      <c r="N126" s="21">
        <v>65283.553800000002</v>
      </c>
      <c r="O126" s="16">
        <v>37.816099999999999</v>
      </c>
      <c r="P126" s="16">
        <v>60.615200000000002</v>
      </c>
      <c r="Q126" s="16">
        <v>57.210999999999999</v>
      </c>
      <c r="R126" s="16">
        <v>55.128700000000002</v>
      </c>
      <c r="S126" s="16">
        <v>2308.1918000000001</v>
      </c>
      <c r="T126" s="21">
        <v>65076.380799999999</v>
      </c>
    </row>
    <row r="127" spans="2:20" x14ac:dyDescent="0.3">
      <c r="B127" s="15" t="s">
        <v>170</v>
      </c>
      <c r="C127" t="s">
        <v>190</v>
      </c>
      <c r="D127" t="s">
        <v>204</v>
      </c>
      <c r="E127" s="16">
        <v>0.2031</v>
      </c>
      <c r="F127" s="16">
        <v>8.0835000000000008</v>
      </c>
      <c r="G127" s="16">
        <v>1.6209</v>
      </c>
      <c r="H127" s="16">
        <v>1.1186</v>
      </c>
      <c r="I127" s="21">
        <v>63564.911999999997</v>
      </c>
      <c r="J127" s="21">
        <v>494094.81599999999</v>
      </c>
      <c r="K127" s="21">
        <v>2804700</v>
      </c>
      <c r="L127" s="21">
        <v>540012.09600000002</v>
      </c>
      <c r="M127" s="21">
        <v>24290.4552</v>
      </c>
      <c r="N127" s="21">
        <v>69193.440000000002</v>
      </c>
      <c r="O127" s="16">
        <v>39.592100000000002</v>
      </c>
      <c r="P127" s="16">
        <v>63.331200000000003</v>
      </c>
      <c r="Q127" s="16">
        <v>1.3749</v>
      </c>
      <c r="R127" s="16">
        <v>12.687099999999999</v>
      </c>
      <c r="S127" s="16">
        <v>2439.7932999999998</v>
      </c>
      <c r="T127" s="21">
        <v>71572.895999999993</v>
      </c>
    </row>
    <row r="128" spans="2:20" x14ac:dyDescent="0.3">
      <c r="B128" s="15" t="s">
        <v>171</v>
      </c>
      <c r="C128" t="s">
        <v>190</v>
      </c>
      <c r="D128" t="s">
        <v>204</v>
      </c>
      <c r="E128" s="16">
        <v>1.1299999999999999E-2</v>
      </c>
      <c r="F128" s="16">
        <v>0.44140000000000001</v>
      </c>
      <c r="G128" s="16">
        <v>1.4671000000000001</v>
      </c>
      <c r="H128" s="16">
        <v>0.95530000000000004</v>
      </c>
      <c r="I128" s="21">
        <v>66622.415099999998</v>
      </c>
      <c r="J128" s="21">
        <v>440258.51850000001</v>
      </c>
      <c r="K128" s="21">
        <v>2655700</v>
      </c>
      <c r="L128" s="21">
        <v>530486.40749999997</v>
      </c>
      <c r="M128" s="21">
        <v>20433.7775</v>
      </c>
      <c r="N128" s="21">
        <v>71267.759099999996</v>
      </c>
      <c r="O128" s="16">
        <v>36.984499999999997</v>
      </c>
      <c r="P128" s="16">
        <v>63.385800000000003</v>
      </c>
      <c r="Q128" s="16">
        <v>-3.5282</v>
      </c>
      <c r="R128" s="16">
        <v>-4.0763999999999996</v>
      </c>
      <c r="S128" s="16">
        <v>2313.1060000000002</v>
      </c>
      <c r="T128" s="21">
        <v>75242.695500000002</v>
      </c>
    </row>
    <row r="129" spans="2:20" x14ac:dyDescent="0.3">
      <c r="B129" s="15" t="s">
        <v>172</v>
      </c>
      <c r="C129" t="s">
        <v>190</v>
      </c>
      <c r="D129" t="s">
        <v>204</v>
      </c>
      <c r="E129" s="16">
        <v>3.6700000000000003E-2</v>
      </c>
      <c r="F129" s="16">
        <v>1.2252000000000001</v>
      </c>
      <c r="G129" s="16">
        <v>1.4645999999999999</v>
      </c>
      <c r="H129" s="16">
        <v>1.0213000000000001</v>
      </c>
      <c r="I129" s="21">
        <v>69933.671300000002</v>
      </c>
      <c r="J129" s="21">
        <v>482812.1827</v>
      </c>
      <c r="K129" s="21">
        <v>2222000</v>
      </c>
      <c r="L129" s="21">
        <v>526975.5919</v>
      </c>
      <c r="M129" s="21">
        <v>19702.843499999999</v>
      </c>
      <c r="N129" s="21">
        <v>75452.0291</v>
      </c>
      <c r="O129" s="16">
        <v>29.316299999999998</v>
      </c>
      <c r="P129" s="16">
        <v>65.639399999999995</v>
      </c>
      <c r="Q129" s="16">
        <v>-4.9489000000000001</v>
      </c>
      <c r="R129" s="16">
        <v>-8.5687999999999995</v>
      </c>
      <c r="S129" s="16">
        <v>1737.4195</v>
      </c>
      <c r="T129" s="21">
        <v>76479.309599999993</v>
      </c>
    </row>
    <row r="130" spans="2:20" x14ac:dyDescent="0.3">
      <c r="B130" s="15" t="s">
        <v>173</v>
      </c>
      <c r="C130" t="s">
        <v>190</v>
      </c>
      <c r="D130" t="s">
        <v>204</v>
      </c>
      <c r="E130" s="16">
        <v>0.1002</v>
      </c>
      <c r="F130" s="16">
        <v>2.7025000000000001</v>
      </c>
      <c r="G130" s="16">
        <v>1.5457000000000001</v>
      </c>
      <c r="H130" s="16">
        <v>1.0316000000000001</v>
      </c>
      <c r="I130" s="21">
        <v>77316.58</v>
      </c>
      <c r="J130" s="21">
        <v>479945.29</v>
      </c>
      <c r="K130" s="21">
        <v>2067500</v>
      </c>
      <c r="L130" s="21">
        <v>497098.25</v>
      </c>
      <c r="M130" s="21">
        <v>18960.149399999998</v>
      </c>
      <c r="N130" s="21">
        <v>82704.710000000006</v>
      </c>
      <c r="O130" s="16">
        <v>23.335599999999999</v>
      </c>
      <c r="P130" s="16">
        <v>67.773499999999999</v>
      </c>
      <c r="Q130" s="16">
        <v>7.4977</v>
      </c>
      <c r="R130" s="16">
        <v>0.98170000000000002</v>
      </c>
      <c r="S130" s="16">
        <v>1381.4744000000001</v>
      </c>
      <c r="T130" s="21">
        <v>82634.53</v>
      </c>
    </row>
    <row r="131" spans="2:20" x14ac:dyDescent="0.3">
      <c r="B131" s="15" t="s">
        <v>174</v>
      </c>
      <c r="C131" t="s">
        <v>190</v>
      </c>
      <c r="D131" t="s">
        <v>204</v>
      </c>
      <c r="E131" s="16">
        <v>-0.40710000000000002</v>
      </c>
      <c r="F131" s="16">
        <v>-10.7182</v>
      </c>
      <c r="G131" s="16">
        <v>1.7887999999999999</v>
      </c>
      <c r="H131" s="16">
        <v>1.3250999999999999</v>
      </c>
      <c r="I131" s="21">
        <v>63264.025199999996</v>
      </c>
      <c r="J131" s="21">
        <v>431784.41519999999</v>
      </c>
      <c r="K131" s="21">
        <v>1770200</v>
      </c>
      <c r="L131" s="21">
        <v>470256.5748</v>
      </c>
      <c r="M131" s="21">
        <v>17629.03</v>
      </c>
      <c r="N131" s="21">
        <v>68107.001399999994</v>
      </c>
      <c r="O131" s="16">
        <v>24.091000000000001</v>
      </c>
      <c r="P131" s="16">
        <v>68.525000000000006</v>
      </c>
      <c r="Q131" s="16">
        <v>5.3436000000000003</v>
      </c>
      <c r="R131" s="16">
        <v>6.3879000000000001</v>
      </c>
      <c r="S131" s="16">
        <v>1327.3408999999999</v>
      </c>
      <c r="T131" s="21">
        <v>70109.605200000005</v>
      </c>
    </row>
    <row r="132" spans="2:20" x14ac:dyDescent="0.3">
      <c r="B132" s="15" t="s">
        <v>175</v>
      </c>
      <c r="C132" t="s">
        <v>190</v>
      </c>
      <c r="D132" t="s">
        <v>204</v>
      </c>
      <c r="E132" s="16">
        <v>-8.6999999999999994E-2</v>
      </c>
      <c r="F132" s="16">
        <v>-2.7393000000000001</v>
      </c>
      <c r="G132" s="16">
        <v>1.7719</v>
      </c>
      <c r="H132" s="16">
        <v>1.4466000000000001</v>
      </c>
      <c r="I132" s="21">
        <v>58521.084199999998</v>
      </c>
      <c r="J132" s="21">
        <v>375682.0306</v>
      </c>
      <c r="K132" s="21">
        <v>1677500</v>
      </c>
      <c r="L132" s="21">
        <v>436070.98849999998</v>
      </c>
      <c r="M132" s="21">
        <v>16278.1294</v>
      </c>
      <c r="N132" s="21">
        <v>63106.919800000003</v>
      </c>
      <c r="O132" s="16">
        <v>24.5383</v>
      </c>
      <c r="P132" s="16">
        <v>66.086200000000005</v>
      </c>
      <c r="Q132" s="16">
        <v>-4.4649000000000001</v>
      </c>
      <c r="R132" s="16">
        <v>-2.9578000000000002</v>
      </c>
      <c r="S132" s="16">
        <v>1239.8973000000001</v>
      </c>
      <c r="T132" s="21">
        <v>65558.042600000001</v>
      </c>
    </row>
    <row r="133" spans="2:20" x14ac:dyDescent="0.3">
      <c r="B133" s="15" t="s">
        <v>176</v>
      </c>
      <c r="C133" t="s">
        <v>190</v>
      </c>
      <c r="D133" t="s">
        <v>204</v>
      </c>
      <c r="E133" s="16">
        <v>-4.9000000000000002E-2</v>
      </c>
      <c r="F133" s="16">
        <v>-1.7056</v>
      </c>
      <c r="G133" s="16">
        <v>1.5975999999999999</v>
      </c>
      <c r="H133" s="16">
        <v>1.2601</v>
      </c>
      <c r="I133" s="21">
        <v>69283.988200000007</v>
      </c>
      <c r="J133" s="21">
        <v>412557.77179999999</v>
      </c>
      <c r="K133" s="21">
        <v>1772900</v>
      </c>
      <c r="L133" s="21">
        <v>487637.5662</v>
      </c>
      <c r="M133" s="21">
        <v>13983.6901</v>
      </c>
      <c r="N133" s="21">
        <v>75947.782800000001</v>
      </c>
      <c r="O133" s="16">
        <v>21.6557</v>
      </c>
      <c r="P133" s="16">
        <v>67.482600000000005</v>
      </c>
      <c r="Q133" s="16">
        <v>-1.8948</v>
      </c>
      <c r="R133" s="16">
        <v>5.5629999999999997</v>
      </c>
      <c r="S133" s="16">
        <v>1012.7476</v>
      </c>
      <c r="T133" s="21">
        <v>76960.035199999998</v>
      </c>
    </row>
    <row r="134" spans="2:20" x14ac:dyDescent="0.3">
      <c r="B134" s="15" t="s">
        <v>177</v>
      </c>
      <c r="C134" t="s">
        <v>190</v>
      </c>
      <c r="D134" t="s">
        <v>204</v>
      </c>
      <c r="E134" s="16">
        <v>1.89E-2</v>
      </c>
      <c r="F134" s="16">
        <v>-3.9800000000000002E-2</v>
      </c>
      <c r="G134" s="16">
        <v>1.7594000000000001</v>
      </c>
      <c r="H134" s="16">
        <v>1.4663999999999999</v>
      </c>
      <c r="I134" s="21">
        <v>63090.213199999998</v>
      </c>
      <c r="J134" s="21">
        <v>401317.01679999998</v>
      </c>
      <c r="K134" s="21">
        <v>1543900</v>
      </c>
      <c r="L134" s="21">
        <v>496532.38040000002</v>
      </c>
      <c r="M134" s="21">
        <v>15581.391799999999</v>
      </c>
      <c r="N134" s="21">
        <v>71568.128800000006</v>
      </c>
      <c r="O134" s="16">
        <v>19.613</v>
      </c>
      <c r="P134" s="16">
        <v>66.540099999999995</v>
      </c>
      <c r="Q134" s="16">
        <v>6.8921000000000001</v>
      </c>
      <c r="R134" s="16">
        <v>-2.8248000000000002</v>
      </c>
      <c r="S134" s="16">
        <v>912.97850000000005</v>
      </c>
      <c r="T134" s="21">
        <v>70191.598400000003</v>
      </c>
    </row>
    <row r="135" spans="2:20" x14ac:dyDescent="0.3">
      <c r="B135" s="15" t="s">
        <v>178</v>
      </c>
      <c r="C135" t="s">
        <v>190</v>
      </c>
      <c r="D135" t="s">
        <v>204</v>
      </c>
      <c r="E135" s="16">
        <v>-0.40739999999999998</v>
      </c>
      <c r="F135" s="16">
        <v>-9.6661999999999999</v>
      </c>
      <c r="G135" s="16">
        <v>1.9224000000000001</v>
      </c>
      <c r="H135" s="16">
        <v>1.6112</v>
      </c>
      <c r="I135" s="21">
        <v>56758.1034</v>
      </c>
      <c r="J135" s="21">
        <v>363836.44349999999</v>
      </c>
      <c r="K135" s="21">
        <v>1457200</v>
      </c>
      <c r="L135" s="21">
        <v>509679.81839999999</v>
      </c>
      <c r="M135" s="21">
        <v>15392.957399999999</v>
      </c>
      <c r="N135" s="21">
        <v>62721.825299999997</v>
      </c>
      <c r="O135" s="16">
        <v>20.8764</v>
      </c>
      <c r="P135" s="16">
        <v>71.608900000000006</v>
      </c>
      <c r="Q135" s="16">
        <v>4.6863999999999999</v>
      </c>
      <c r="R135" s="16">
        <v>1.3825000000000001</v>
      </c>
      <c r="S135" s="16">
        <v>939.42570000000001</v>
      </c>
      <c r="T135" s="21">
        <v>63447.218699999998</v>
      </c>
    </row>
    <row r="136" spans="2:20" x14ac:dyDescent="0.3">
      <c r="B136" s="15" t="s">
        <v>179</v>
      </c>
      <c r="C136" t="s">
        <v>190</v>
      </c>
      <c r="D136" t="s">
        <v>204</v>
      </c>
      <c r="E136" s="16">
        <v>3.7699999999999997E-2</v>
      </c>
      <c r="F136" s="16">
        <v>0.26390000000000002</v>
      </c>
      <c r="G136" s="16">
        <v>1.6574</v>
      </c>
      <c r="H136" s="16">
        <v>1.4830000000000001</v>
      </c>
      <c r="I136" s="21">
        <v>63017.43</v>
      </c>
      <c r="J136" s="21">
        <v>402143.82</v>
      </c>
      <c r="K136" s="21">
        <v>1620100</v>
      </c>
      <c r="L136" s="21">
        <v>546478.28249999997</v>
      </c>
      <c r="M136" s="21">
        <v>13159.602000000001</v>
      </c>
      <c r="N136" s="21">
        <v>66974.662500000006</v>
      </c>
      <c r="O136" s="16">
        <v>21.3078</v>
      </c>
      <c r="P136" s="16">
        <v>69.610399999999998</v>
      </c>
      <c r="Q136" s="16">
        <v>-1.5155000000000001</v>
      </c>
      <c r="R136" s="16">
        <v>-0.73</v>
      </c>
      <c r="S136" s="16">
        <v>953.70280000000002</v>
      </c>
      <c r="T136" s="21">
        <v>71506.47</v>
      </c>
    </row>
    <row r="137" spans="2:20" x14ac:dyDescent="0.3">
      <c r="B137" s="15" t="s">
        <v>180</v>
      </c>
      <c r="C137" t="s">
        <v>190</v>
      </c>
      <c r="D137" t="s">
        <v>204</v>
      </c>
      <c r="E137" s="16">
        <v>0.17849999999999999</v>
      </c>
      <c r="F137" s="16">
        <v>3.4394</v>
      </c>
      <c r="G137" s="16">
        <v>1.6073999999999999</v>
      </c>
      <c r="H137" s="16">
        <v>1.5104</v>
      </c>
      <c r="I137" s="21">
        <v>63049.974999999999</v>
      </c>
      <c r="J137" s="21">
        <v>400364.7794</v>
      </c>
      <c r="K137" s="21">
        <v>1507500</v>
      </c>
      <c r="L137" s="21">
        <v>542200.1814</v>
      </c>
      <c r="M137" s="21">
        <v>13193.7613</v>
      </c>
      <c r="N137" s="21">
        <v>66069.542199999996</v>
      </c>
      <c r="O137" s="16">
        <v>19.4619</v>
      </c>
      <c r="P137" s="16">
        <v>69.748099999999994</v>
      </c>
      <c r="Q137" s="16">
        <v>6.5282</v>
      </c>
      <c r="R137" s="16">
        <v>6.2881999999999998</v>
      </c>
      <c r="S137" s="16">
        <v>766.30309999999997</v>
      </c>
      <c r="T137" s="21">
        <v>70709.337199999994</v>
      </c>
    </row>
    <row r="138" spans="2:20" x14ac:dyDescent="0.3">
      <c r="B138" s="15" t="s">
        <v>181</v>
      </c>
      <c r="C138" t="s">
        <v>190</v>
      </c>
      <c r="D138" t="s">
        <v>204</v>
      </c>
      <c r="E138" s="16">
        <v>0.4153</v>
      </c>
      <c r="F138" s="16">
        <v>8.3759999999999994</v>
      </c>
      <c r="G138" s="16">
        <v>1.923</v>
      </c>
      <c r="H138" s="16">
        <v>1.7273000000000001</v>
      </c>
      <c r="I138" s="21">
        <v>60641.397599999997</v>
      </c>
      <c r="J138" s="21">
        <v>385598.1422</v>
      </c>
      <c r="K138" s="21">
        <v>1431800</v>
      </c>
      <c r="L138" s="21">
        <v>542197.24659999995</v>
      </c>
      <c r="M138" s="21">
        <v>14377.248900000001</v>
      </c>
      <c r="N138" s="21">
        <v>66364.284899999999</v>
      </c>
      <c r="O138" s="16">
        <v>18.482299999999999</v>
      </c>
      <c r="P138" s="16">
        <v>72.028499999999994</v>
      </c>
      <c r="Q138" s="16">
        <v>6.3014000000000001</v>
      </c>
      <c r="R138" s="16">
        <v>2.9327000000000001</v>
      </c>
      <c r="S138" s="16">
        <v>712.68110000000001</v>
      </c>
      <c r="T138" s="21">
        <v>70848.980599999995</v>
      </c>
    </row>
    <row r="139" spans="2:20" x14ac:dyDescent="0.3">
      <c r="B139" s="15" t="s">
        <v>150</v>
      </c>
      <c r="C139" t="s">
        <v>191</v>
      </c>
      <c r="D139" t="s">
        <v>205</v>
      </c>
      <c r="E139" s="16" t="s">
        <v>146</v>
      </c>
      <c r="F139" s="16" t="s">
        <v>146</v>
      </c>
      <c r="G139" s="16" t="s">
        <v>146</v>
      </c>
      <c r="H139" s="16" t="s">
        <v>146</v>
      </c>
      <c r="I139" s="21" t="s">
        <v>146</v>
      </c>
      <c r="J139" s="21" t="s">
        <v>146</v>
      </c>
      <c r="K139" s="21">
        <v>107769.4999</v>
      </c>
      <c r="L139" s="21">
        <v>76901.874200000006</v>
      </c>
      <c r="M139" s="21">
        <v>2624.0808000000002</v>
      </c>
      <c r="N139" s="21">
        <v>4811.4543000000003</v>
      </c>
      <c r="O139" s="16">
        <v>17.922000000000001</v>
      </c>
      <c r="P139" s="16">
        <v>94.822500000000005</v>
      </c>
      <c r="Q139" s="16" t="s">
        <v>146</v>
      </c>
      <c r="R139" s="16" t="s">
        <v>146</v>
      </c>
      <c r="S139" s="16" t="s">
        <v>146</v>
      </c>
      <c r="T139" s="21" t="s">
        <v>146</v>
      </c>
    </row>
    <row r="140" spans="2:20" x14ac:dyDescent="0.3">
      <c r="B140" s="15" t="s">
        <v>151</v>
      </c>
      <c r="C140" t="s">
        <v>191</v>
      </c>
      <c r="D140" t="s">
        <v>205</v>
      </c>
      <c r="E140" s="16">
        <v>9.4999999999999998E-3</v>
      </c>
      <c r="F140" s="16">
        <v>-2.0413000000000001</v>
      </c>
      <c r="G140" s="16">
        <v>3.0916999999999999</v>
      </c>
      <c r="H140" s="16">
        <v>2.3378999999999999</v>
      </c>
      <c r="I140" s="21" t="s">
        <v>146</v>
      </c>
      <c r="J140" s="21" t="s">
        <v>146</v>
      </c>
      <c r="K140" s="21">
        <v>106674.1972</v>
      </c>
      <c r="L140" s="21">
        <v>77728.739700000006</v>
      </c>
      <c r="M140" s="21">
        <v>2977.7374</v>
      </c>
      <c r="N140" s="21">
        <v>4177.8280000000004</v>
      </c>
      <c r="O140" s="16">
        <v>19.762599999999999</v>
      </c>
      <c r="P140" s="16">
        <v>93.763599999999997</v>
      </c>
      <c r="Q140" s="16">
        <v>11.5518</v>
      </c>
      <c r="R140" s="16">
        <v>12.0946</v>
      </c>
      <c r="S140" s="16" t="s">
        <v>146</v>
      </c>
      <c r="T140" s="21" t="s">
        <v>146</v>
      </c>
    </row>
    <row r="141" spans="2:20" x14ac:dyDescent="0.3">
      <c r="B141" s="15" t="s">
        <v>152</v>
      </c>
      <c r="C141" t="s">
        <v>191</v>
      </c>
      <c r="D141" t="s">
        <v>205</v>
      </c>
      <c r="E141" s="16">
        <v>0.53380000000000005</v>
      </c>
      <c r="F141" s="16">
        <v>10.645099999999999</v>
      </c>
      <c r="G141" s="16">
        <v>2.9813000000000001</v>
      </c>
      <c r="H141" s="16">
        <v>2.3814000000000002</v>
      </c>
      <c r="I141" s="21" t="s">
        <v>146</v>
      </c>
      <c r="J141" s="21" t="s">
        <v>146</v>
      </c>
      <c r="K141" s="21">
        <v>106987.96090000001</v>
      </c>
      <c r="L141" s="21">
        <v>75112.440400000007</v>
      </c>
      <c r="M141" s="21">
        <v>2924.2674999999999</v>
      </c>
      <c r="N141" s="21">
        <v>4600.5906000000004</v>
      </c>
      <c r="O141" s="16">
        <v>17.627099999999999</v>
      </c>
      <c r="P141" s="16">
        <v>91.3626</v>
      </c>
      <c r="Q141" s="16">
        <v>2.9729000000000001</v>
      </c>
      <c r="R141" s="16">
        <v>3.6320999999999999</v>
      </c>
      <c r="S141" s="16" t="s">
        <v>146</v>
      </c>
      <c r="T141" s="21" t="s">
        <v>146</v>
      </c>
    </row>
    <row r="142" spans="2:20" x14ac:dyDescent="0.3">
      <c r="B142" s="15" t="s">
        <v>153</v>
      </c>
      <c r="C142" t="s">
        <v>191</v>
      </c>
      <c r="D142" t="s">
        <v>205</v>
      </c>
      <c r="E142" s="16">
        <v>0.6089</v>
      </c>
      <c r="F142" s="16">
        <v>11.684900000000001</v>
      </c>
      <c r="G142" s="16">
        <v>2.9815999999999998</v>
      </c>
      <c r="H142" s="16">
        <v>2.4121000000000001</v>
      </c>
      <c r="I142" s="21" t="s">
        <v>146</v>
      </c>
      <c r="J142" s="21" t="s">
        <v>146</v>
      </c>
      <c r="K142" s="21">
        <v>111661.245</v>
      </c>
      <c r="L142" s="21">
        <v>71145.941200000001</v>
      </c>
      <c r="M142" s="21">
        <v>2950.0686000000001</v>
      </c>
      <c r="N142" s="21">
        <v>4985.9530000000004</v>
      </c>
      <c r="O142" s="16">
        <v>17.741499999999998</v>
      </c>
      <c r="P142" s="16">
        <v>89.235600000000005</v>
      </c>
      <c r="Q142" s="16">
        <v>-2.9929000000000001</v>
      </c>
      <c r="R142" s="16">
        <v>4.1089000000000002</v>
      </c>
      <c r="S142" s="16" t="s">
        <v>146</v>
      </c>
      <c r="T142" s="21" t="s">
        <v>146</v>
      </c>
    </row>
    <row r="143" spans="2:20" x14ac:dyDescent="0.3">
      <c r="B143" s="15" t="s">
        <v>154</v>
      </c>
      <c r="C143" t="s">
        <v>191</v>
      </c>
      <c r="D143" t="s">
        <v>205</v>
      </c>
      <c r="E143" s="16">
        <v>0.61460000000000004</v>
      </c>
      <c r="F143" s="16">
        <v>12.851900000000001</v>
      </c>
      <c r="G143" s="16">
        <v>2.7132000000000001</v>
      </c>
      <c r="H143" s="16">
        <v>2.0537000000000001</v>
      </c>
      <c r="I143" s="21" t="s">
        <v>146</v>
      </c>
      <c r="J143" s="21" t="s">
        <v>146</v>
      </c>
      <c r="K143" s="21">
        <v>133485.25469999999</v>
      </c>
      <c r="L143" s="21">
        <v>73754.840599999996</v>
      </c>
      <c r="M143" s="21">
        <v>2989.4958999999999</v>
      </c>
      <c r="N143" s="21">
        <v>5454.2745999999997</v>
      </c>
      <c r="O143" s="16">
        <v>20.5367</v>
      </c>
      <c r="P143" s="16">
        <v>83.604200000000006</v>
      </c>
      <c r="Q143" s="16">
        <v>2.9159000000000002</v>
      </c>
      <c r="R143" s="16">
        <v>12.1425</v>
      </c>
      <c r="S143" s="16" t="s">
        <v>146</v>
      </c>
      <c r="T143" s="21" t="s">
        <v>146</v>
      </c>
    </row>
    <row r="144" spans="2:20" x14ac:dyDescent="0.3">
      <c r="B144" s="15" t="s">
        <v>155</v>
      </c>
      <c r="C144" t="s">
        <v>191</v>
      </c>
      <c r="D144" t="s">
        <v>205</v>
      </c>
      <c r="E144" s="16">
        <v>0.72219999999999995</v>
      </c>
      <c r="F144" s="16">
        <v>16.726700000000001</v>
      </c>
      <c r="G144" s="16">
        <v>2.6787000000000001</v>
      </c>
      <c r="H144" s="16">
        <v>2.1002000000000001</v>
      </c>
      <c r="I144" s="21" t="s">
        <v>146</v>
      </c>
      <c r="J144" s="21" t="s">
        <v>146</v>
      </c>
      <c r="K144" s="21">
        <v>148549.14550000001</v>
      </c>
      <c r="L144" s="21">
        <v>76651.989000000001</v>
      </c>
      <c r="M144" s="21">
        <v>3405.7278999999999</v>
      </c>
      <c r="N144" s="21">
        <v>5724.3077999999996</v>
      </c>
      <c r="O144" s="16">
        <v>22.595199999999998</v>
      </c>
      <c r="P144" s="16">
        <v>73.560199999999995</v>
      </c>
      <c r="Q144" s="16">
        <v>3.7035999999999998</v>
      </c>
      <c r="R144" s="16">
        <v>-1.5916999999999999</v>
      </c>
      <c r="S144" s="16" t="s">
        <v>146</v>
      </c>
      <c r="T144" s="21" t="s">
        <v>146</v>
      </c>
    </row>
    <row r="145" spans="2:20" x14ac:dyDescent="0.3">
      <c r="B145" s="15" t="s">
        <v>156</v>
      </c>
      <c r="C145" t="s">
        <v>191</v>
      </c>
      <c r="D145" t="s">
        <v>205</v>
      </c>
      <c r="E145" s="16">
        <v>0.70979999999999999</v>
      </c>
      <c r="F145" s="16">
        <v>17.720600000000001</v>
      </c>
      <c r="G145" s="16">
        <v>2.2995000000000001</v>
      </c>
      <c r="H145" s="16">
        <v>1.4103000000000001</v>
      </c>
      <c r="I145" s="21" t="s">
        <v>146</v>
      </c>
      <c r="J145" s="21" t="s">
        <v>146</v>
      </c>
      <c r="K145" s="21">
        <v>168870.36120000001</v>
      </c>
      <c r="L145" s="21">
        <v>77663.379000000001</v>
      </c>
      <c r="M145" s="21">
        <v>3290.3231000000001</v>
      </c>
      <c r="N145" s="21">
        <v>6193.8550999999998</v>
      </c>
      <c r="O145" s="16">
        <v>22.943100000000001</v>
      </c>
      <c r="P145" s="16">
        <v>73.990499999999997</v>
      </c>
      <c r="Q145" s="16">
        <v>6.5673000000000004</v>
      </c>
      <c r="R145" s="16">
        <v>9.0070999999999994</v>
      </c>
      <c r="S145" s="16" t="s">
        <v>146</v>
      </c>
      <c r="T145" s="21" t="s">
        <v>146</v>
      </c>
    </row>
    <row r="146" spans="2:20" x14ac:dyDescent="0.3">
      <c r="B146" s="15" t="s">
        <v>157</v>
      </c>
      <c r="C146" t="s">
        <v>191</v>
      </c>
      <c r="D146" t="s">
        <v>205</v>
      </c>
      <c r="E146" s="16">
        <v>0.40660000000000002</v>
      </c>
      <c r="F146" s="16">
        <v>10.500400000000001</v>
      </c>
      <c r="G146" s="16">
        <v>2.1006</v>
      </c>
      <c r="H146" s="16">
        <v>-0.46829999999999999</v>
      </c>
      <c r="I146" s="21" t="s">
        <v>146</v>
      </c>
      <c r="J146" s="21" t="s">
        <v>146</v>
      </c>
      <c r="K146" s="21">
        <v>182651.86919999999</v>
      </c>
      <c r="L146" s="21">
        <v>99861.111099999995</v>
      </c>
      <c r="M146" s="21">
        <v>2966.4987999999998</v>
      </c>
      <c r="N146" s="21">
        <v>5954.6989000000003</v>
      </c>
      <c r="O146" s="16">
        <v>25.272099999999998</v>
      </c>
      <c r="P146" s="16">
        <v>74.971400000000003</v>
      </c>
      <c r="Q146" s="16">
        <v>4.6138000000000003</v>
      </c>
      <c r="R146" s="16">
        <v>15.102399999999999</v>
      </c>
      <c r="S146" s="16" t="s">
        <v>146</v>
      </c>
      <c r="T146" s="21" t="s">
        <v>146</v>
      </c>
    </row>
    <row r="147" spans="2:20" x14ac:dyDescent="0.3">
      <c r="B147" s="15" t="s">
        <v>158</v>
      </c>
      <c r="C147" t="s">
        <v>191</v>
      </c>
      <c r="D147" t="s">
        <v>205</v>
      </c>
      <c r="E147" s="16">
        <v>0.38700000000000001</v>
      </c>
      <c r="F147" s="16">
        <v>10.0219</v>
      </c>
      <c r="G147" s="16">
        <v>2.1012</v>
      </c>
      <c r="H147" s="16">
        <v>-0.31569999999999998</v>
      </c>
      <c r="I147" s="21" t="s">
        <v>146</v>
      </c>
      <c r="J147" s="21" t="s">
        <v>146</v>
      </c>
      <c r="K147" s="21">
        <v>170073.37450000001</v>
      </c>
      <c r="L147" s="21">
        <v>93822.949900000007</v>
      </c>
      <c r="M147" s="21">
        <v>2943.8024</v>
      </c>
      <c r="N147" s="21">
        <v>6199.4700999999995</v>
      </c>
      <c r="O147" s="16">
        <v>22.638000000000002</v>
      </c>
      <c r="P147" s="16">
        <v>82.585599999999999</v>
      </c>
      <c r="Q147" s="16">
        <v>-10.2479</v>
      </c>
      <c r="R147" s="16">
        <v>0.1038</v>
      </c>
      <c r="S147" s="16" t="s">
        <v>146</v>
      </c>
      <c r="T147" s="21" t="s">
        <v>146</v>
      </c>
    </row>
    <row r="148" spans="2:20" x14ac:dyDescent="0.3">
      <c r="B148" s="15" t="s">
        <v>159</v>
      </c>
      <c r="C148" t="s">
        <v>191</v>
      </c>
      <c r="D148" t="s">
        <v>205</v>
      </c>
      <c r="E148" s="16">
        <v>0.79530000000000001</v>
      </c>
      <c r="F148" s="16">
        <v>20.754100000000001</v>
      </c>
      <c r="G148" s="16">
        <v>2.0306000000000002</v>
      </c>
      <c r="H148" s="16">
        <v>-0.77939999999999998</v>
      </c>
      <c r="I148" s="21" t="s">
        <v>146</v>
      </c>
      <c r="J148" s="21" t="s">
        <v>146</v>
      </c>
      <c r="K148" s="21">
        <v>175565.32</v>
      </c>
      <c r="L148" s="21">
        <v>96988.457500000004</v>
      </c>
      <c r="M148" s="21">
        <v>2903.1988000000001</v>
      </c>
      <c r="N148" s="21">
        <v>6225.7344999999996</v>
      </c>
      <c r="O148" s="16">
        <v>23.546700000000001</v>
      </c>
      <c r="P148" s="16">
        <v>84.635900000000007</v>
      </c>
      <c r="Q148" s="16">
        <v>7.0891999999999999</v>
      </c>
      <c r="R148" s="16">
        <v>12.241199999999999</v>
      </c>
      <c r="S148" s="16" t="s">
        <v>146</v>
      </c>
      <c r="T148" s="21" t="s">
        <v>146</v>
      </c>
    </row>
    <row r="149" spans="2:20" x14ac:dyDescent="0.3">
      <c r="B149" s="15" t="s">
        <v>160</v>
      </c>
      <c r="C149" t="s">
        <v>191</v>
      </c>
      <c r="D149" t="s">
        <v>205</v>
      </c>
      <c r="E149" s="16">
        <v>0.60740000000000005</v>
      </c>
      <c r="F149" s="16">
        <v>16.392600000000002</v>
      </c>
      <c r="G149" s="16">
        <v>2.0013999999999998</v>
      </c>
      <c r="H149" s="16">
        <v>-0.2273</v>
      </c>
      <c r="I149" s="21" t="s">
        <v>146</v>
      </c>
      <c r="J149" s="21" t="s">
        <v>146</v>
      </c>
      <c r="K149" s="21">
        <v>181097.39199999999</v>
      </c>
      <c r="L149" s="21">
        <v>99492.251499999998</v>
      </c>
      <c r="M149" s="21">
        <v>2954.8616999999999</v>
      </c>
      <c r="N149" s="21">
        <v>6048.2550000000001</v>
      </c>
      <c r="O149" s="16">
        <v>24.157499999999999</v>
      </c>
      <c r="P149" s="16">
        <v>84.147099999999995</v>
      </c>
      <c r="Q149" s="16">
        <v>6.7930000000000001</v>
      </c>
      <c r="R149" s="16">
        <v>8.1944999999999997</v>
      </c>
      <c r="S149" s="16" t="s">
        <v>146</v>
      </c>
      <c r="T149" s="21" t="s">
        <v>146</v>
      </c>
    </row>
    <row r="150" spans="2:20" x14ac:dyDescent="0.3">
      <c r="B150" s="15" t="s">
        <v>161</v>
      </c>
      <c r="C150" t="s">
        <v>191</v>
      </c>
      <c r="D150" t="s">
        <v>205</v>
      </c>
      <c r="E150" s="16">
        <v>0.2329</v>
      </c>
      <c r="F150" s="16">
        <v>5.1787999999999998</v>
      </c>
      <c r="G150" s="16">
        <v>2.3062999999999998</v>
      </c>
      <c r="H150" s="16">
        <v>0.90349999999999997</v>
      </c>
      <c r="I150" s="21" t="s">
        <v>146</v>
      </c>
      <c r="J150" s="21" t="s">
        <v>146</v>
      </c>
      <c r="K150" s="21">
        <v>175098.02669999999</v>
      </c>
      <c r="L150" s="21">
        <v>99549.59</v>
      </c>
      <c r="M150" s="21">
        <v>3502.1390000000001</v>
      </c>
      <c r="N150" s="21">
        <v>5923.2444999999998</v>
      </c>
      <c r="O150" s="16">
        <v>22.159500000000001</v>
      </c>
      <c r="P150" s="16">
        <v>90.07</v>
      </c>
      <c r="Q150" s="16">
        <v>-1.619</v>
      </c>
      <c r="R150" s="16">
        <v>1.1720999999999999</v>
      </c>
      <c r="S150" s="16" t="s">
        <v>146</v>
      </c>
      <c r="T150" s="21" t="s">
        <v>146</v>
      </c>
    </row>
    <row r="151" spans="2:20" x14ac:dyDescent="0.3">
      <c r="B151" s="15" t="s">
        <v>162</v>
      </c>
      <c r="C151" t="s">
        <v>191</v>
      </c>
      <c r="D151" t="s">
        <v>205</v>
      </c>
      <c r="E151" s="16">
        <v>0.74960000000000004</v>
      </c>
      <c r="F151" s="16">
        <v>19.0684</v>
      </c>
      <c r="G151" s="16">
        <v>2.4176000000000002</v>
      </c>
      <c r="H151" s="16">
        <v>1.0178</v>
      </c>
      <c r="I151" s="21" t="s">
        <v>146</v>
      </c>
      <c r="J151" s="21" t="s">
        <v>146</v>
      </c>
      <c r="K151" s="21">
        <v>210214.65410000001</v>
      </c>
      <c r="L151" s="21">
        <v>103068.8714</v>
      </c>
      <c r="M151" s="21">
        <v>3945.5823999999998</v>
      </c>
      <c r="N151" s="21">
        <v>7904.2779</v>
      </c>
      <c r="O151" s="16">
        <v>20.115200000000002</v>
      </c>
      <c r="P151" s="16">
        <v>84.636899999999997</v>
      </c>
      <c r="Q151" s="16">
        <v>-12.5443</v>
      </c>
      <c r="R151" s="16">
        <v>-4.3228</v>
      </c>
      <c r="S151" s="16" t="s">
        <v>146</v>
      </c>
      <c r="T151" s="21" t="s">
        <v>146</v>
      </c>
    </row>
    <row r="152" spans="2:20" x14ac:dyDescent="0.3">
      <c r="B152" s="15" t="s">
        <v>163</v>
      </c>
      <c r="C152" t="s">
        <v>191</v>
      </c>
      <c r="D152" t="s">
        <v>205</v>
      </c>
      <c r="E152" s="16">
        <v>0.79110000000000003</v>
      </c>
      <c r="F152" s="16">
        <v>19.127700000000001</v>
      </c>
      <c r="G152" s="16">
        <v>2.3479999999999999</v>
      </c>
      <c r="H152" s="16">
        <v>1.1697</v>
      </c>
      <c r="I152" s="21" t="s">
        <v>146</v>
      </c>
      <c r="J152" s="21" t="s">
        <v>146</v>
      </c>
      <c r="K152" s="21">
        <v>228682.52669999999</v>
      </c>
      <c r="L152" s="21">
        <v>114297.78509999999</v>
      </c>
      <c r="M152" s="21">
        <v>4071.9204</v>
      </c>
      <c r="N152" s="21">
        <v>8529.1221999999998</v>
      </c>
      <c r="O152" s="16">
        <v>21.081800000000001</v>
      </c>
      <c r="P152" s="16">
        <v>85.278499999999994</v>
      </c>
      <c r="Q152" s="16">
        <v>2.5337000000000001</v>
      </c>
      <c r="R152" s="16">
        <v>1.3007</v>
      </c>
      <c r="S152" s="16" t="s">
        <v>146</v>
      </c>
      <c r="T152" s="21" t="s">
        <v>146</v>
      </c>
    </row>
    <row r="153" spans="2:20" x14ac:dyDescent="0.3">
      <c r="B153" s="15" t="s">
        <v>164</v>
      </c>
      <c r="C153" t="s">
        <v>191</v>
      </c>
      <c r="D153" t="s">
        <v>205</v>
      </c>
      <c r="E153" s="16">
        <v>-1.14E-2</v>
      </c>
      <c r="F153" s="16">
        <v>-1.6749000000000001</v>
      </c>
      <c r="G153" s="16">
        <v>2.1551999999999998</v>
      </c>
      <c r="H153" s="16">
        <v>1.1489</v>
      </c>
      <c r="I153" s="21">
        <v>8360.2536999999993</v>
      </c>
      <c r="J153" s="21">
        <v>98331.501099999994</v>
      </c>
      <c r="K153" s="21">
        <v>237099.3658</v>
      </c>
      <c r="L153" s="21">
        <v>121284.56660000001</v>
      </c>
      <c r="M153" s="21">
        <v>4057.5742</v>
      </c>
      <c r="N153" s="21">
        <v>7061.3108000000002</v>
      </c>
      <c r="O153" s="16">
        <v>24.428899999999999</v>
      </c>
      <c r="P153" s="16">
        <v>84.664699999999996</v>
      </c>
      <c r="Q153" s="16">
        <v>2.9355000000000002</v>
      </c>
      <c r="R153" s="16">
        <v>1.1317999999999999</v>
      </c>
      <c r="S153" s="16" t="s">
        <v>146</v>
      </c>
      <c r="T153" s="21">
        <v>12491.331899999999</v>
      </c>
    </row>
    <row r="154" spans="2:20" x14ac:dyDescent="0.3">
      <c r="B154" s="15" t="s">
        <v>165</v>
      </c>
      <c r="C154" t="s">
        <v>191</v>
      </c>
      <c r="D154" t="s">
        <v>205</v>
      </c>
      <c r="E154" s="16">
        <v>0.90559999999999996</v>
      </c>
      <c r="F154" s="16">
        <v>27.488900000000001</v>
      </c>
      <c r="G154" s="16">
        <v>1.8387</v>
      </c>
      <c r="H154" s="16">
        <v>1.0972999999999999</v>
      </c>
      <c r="I154" s="21">
        <v>10637.2549</v>
      </c>
      <c r="J154" s="21">
        <v>102299.46520000001</v>
      </c>
      <c r="K154" s="21">
        <v>270930.48129999998</v>
      </c>
      <c r="L154" s="21">
        <v>131075.75760000001</v>
      </c>
      <c r="M154" s="21">
        <v>3896.11</v>
      </c>
      <c r="N154" s="21">
        <v>8860.0712999999996</v>
      </c>
      <c r="O154" s="16">
        <v>24.646000000000001</v>
      </c>
      <c r="P154" s="16">
        <v>80.096900000000005</v>
      </c>
      <c r="Q154" s="16">
        <v>2.5436000000000001</v>
      </c>
      <c r="R154" s="16">
        <v>5.27</v>
      </c>
      <c r="S154" s="16" t="s">
        <v>146</v>
      </c>
      <c r="T154" s="21">
        <v>14779.857400000001</v>
      </c>
    </row>
    <row r="155" spans="2:20" x14ac:dyDescent="0.3">
      <c r="B155" s="15" t="s">
        <v>166</v>
      </c>
      <c r="C155" t="s">
        <v>191</v>
      </c>
      <c r="D155" t="s">
        <v>205</v>
      </c>
      <c r="E155" s="16">
        <v>1.0620000000000001</v>
      </c>
      <c r="F155" s="16">
        <v>30.2561</v>
      </c>
      <c r="G155" s="16">
        <v>1.8048</v>
      </c>
      <c r="H155" s="16">
        <v>1.1957</v>
      </c>
      <c r="I155" s="21">
        <v>13029.1548</v>
      </c>
      <c r="J155" s="21">
        <v>134116.4088</v>
      </c>
      <c r="K155" s="21">
        <v>360149.45799999998</v>
      </c>
      <c r="L155" s="21">
        <v>172715.5036</v>
      </c>
      <c r="M155" s="21">
        <v>4156.4575000000004</v>
      </c>
      <c r="N155" s="21">
        <v>11744.026900000001</v>
      </c>
      <c r="O155" s="16">
        <v>25.0974</v>
      </c>
      <c r="P155" s="16">
        <v>82.775800000000004</v>
      </c>
      <c r="Q155" s="16">
        <v>11.579800000000001</v>
      </c>
      <c r="R155" s="16">
        <v>14.1854</v>
      </c>
      <c r="S155" s="16" t="s">
        <v>146</v>
      </c>
      <c r="T155" s="21">
        <v>18690.664100000002</v>
      </c>
    </row>
    <row r="156" spans="2:20" x14ac:dyDescent="0.3">
      <c r="B156" s="15" t="s">
        <v>167</v>
      </c>
      <c r="C156" t="s">
        <v>191</v>
      </c>
      <c r="D156" t="s">
        <v>205</v>
      </c>
      <c r="E156" s="16">
        <v>-0.65759999999999996</v>
      </c>
      <c r="F156" s="16">
        <v>-19.491900000000001</v>
      </c>
      <c r="G156" s="16">
        <v>2.0655000000000001</v>
      </c>
      <c r="H156" s="16">
        <v>1.9537</v>
      </c>
      <c r="I156" s="21">
        <v>10301.5913</v>
      </c>
      <c r="J156" s="21">
        <v>98263.767399999997</v>
      </c>
      <c r="K156" s="21">
        <v>265212.03029999998</v>
      </c>
      <c r="L156" s="21">
        <v>144064.81709999999</v>
      </c>
      <c r="M156" s="21">
        <v>5082.9534000000003</v>
      </c>
      <c r="N156" s="21">
        <v>9331.0005999999994</v>
      </c>
      <c r="O156" s="16">
        <v>22.712199999999999</v>
      </c>
      <c r="P156" s="16">
        <v>81.692499999999995</v>
      </c>
      <c r="Q156" s="16">
        <v>5.3773</v>
      </c>
      <c r="R156" s="16">
        <v>0.55249999999999999</v>
      </c>
      <c r="S156" s="16" t="s">
        <v>146</v>
      </c>
      <c r="T156" s="21">
        <v>15103.724099999999</v>
      </c>
    </row>
    <row r="157" spans="2:20" x14ac:dyDescent="0.3">
      <c r="B157" s="15" t="s">
        <v>168</v>
      </c>
      <c r="C157" t="s">
        <v>191</v>
      </c>
      <c r="D157" t="s">
        <v>205</v>
      </c>
      <c r="E157" s="16">
        <v>0.3589</v>
      </c>
      <c r="F157" s="16">
        <v>9.0685000000000002</v>
      </c>
      <c r="G157" s="16">
        <v>1.9978</v>
      </c>
      <c r="H157" s="16">
        <v>1.8729</v>
      </c>
      <c r="I157" s="21">
        <v>13091.01</v>
      </c>
      <c r="J157" s="21">
        <v>108488.7162</v>
      </c>
      <c r="K157" s="21">
        <v>310714.02149999997</v>
      </c>
      <c r="L157" s="21">
        <v>156466.88860000001</v>
      </c>
      <c r="M157" s="21">
        <v>4633.2476999999999</v>
      </c>
      <c r="N157" s="21">
        <v>10283.943799999999</v>
      </c>
      <c r="O157" s="16">
        <v>23.250299999999999</v>
      </c>
      <c r="P157" s="16">
        <v>81.955100000000002</v>
      </c>
      <c r="Q157" s="16">
        <v>-2.1680000000000001</v>
      </c>
      <c r="R157" s="16">
        <v>-4.2218999999999998</v>
      </c>
      <c r="S157" s="16" t="s">
        <v>146</v>
      </c>
      <c r="T157" s="21">
        <v>17413.059600000001</v>
      </c>
    </row>
    <row r="158" spans="2:20" x14ac:dyDescent="0.3">
      <c r="B158" s="15" t="s">
        <v>169</v>
      </c>
      <c r="C158" t="s">
        <v>191</v>
      </c>
      <c r="D158" t="s">
        <v>205</v>
      </c>
      <c r="E158" s="16">
        <v>0.71279999999999999</v>
      </c>
      <c r="F158" s="16">
        <v>19.222799999999999</v>
      </c>
      <c r="G158" s="16">
        <v>2.1278000000000001</v>
      </c>
      <c r="H158" s="16">
        <v>1.9456</v>
      </c>
      <c r="I158" s="21">
        <v>14595.5774</v>
      </c>
      <c r="J158" s="21">
        <v>104828.5012</v>
      </c>
      <c r="K158" s="21">
        <v>345985.25799999997</v>
      </c>
      <c r="L158" s="21">
        <v>175540.0491</v>
      </c>
      <c r="M158" s="21">
        <v>5978.7995000000001</v>
      </c>
      <c r="N158" s="21">
        <v>12416.7076</v>
      </c>
      <c r="O158" s="16">
        <v>22.060400000000001</v>
      </c>
      <c r="P158" s="16">
        <v>85.253900000000002</v>
      </c>
      <c r="Q158" s="16">
        <v>5.5800999999999998</v>
      </c>
      <c r="R158" s="16">
        <v>10.556800000000001</v>
      </c>
      <c r="S158" s="16" t="s">
        <v>146</v>
      </c>
      <c r="T158" s="21">
        <v>18639.803400000001</v>
      </c>
    </row>
    <row r="159" spans="2:20" x14ac:dyDescent="0.3">
      <c r="B159" s="15" t="s">
        <v>170</v>
      </c>
      <c r="C159" t="s">
        <v>191</v>
      </c>
      <c r="D159" t="s">
        <v>205</v>
      </c>
      <c r="E159" s="16">
        <v>0.87260000000000004</v>
      </c>
      <c r="F159" s="16">
        <v>21.324100000000001</v>
      </c>
      <c r="G159" s="16">
        <v>2.1196000000000002</v>
      </c>
      <c r="H159" s="16">
        <v>1.843</v>
      </c>
      <c r="I159" s="21">
        <v>16287.810299999999</v>
      </c>
      <c r="J159" s="21">
        <v>110509.49649999999</v>
      </c>
      <c r="K159" s="21">
        <v>355440.65919999999</v>
      </c>
      <c r="L159" s="21">
        <v>187584.1624</v>
      </c>
      <c r="M159" s="21">
        <v>6437.1514999999999</v>
      </c>
      <c r="N159" s="21">
        <v>14655.8135</v>
      </c>
      <c r="O159" s="16">
        <v>20.206800000000001</v>
      </c>
      <c r="P159" s="16">
        <v>90.468199999999996</v>
      </c>
      <c r="Q159" s="16">
        <v>4.5087000000000002</v>
      </c>
      <c r="R159" s="16">
        <v>3.5424000000000002</v>
      </c>
      <c r="S159" s="16" t="s">
        <v>146</v>
      </c>
      <c r="T159" s="21">
        <v>20386.895799999998</v>
      </c>
    </row>
    <row r="160" spans="2:20" x14ac:dyDescent="0.3">
      <c r="B160" s="15" t="s">
        <v>171</v>
      </c>
      <c r="C160" t="s">
        <v>191</v>
      </c>
      <c r="D160" t="s">
        <v>205</v>
      </c>
      <c r="E160" s="16">
        <v>0.85719999999999996</v>
      </c>
      <c r="F160" s="16">
        <v>22.3995</v>
      </c>
      <c r="G160" s="16">
        <v>2.3130999999999999</v>
      </c>
      <c r="H160" s="16">
        <v>2.0082</v>
      </c>
      <c r="I160" s="21">
        <v>15944.7834</v>
      </c>
      <c r="J160" s="21">
        <v>115263.5791</v>
      </c>
      <c r="K160" s="21">
        <v>393503.05089999997</v>
      </c>
      <c r="L160" s="21">
        <v>244229.26879999999</v>
      </c>
      <c r="M160" s="21">
        <v>7461.5753000000004</v>
      </c>
      <c r="N160" s="21">
        <v>15164.5494</v>
      </c>
      <c r="O160" s="16">
        <v>23.088699999999999</v>
      </c>
      <c r="P160" s="16">
        <v>91.985900000000001</v>
      </c>
      <c r="Q160" s="16">
        <v>1.4114</v>
      </c>
      <c r="R160" s="16">
        <v>3.8462000000000001</v>
      </c>
      <c r="S160" s="16" t="s">
        <v>146</v>
      </c>
      <c r="T160" s="21">
        <v>19929.978999999999</v>
      </c>
    </row>
    <row r="161" spans="2:20" x14ac:dyDescent="0.3">
      <c r="B161" s="15" t="s">
        <v>172</v>
      </c>
      <c r="C161" t="s">
        <v>191</v>
      </c>
      <c r="D161" t="s">
        <v>205</v>
      </c>
      <c r="E161" s="16">
        <v>0.85960000000000003</v>
      </c>
      <c r="F161" s="16">
        <v>20.8415</v>
      </c>
      <c r="G161" s="16">
        <v>2.2534999999999998</v>
      </c>
      <c r="H161" s="16">
        <v>1.9398</v>
      </c>
      <c r="I161" s="21">
        <v>16011.122799999999</v>
      </c>
      <c r="J161" s="21">
        <v>145112.6666</v>
      </c>
      <c r="K161" s="21">
        <v>382001.15059999999</v>
      </c>
      <c r="L161" s="21">
        <v>238135.967</v>
      </c>
      <c r="M161" s="21">
        <v>7313.4781999999996</v>
      </c>
      <c r="N161" s="21">
        <v>15865.375400000001</v>
      </c>
      <c r="O161" s="16">
        <v>21.6175</v>
      </c>
      <c r="P161" s="16">
        <v>92.867500000000007</v>
      </c>
      <c r="Q161" s="16">
        <v>1.7185999999999999</v>
      </c>
      <c r="R161" s="16">
        <v>4.3895999999999997</v>
      </c>
      <c r="S161" s="16" t="s">
        <v>146</v>
      </c>
      <c r="T161" s="21">
        <v>17096.557700000001</v>
      </c>
    </row>
    <row r="162" spans="2:20" x14ac:dyDescent="0.3">
      <c r="B162" s="15" t="s">
        <v>173</v>
      </c>
      <c r="C162" t="s">
        <v>191</v>
      </c>
      <c r="D162" t="s">
        <v>205</v>
      </c>
      <c r="E162" s="16">
        <v>0.79169999999999996</v>
      </c>
      <c r="F162" s="16">
        <v>18.581099999999999</v>
      </c>
      <c r="G162" s="16">
        <v>2.1855000000000002</v>
      </c>
      <c r="H162" s="16">
        <v>1.8684000000000001</v>
      </c>
      <c r="I162" s="21">
        <v>15513.3889</v>
      </c>
      <c r="J162" s="21">
        <v>137566.94450000001</v>
      </c>
      <c r="K162" s="21">
        <v>367887.0367</v>
      </c>
      <c r="L162" s="21">
        <v>231147.36660000001</v>
      </c>
      <c r="M162" s="21">
        <v>6844.9852000000001</v>
      </c>
      <c r="N162" s="21">
        <v>15594.963599999999</v>
      </c>
      <c r="O162" s="16">
        <v>22.089300000000001</v>
      </c>
      <c r="P162" s="16">
        <v>92.118799999999993</v>
      </c>
      <c r="Q162" s="16">
        <v>4.9645999999999999</v>
      </c>
      <c r="R162" s="16">
        <v>3.2456</v>
      </c>
      <c r="S162" s="16">
        <v>453.22899999999998</v>
      </c>
      <c r="T162" s="21">
        <v>20642.844499999999</v>
      </c>
    </row>
    <row r="163" spans="2:20" x14ac:dyDescent="0.3">
      <c r="B163" s="15" t="s">
        <v>174</v>
      </c>
      <c r="C163" t="s">
        <v>191</v>
      </c>
      <c r="D163" t="s">
        <v>205</v>
      </c>
      <c r="E163" s="16">
        <v>0.81440000000000001</v>
      </c>
      <c r="F163" s="16">
        <v>18.6097</v>
      </c>
      <c r="G163" s="16">
        <v>2.1680000000000001</v>
      </c>
      <c r="H163" s="16">
        <v>1.8765000000000001</v>
      </c>
      <c r="I163" s="21">
        <v>15808.351199999999</v>
      </c>
      <c r="J163" s="21">
        <v>125318.90489999999</v>
      </c>
      <c r="K163" s="21">
        <v>354320.12849999999</v>
      </c>
      <c r="L163" s="21">
        <v>216316.15169999999</v>
      </c>
      <c r="M163" s="21">
        <v>6373.8734000000004</v>
      </c>
      <c r="N163" s="21">
        <v>15570.510899999999</v>
      </c>
      <c r="O163" s="16">
        <v>21.496300000000002</v>
      </c>
      <c r="P163" s="16">
        <v>94.195499999999996</v>
      </c>
      <c r="Q163" s="16">
        <v>8.5032999999999994</v>
      </c>
      <c r="R163" s="16">
        <v>12.6813</v>
      </c>
      <c r="S163" s="16">
        <v>500.23660000000001</v>
      </c>
      <c r="T163" s="21">
        <v>18765.677599999999</v>
      </c>
    </row>
    <row r="164" spans="2:20" x14ac:dyDescent="0.3">
      <c r="B164" s="15" t="s">
        <v>175</v>
      </c>
      <c r="C164" t="s">
        <v>191</v>
      </c>
      <c r="D164" t="s">
        <v>205</v>
      </c>
      <c r="E164" s="16">
        <v>0.88629999999999998</v>
      </c>
      <c r="F164" s="16">
        <v>19.784300000000002</v>
      </c>
      <c r="G164" s="16">
        <v>2.0855000000000001</v>
      </c>
      <c r="H164" s="16">
        <v>1.8109999999999999</v>
      </c>
      <c r="I164" s="21">
        <v>16856.3969</v>
      </c>
      <c r="J164" s="21">
        <v>126520.7012</v>
      </c>
      <c r="K164" s="21">
        <v>374007.45990000002</v>
      </c>
      <c r="L164" s="21">
        <v>230591.57029999999</v>
      </c>
      <c r="M164" s="21">
        <v>6310.6466</v>
      </c>
      <c r="N164" s="21">
        <v>16763.894100000001</v>
      </c>
      <c r="O164" s="16">
        <v>21.1784</v>
      </c>
      <c r="P164" s="16">
        <v>93.9679</v>
      </c>
      <c r="Q164" s="16">
        <v>9.2813999999999997</v>
      </c>
      <c r="R164" s="16">
        <v>7.9066000000000001</v>
      </c>
      <c r="S164" s="16">
        <v>516.08159999999998</v>
      </c>
      <c r="T164" s="21">
        <v>19357.702300000001</v>
      </c>
    </row>
    <row r="165" spans="2:20" x14ac:dyDescent="0.3">
      <c r="B165" s="15" t="s">
        <v>176</v>
      </c>
      <c r="C165" t="s">
        <v>191</v>
      </c>
      <c r="D165" t="s">
        <v>205</v>
      </c>
      <c r="E165" s="16">
        <v>0.88109999999999999</v>
      </c>
      <c r="F165" s="16">
        <v>17.973299999999998</v>
      </c>
      <c r="G165" s="16">
        <v>1.9553</v>
      </c>
      <c r="H165" s="16">
        <v>1.7004999999999999</v>
      </c>
      <c r="I165" s="21">
        <v>19537.877</v>
      </c>
      <c r="J165" s="21">
        <v>157649.84099999999</v>
      </c>
      <c r="K165" s="21">
        <v>438291.07539999997</v>
      </c>
      <c r="L165" s="21">
        <v>277856.86589999998</v>
      </c>
      <c r="M165" s="21">
        <v>6865.3019999999997</v>
      </c>
      <c r="N165" s="21">
        <v>22670.388500000001</v>
      </c>
      <c r="O165" s="16">
        <v>18.096</v>
      </c>
      <c r="P165" s="16">
        <v>90.736099999999993</v>
      </c>
      <c r="Q165" s="16">
        <v>15.930999999999999</v>
      </c>
      <c r="R165" s="16">
        <v>11.135899999999999</v>
      </c>
      <c r="S165" s="16">
        <v>415.42079999999999</v>
      </c>
      <c r="T165" s="21">
        <v>22171.047500000001</v>
      </c>
    </row>
    <row r="166" spans="2:20" x14ac:dyDescent="0.3">
      <c r="B166" s="15" t="s">
        <v>177</v>
      </c>
      <c r="C166" t="s">
        <v>191</v>
      </c>
      <c r="D166" t="s">
        <v>205</v>
      </c>
      <c r="E166" s="16">
        <v>0.90629999999999999</v>
      </c>
      <c r="F166" s="16">
        <v>16.721800000000002</v>
      </c>
      <c r="G166" s="16">
        <v>1.9798</v>
      </c>
      <c r="H166" s="16">
        <v>1.6389</v>
      </c>
      <c r="I166" s="21">
        <v>21209.9103</v>
      </c>
      <c r="J166" s="21">
        <v>164509.8039</v>
      </c>
      <c r="K166" s="21">
        <v>453791.60969999997</v>
      </c>
      <c r="L166" s="21">
        <v>283504.33199999999</v>
      </c>
      <c r="M166" s="21">
        <v>7822.88</v>
      </c>
      <c r="N166" s="21">
        <v>24846.481199999998</v>
      </c>
      <c r="O166" s="16">
        <v>17.003599999999999</v>
      </c>
      <c r="P166" s="16">
        <v>90.445300000000003</v>
      </c>
      <c r="Q166" s="16">
        <v>4.0974000000000004</v>
      </c>
      <c r="R166" s="16">
        <v>4.8461999999999996</v>
      </c>
      <c r="S166" s="16">
        <v>370.28989999999999</v>
      </c>
      <c r="T166" s="21">
        <v>24494.603999999999</v>
      </c>
    </row>
    <row r="167" spans="2:20" x14ac:dyDescent="0.3">
      <c r="B167" s="15" t="s">
        <v>178</v>
      </c>
      <c r="C167" t="s">
        <v>191</v>
      </c>
      <c r="D167" t="s">
        <v>205</v>
      </c>
      <c r="E167" s="16">
        <v>0.81620000000000004</v>
      </c>
      <c r="F167" s="16">
        <v>14.605499999999999</v>
      </c>
      <c r="G167" s="16">
        <v>1.8801000000000001</v>
      </c>
      <c r="H167" s="16">
        <v>1.5319</v>
      </c>
      <c r="I167" s="21">
        <v>23439.446899999999</v>
      </c>
      <c r="J167" s="21">
        <v>181603.60630000001</v>
      </c>
      <c r="K167" s="21">
        <v>495064.57990000001</v>
      </c>
      <c r="L167" s="21">
        <v>296957.90909999999</v>
      </c>
      <c r="M167" s="21">
        <v>7940.1639999999998</v>
      </c>
      <c r="N167" s="21">
        <v>27024.0085</v>
      </c>
      <c r="O167" s="16">
        <v>16.889700000000001</v>
      </c>
      <c r="P167" s="16">
        <v>87.071399999999997</v>
      </c>
      <c r="Q167" s="16">
        <v>4.7773000000000003</v>
      </c>
      <c r="R167" s="16">
        <v>5.3571</v>
      </c>
      <c r="S167" s="16">
        <v>394.4246</v>
      </c>
      <c r="T167" s="21">
        <v>27240.541000000001</v>
      </c>
    </row>
    <row r="168" spans="2:20" x14ac:dyDescent="0.3">
      <c r="B168" s="15" t="s">
        <v>179</v>
      </c>
      <c r="C168" t="s">
        <v>191</v>
      </c>
      <c r="D168" t="s">
        <v>205</v>
      </c>
      <c r="E168" s="16">
        <v>0.53339999999999999</v>
      </c>
      <c r="F168" s="16">
        <v>10.029</v>
      </c>
      <c r="G168" s="16">
        <v>1.7842</v>
      </c>
      <c r="H168" s="16">
        <v>1.6163000000000001</v>
      </c>
      <c r="I168" s="21">
        <v>26070.1702</v>
      </c>
      <c r="J168" s="21">
        <v>190768.30239999999</v>
      </c>
      <c r="K168" s="21">
        <v>576918.05980000005</v>
      </c>
      <c r="L168" s="21">
        <v>307610.76539999997</v>
      </c>
      <c r="M168" s="21">
        <v>8213.8714999999993</v>
      </c>
      <c r="N168" s="21">
        <v>28172.2768</v>
      </c>
      <c r="O168" s="16">
        <v>18.6174</v>
      </c>
      <c r="P168" s="16">
        <v>85.945999999999998</v>
      </c>
      <c r="Q168" s="16">
        <v>4.9804000000000004</v>
      </c>
      <c r="R168" s="16">
        <v>17.505800000000001</v>
      </c>
      <c r="S168" s="16">
        <v>440.64350000000002</v>
      </c>
      <c r="T168" s="21">
        <v>30713.6967</v>
      </c>
    </row>
    <row r="169" spans="2:20" x14ac:dyDescent="0.3">
      <c r="B169" s="15" t="s">
        <v>180</v>
      </c>
      <c r="C169" t="s">
        <v>191</v>
      </c>
      <c r="D169" t="s">
        <v>205</v>
      </c>
      <c r="E169" s="16">
        <v>0.8</v>
      </c>
      <c r="F169" s="16">
        <v>15.8957</v>
      </c>
      <c r="G169" s="16">
        <v>1.6716</v>
      </c>
      <c r="H169" s="16">
        <v>1.5934999999999999</v>
      </c>
      <c r="I169" s="21">
        <v>30932.5589</v>
      </c>
      <c r="J169" s="21">
        <v>220082.28460000001</v>
      </c>
      <c r="K169" s="21">
        <v>675768.79639999999</v>
      </c>
      <c r="L169" s="21">
        <v>366868.34460000001</v>
      </c>
      <c r="M169" s="21">
        <v>9113.9550999999992</v>
      </c>
      <c r="N169" s="21">
        <v>33335.753499999999</v>
      </c>
      <c r="O169" s="16">
        <v>18.277999999999999</v>
      </c>
      <c r="P169" s="16">
        <v>86.108500000000006</v>
      </c>
      <c r="Q169" s="16">
        <v>10.8325</v>
      </c>
      <c r="R169" s="16">
        <v>8.8338000000000001</v>
      </c>
      <c r="S169" s="16">
        <v>426.66160000000002</v>
      </c>
      <c r="T169" s="21">
        <v>35658.276899999997</v>
      </c>
    </row>
    <row r="170" spans="2:20" x14ac:dyDescent="0.3">
      <c r="B170" s="15" t="s">
        <v>181</v>
      </c>
      <c r="C170" t="s">
        <v>191</v>
      </c>
      <c r="D170" t="s">
        <v>205</v>
      </c>
      <c r="E170" s="16">
        <v>0.69840000000000002</v>
      </c>
      <c r="F170" s="16">
        <v>13.973000000000001</v>
      </c>
      <c r="G170" s="16">
        <v>1.6783999999999999</v>
      </c>
      <c r="H170" s="16">
        <v>1.4113</v>
      </c>
      <c r="I170" s="21">
        <v>30754.454099999999</v>
      </c>
      <c r="J170" s="21">
        <v>231420.19209999999</v>
      </c>
      <c r="K170" s="21">
        <v>691837.37809999997</v>
      </c>
      <c r="L170" s="21">
        <v>381374.00099999999</v>
      </c>
      <c r="M170" s="21">
        <v>9822.8341999999993</v>
      </c>
      <c r="N170" s="21">
        <v>33182.784699999997</v>
      </c>
      <c r="O170" s="16">
        <v>18.728899999999999</v>
      </c>
      <c r="P170" s="16">
        <v>87.599599999999995</v>
      </c>
      <c r="Q170" s="16">
        <v>14.377800000000001</v>
      </c>
      <c r="R170" s="16">
        <v>12.3019</v>
      </c>
      <c r="S170" s="16">
        <v>366.50389999999999</v>
      </c>
      <c r="T170" s="21">
        <v>35386.025399999999</v>
      </c>
    </row>
    <row r="171" spans="2:20" x14ac:dyDescent="0.3">
      <c r="B171" s="15" t="s">
        <v>154</v>
      </c>
      <c r="C171" t="s">
        <v>192</v>
      </c>
      <c r="D171" t="s">
        <v>78</v>
      </c>
      <c r="E171" s="16" t="s">
        <v>146</v>
      </c>
      <c r="F171" s="16" t="s">
        <v>146</v>
      </c>
      <c r="G171" s="16" t="s">
        <v>146</v>
      </c>
      <c r="H171" s="16" t="s">
        <v>146</v>
      </c>
      <c r="I171" s="21" t="s">
        <v>146</v>
      </c>
      <c r="J171" s="21" t="s">
        <v>146</v>
      </c>
      <c r="K171" s="21">
        <v>229413.6312</v>
      </c>
      <c r="L171" s="21">
        <v>127826.504</v>
      </c>
      <c r="M171" s="21">
        <v>6366.9621999999999</v>
      </c>
      <c r="N171" s="21">
        <v>6522.2664000000004</v>
      </c>
      <c r="O171" s="16">
        <v>30.562999999999999</v>
      </c>
      <c r="P171" s="16">
        <v>70.2012</v>
      </c>
      <c r="Q171" s="16" t="s">
        <v>146</v>
      </c>
      <c r="R171" s="16" t="s">
        <v>146</v>
      </c>
      <c r="S171" s="16" t="s">
        <v>146</v>
      </c>
      <c r="T171" s="21" t="s">
        <v>146</v>
      </c>
    </row>
    <row r="172" spans="2:20" x14ac:dyDescent="0.3">
      <c r="B172" s="15" t="s">
        <v>155</v>
      </c>
      <c r="C172" t="s">
        <v>192</v>
      </c>
      <c r="D172" t="s">
        <v>78</v>
      </c>
      <c r="E172" s="16">
        <v>1.0663</v>
      </c>
      <c r="F172" s="16">
        <v>33.933</v>
      </c>
      <c r="G172" s="16">
        <v>3.3155000000000001</v>
      </c>
      <c r="H172" s="16">
        <v>-2.2866</v>
      </c>
      <c r="I172" s="21" t="s">
        <v>146</v>
      </c>
      <c r="J172" s="21" t="s">
        <v>146</v>
      </c>
      <c r="K172" s="21">
        <v>252778.6151</v>
      </c>
      <c r="L172" s="21">
        <v>152159.1171</v>
      </c>
      <c r="M172" s="21">
        <v>6091.9629999999997</v>
      </c>
      <c r="N172" s="21">
        <v>8703.4321999999993</v>
      </c>
      <c r="O172" s="16">
        <v>28.850200000000001</v>
      </c>
      <c r="P172" s="16">
        <v>73.322400000000002</v>
      </c>
      <c r="Q172" s="16">
        <v>7.5366999999999997</v>
      </c>
      <c r="R172" s="16">
        <v>5.9706999999999999</v>
      </c>
      <c r="S172" s="16" t="s">
        <v>146</v>
      </c>
      <c r="T172" s="21" t="s">
        <v>146</v>
      </c>
    </row>
    <row r="173" spans="2:20" x14ac:dyDescent="0.3">
      <c r="B173" s="15" t="s">
        <v>156</v>
      </c>
      <c r="C173" t="s">
        <v>192</v>
      </c>
      <c r="D173" t="s">
        <v>78</v>
      </c>
      <c r="E173" s="16">
        <v>1.5287999999999999</v>
      </c>
      <c r="F173" s="16">
        <v>41.225299999999997</v>
      </c>
      <c r="G173" s="16">
        <v>3.4134000000000002</v>
      </c>
      <c r="H173" s="16">
        <v>-2.2757999999999998</v>
      </c>
      <c r="I173" s="21" t="s">
        <v>146</v>
      </c>
      <c r="J173" s="21" t="s">
        <v>146</v>
      </c>
      <c r="K173" s="21">
        <v>260558.68799999999</v>
      </c>
      <c r="L173" s="21">
        <v>148970.96</v>
      </c>
      <c r="M173" s="21">
        <v>6854.4405999999999</v>
      </c>
      <c r="N173" s="21">
        <v>10306.592000000001</v>
      </c>
      <c r="O173" s="16">
        <v>25.120100000000001</v>
      </c>
      <c r="P173" s="16">
        <v>72.2483</v>
      </c>
      <c r="Q173" s="16">
        <v>1.9029</v>
      </c>
      <c r="R173" s="16">
        <v>4.6066000000000003</v>
      </c>
      <c r="S173" s="16" t="s">
        <v>146</v>
      </c>
      <c r="T173" s="21" t="s">
        <v>146</v>
      </c>
    </row>
    <row r="174" spans="2:20" x14ac:dyDescent="0.3">
      <c r="B174" s="15" t="s">
        <v>157</v>
      </c>
      <c r="C174" t="s">
        <v>192</v>
      </c>
      <c r="D174" t="s">
        <v>78</v>
      </c>
      <c r="E174" s="16">
        <v>1.3002</v>
      </c>
      <c r="F174" s="16">
        <v>30.883500000000002</v>
      </c>
      <c r="G174" s="16">
        <v>3.4348999999999998</v>
      </c>
      <c r="H174" s="16">
        <v>-2.9617</v>
      </c>
      <c r="I174" s="21" t="s">
        <v>146</v>
      </c>
      <c r="J174" s="21" t="s">
        <v>146</v>
      </c>
      <c r="K174" s="21">
        <v>278791.02149999997</v>
      </c>
      <c r="L174" s="21">
        <v>162058.4725</v>
      </c>
      <c r="M174" s="21">
        <v>7381.8438999999998</v>
      </c>
      <c r="N174" s="21">
        <v>12404.762500000001</v>
      </c>
      <c r="O174" s="16">
        <v>22.3489</v>
      </c>
      <c r="P174" s="16">
        <v>73.133399999999995</v>
      </c>
      <c r="Q174" s="16">
        <v>8.0313999999999997</v>
      </c>
      <c r="R174" s="16">
        <v>5.07</v>
      </c>
      <c r="S174" s="16" t="s">
        <v>146</v>
      </c>
      <c r="T174" s="21" t="s">
        <v>146</v>
      </c>
    </row>
    <row r="175" spans="2:20" x14ac:dyDescent="0.3">
      <c r="B175" s="15" t="s">
        <v>158</v>
      </c>
      <c r="C175" t="s">
        <v>192</v>
      </c>
      <c r="D175" t="s">
        <v>78</v>
      </c>
      <c r="E175" s="16">
        <v>1.4613</v>
      </c>
      <c r="F175" s="16">
        <v>31.098500000000001</v>
      </c>
      <c r="G175" s="16">
        <v>3.5581999999999998</v>
      </c>
      <c r="H175" s="16">
        <v>-1.7424999999999999</v>
      </c>
      <c r="I175" s="21" t="s">
        <v>146</v>
      </c>
      <c r="J175" s="21" t="s">
        <v>146</v>
      </c>
      <c r="K175" s="21">
        <v>284563.05599999998</v>
      </c>
      <c r="L175" s="21">
        <v>169187.12</v>
      </c>
      <c r="M175" s="21">
        <v>7771.6028999999999</v>
      </c>
      <c r="N175" s="21">
        <v>14047.888000000001</v>
      </c>
      <c r="O175" s="16">
        <v>20.18</v>
      </c>
      <c r="P175" s="16">
        <v>71.811599999999999</v>
      </c>
      <c r="Q175" s="16">
        <v>7.2091000000000003</v>
      </c>
      <c r="R175" s="16">
        <v>3.4735999999999998</v>
      </c>
      <c r="S175" s="16" t="s">
        <v>146</v>
      </c>
      <c r="T175" s="21" t="s">
        <v>146</v>
      </c>
    </row>
    <row r="176" spans="2:20" x14ac:dyDescent="0.3">
      <c r="B176" s="15" t="s">
        <v>159</v>
      </c>
      <c r="C176" t="s">
        <v>192</v>
      </c>
      <c r="D176" t="s">
        <v>78</v>
      </c>
      <c r="E176" s="16">
        <v>1.3829</v>
      </c>
      <c r="F176" s="16">
        <v>29.741199999999999</v>
      </c>
      <c r="G176" s="16">
        <v>3.2151000000000001</v>
      </c>
      <c r="H176" s="16">
        <v>-2.2763</v>
      </c>
      <c r="I176" s="21" t="s">
        <v>146</v>
      </c>
      <c r="J176" s="21" t="s">
        <v>146</v>
      </c>
      <c r="K176" s="21">
        <v>325599.71340000001</v>
      </c>
      <c r="L176" s="21">
        <v>174123.59640000001</v>
      </c>
      <c r="M176" s="21">
        <v>6951.4647999999997</v>
      </c>
      <c r="N176" s="21">
        <v>14544.1569</v>
      </c>
      <c r="O176" s="16">
        <v>21.1859</v>
      </c>
      <c r="P176" s="16">
        <v>70.504300000000001</v>
      </c>
      <c r="Q176" s="16">
        <v>11.8561</v>
      </c>
      <c r="R176" s="16">
        <v>8.4943000000000008</v>
      </c>
      <c r="S176" s="16" t="s">
        <v>146</v>
      </c>
      <c r="T176" s="21" t="s">
        <v>146</v>
      </c>
    </row>
    <row r="177" spans="2:20" x14ac:dyDescent="0.3">
      <c r="B177" s="15" t="s">
        <v>160</v>
      </c>
      <c r="C177" t="s">
        <v>192</v>
      </c>
      <c r="D177" t="s">
        <v>78</v>
      </c>
      <c r="E177" s="16">
        <v>1.0972999999999999</v>
      </c>
      <c r="F177" s="16">
        <v>24.056999999999999</v>
      </c>
      <c r="G177" s="16">
        <v>3.0807000000000002</v>
      </c>
      <c r="H177" s="16">
        <v>-0.98270000000000002</v>
      </c>
      <c r="I177" s="21" t="s">
        <v>146</v>
      </c>
      <c r="J177" s="21" t="s">
        <v>146</v>
      </c>
      <c r="K177" s="21">
        <v>343975.01380000002</v>
      </c>
      <c r="L177" s="21">
        <v>180903.93419999999</v>
      </c>
      <c r="M177" s="21">
        <v>7120.9947000000002</v>
      </c>
      <c r="N177" s="21">
        <v>15647.191999999999</v>
      </c>
      <c r="O177" s="16">
        <v>20.119</v>
      </c>
      <c r="P177" s="16">
        <v>65.030900000000003</v>
      </c>
      <c r="Q177" s="16">
        <v>7.3792</v>
      </c>
      <c r="R177" s="16">
        <v>6.9880000000000004</v>
      </c>
      <c r="S177" s="16" t="s">
        <v>146</v>
      </c>
      <c r="T177" s="21" t="s">
        <v>146</v>
      </c>
    </row>
    <row r="178" spans="2:20" x14ac:dyDescent="0.3">
      <c r="B178" s="15" t="s">
        <v>161</v>
      </c>
      <c r="C178" t="s">
        <v>192</v>
      </c>
      <c r="D178" t="s">
        <v>78</v>
      </c>
      <c r="E178" s="16">
        <v>0.72909999999999997</v>
      </c>
      <c r="F178" s="16">
        <v>19.434699999999999</v>
      </c>
      <c r="G178" s="16">
        <v>2.9199000000000002</v>
      </c>
      <c r="H178" s="16">
        <v>-3.2099999999999997E-2</v>
      </c>
      <c r="I178" s="21" t="s">
        <v>146</v>
      </c>
      <c r="J178" s="21" t="s">
        <v>146</v>
      </c>
      <c r="K178" s="21">
        <v>407066.75900000002</v>
      </c>
      <c r="L178" s="21">
        <v>219414.52</v>
      </c>
      <c r="M178" s="21">
        <v>7772.9561000000003</v>
      </c>
      <c r="N178" s="21">
        <v>12838.906000000001</v>
      </c>
      <c r="O178" s="16">
        <v>29.0426</v>
      </c>
      <c r="P178" s="16">
        <v>63.849600000000002</v>
      </c>
      <c r="Q178" s="16">
        <v>9.5167999999999999</v>
      </c>
      <c r="R178" s="16">
        <v>6.6150000000000002</v>
      </c>
      <c r="S178" s="16" t="s">
        <v>146</v>
      </c>
      <c r="T178" s="21">
        <v>18867.0075</v>
      </c>
    </row>
    <row r="179" spans="2:20" x14ac:dyDescent="0.3">
      <c r="B179" s="15" t="s">
        <v>162</v>
      </c>
      <c r="C179" t="s">
        <v>192</v>
      </c>
      <c r="D179" t="s">
        <v>78</v>
      </c>
      <c r="E179" s="16">
        <v>1.2898000000000001</v>
      </c>
      <c r="F179" s="16">
        <v>37.046700000000001</v>
      </c>
      <c r="G179" s="16">
        <v>2.5788000000000002</v>
      </c>
      <c r="H179" s="16">
        <v>0.25</v>
      </c>
      <c r="I179" s="21" t="s">
        <v>146</v>
      </c>
      <c r="J179" s="21" t="s">
        <v>146</v>
      </c>
      <c r="K179" s="21">
        <v>449438.20079999999</v>
      </c>
      <c r="L179" s="21">
        <v>244247.33040000001</v>
      </c>
      <c r="M179" s="21">
        <v>7758.4930000000004</v>
      </c>
      <c r="N179" s="21">
        <v>17163.441599999998</v>
      </c>
      <c r="O179" s="16">
        <v>24.346599999999999</v>
      </c>
      <c r="P179" s="16">
        <v>65.881299999999996</v>
      </c>
      <c r="Q179" s="16">
        <v>0.48349999999999999</v>
      </c>
      <c r="R179" s="16">
        <v>0.13930000000000001</v>
      </c>
      <c r="S179" s="16" t="s">
        <v>146</v>
      </c>
      <c r="T179" s="21">
        <v>23647.883999999998</v>
      </c>
    </row>
    <row r="180" spans="2:20" x14ac:dyDescent="0.3">
      <c r="B180" s="15" t="s">
        <v>163</v>
      </c>
      <c r="C180" t="s">
        <v>192</v>
      </c>
      <c r="D180" t="s">
        <v>78</v>
      </c>
      <c r="E180" s="16">
        <v>0.91039999999999999</v>
      </c>
      <c r="F180" s="16">
        <v>24.7028</v>
      </c>
      <c r="G180" s="16">
        <v>2.5415999999999999</v>
      </c>
      <c r="H180" s="16">
        <v>-0.34179999999999999</v>
      </c>
      <c r="I180" s="21">
        <v>22462.755000000001</v>
      </c>
      <c r="J180" s="21">
        <v>253217.03339999999</v>
      </c>
      <c r="K180" s="21">
        <v>536123.21939999994</v>
      </c>
      <c r="L180" s="21">
        <v>298717.28340000001</v>
      </c>
      <c r="M180" s="21">
        <v>9017.7882000000009</v>
      </c>
      <c r="N180" s="21">
        <v>19113.936600000001</v>
      </c>
      <c r="O180" s="16">
        <v>26.467700000000001</v>
      </c>
      <c r="P180" s="16">
        <v>61.254899999999999</v>
      </c>
      <c r="Q180" s="16">
        <v>13.849</v>
      </c>
      <c r="R180" s="16">
        <v>4.7778</v>
      </c>
      <c r="S180" s="16" t="s">
        <v>146</v>
      </c>
      <c r="T180" s="21">
        <v>25428.413400000001</v>
      </c>
    </row>
    <row r="181" spans="2:20" x14ac:dyDescent="0.3">
      <c r="B181" s="15" t="s">
        <v>164</v>
      </c>
      <c r="C181" t="s">
        <v>192</v>
      </c>
      <c r="D181" t="s">
        <v>78</v>
      </c>
      <c r="E181" s="16">
        <v>0.83909999999999996</v>
      </c>
      <c r="F181" s="16">
        <v>23.4724</v>
      </c>
      <c r="G181" s="16">
        <v>2.0859999999999999</v>
      </c>
      <c r="H181" s="16">
        <v>0.46779999999999999</v>
      </c>
      <c r="I181" s="21">
        <v>19727.238600000001</v>
      </c>
      <c r="J181" s="21">
        <v>249075.72270000001</v>
      </c>
      <c r="K181" s="21">
        <v>532374.19979999994</v>
      </c>
      <c r="L181" s="21">
        <v>304237.39919999999</v>
      </c>
      <c r="M181" s="21">
        <v>10316.507600000001</v>
      </c>
      <c r="N181" s="21">
        <v>17522.146499999999</v>
      </c>
      <c r="O181" s="16">
        <v>29.139600000000002</v>
      </c>
      <c r="P181" s="16">
        <v>61.149099999999997</v>
      </c>
      <c r="Q181" s="16">
        <v>12.7483</v>
      </c>
      <c r="R181" s="16">
        <v>9.3972999999999995</v>
      </c>
      <c r="S181" s="16" t="s">
        <v>146</v>
      </c>
      <c r="T181" s="21">
        <v>27095.305499999999</v>
      </c>
    </row>
    <row r="182" spans="2:20" x14ac:dyDescent="0.3">
      <c r="B182" s="15" t="s">
        <v>165</v>
      </c>
      <c r="C182" t="s">
        <v>192</v>
      </c>
      <c r="D182" t="s">
        <v>78</v>
      </c>
      <c r="E182" s="16">
        <v>0.85799999999999998</v>
      </c>
      <c r="F182" s="16">
        <v>26.2576</v>
      </c>
      <c r="G182" s="16">
        <v>1.8395999999999999</v>
      </c>
      <c r="H182" s="16">
        <v>-6.3299999999999995E-2</v>
      </c>
      <c r="I182" s="21">
        <v>24838.856400000001</v>
      </c>
      <c r="J182" s="21">
        <v>302146.06089999998</v>
      </c>
      <c r="K182" s="21">
        <v>665308.80740000005</v>
      </c>
      <c r="L182" s="21">
        <v>368822.5514</v>
      </c>
      <c r="M182" s="21">
        <v>10213.25</v>
      </c>
      <c r="N182" s="21">
        <v>21599.426500000001</v>
      </c>
      <c r="O182" s="16">
        <v>29.8599</v>
      </c>
      <c r="P182" s="16">
        <v>57.597000000000001</v>
      </c>
      <c r="Q182" s="16">
        <v>7.6050000000000004</v>
      </c>
      <c r="R182" s="16">
        <v>6.3110999999999997</v>
      </c>
      <c r="S182" s="16" t="s">
        <v>146</v>
      </c>
      <c r="T182" s="21">
        <v>32210.3505</v>
      </c>
    </row>
    <row r="183" spans="2:20" x14ac:dyDescent="0.3">
      <c r="B183" s="15" t="s">
        <v>166</v>
      </c>
      <c r="C183" t="s">
        <v>192</v>
      </c>
      <c r="D183" t="s">
        <v>78</v>
      </c>
      <c r="E183" s="16">
        <v>0.94379999999999997</v>
      </c>
      <c r="F183" s="16">
        <v>28.236599999999999</v>
      </c>
      <c r="G183" s="16">
        <v>1.8966000000000001</v>
      </c>
      <c r="H183" s="16">
        <v>-8.48E-2</v>
      </c>
      <c r="I183" s="21">
        <v>27662.630399999998</v>
      </c>
      <c r="J183" s="21">
        <v>282733.02</v>
      </c>
      <c r="K183" s="21">
        <v>700579.11419999995</v>
      </c>
      <c r="L183" s="21">
        <v>420772.55940000003</v>
      </c>
      <c r="M183" s="21">
        <v>12202.9581</v>
      </c>
      <c r="N183" s="21">
        <v>24071.9607</v>
      </c>
      <c r="O183" s="16">
        <v>28.438300000000002</v>
      </c>
      <c r="P183" s="16">
        <v>60.404899999999998</v>
      </c>
      <c r="Q183" s="16">
        <v>11.4155</v>
      </c>
      <c r="R183" s="16">
        <v>12.3531</v>
      </c>
      <c r="S183" s="16" t="s">
        <v>146</v>
      </c>
      <c r="T183" s="21">
        <v>37427.427900000002</v>
      </c>
    </row>
    <row r="184" spans="2:20" x14ac:dyDescent="0.3">
      <c r="B184" s="15" t="s">
        <v>167</v>
      </c>
      <c r="C184" t="s">
        <v>192</v>
      </c>
      <c r="D184" t="s">
        <v>78</v>
      </c>
      <c r="E184" s="16">
        <v>0.1938</v>
      </c>
      <c r="F184" s="16">
        <v>7.6066000000000003</v>
      </c>
      <c r="G184" s="16">
        <v>2.008</v>
      </c>
      <c r="H184" s="16">
        <v>0.54010000000000002</v>
      </c>
      <c r="I184" s="21">
        <v>19969.2075</v>
      </c>
      <c r="J184" s="21">
        <v>248503.75</v>
      </c>
      <c r="K184" s="21">
        <v>716711.05</v>
      </c>
      <c r="L184" s="21">
        <v>358988.08</v>
      </c>
      <c r="M184" s="21">
        <v>14292.7505</v>
      </c>
      <c r="N184" s="21">
        <v>13690.297500000001</v>
      </c>
      <c r="O184" s="16">
        <v>50.700099999999999</v>
      </c>
      <c r="P184" s="16">
        <v>51.733899999999998</v>
      </c>
      <c r="Q184" s="16">
        <v>16.0596</v>
      </c>
      <c r="R184" s="16">
        <v>9.1872000000000007</v>
      </c>
      <c r="S184" s="16" t="s">
        <v>146</v>
      </c>
      <c r="T184" s="21">
        <v>34815.302499999998</v>
      </c>
    </row>
    <row r="185" spans="2:20" x14ac:dyDescent="0.3">
      <c r="B185" s="15" t="s">
        <v>168</v>
      </c>
      <c r="C185" t="s">
        <v>192</v>
      </c>
      <c r="D185" t="s">
        <v>78</v>
      </c>
      <c r="E185" s="16">
        <v>0.38640000000000002</v>
      </c>
      <c r="F185" s="16">
        <v>10.7346</v>
      </c>
      <c r="G185" s="16">
        <v>1.3829</v>
      </c>
      <c r="H185" s="16">
        <v>0.73450000000000004</v>
      </c>
      <c r="I185" s="21">
        <v>76751.444000000003</v>
      </c>
      <c r="J185" s="21">
        <v>796592.14359999995</v>
      </c>
      <c r="K185" s="21">
        <v>1658800</v>
      </c>
      <c r="L185" s="21">
        <v>1036300</v>
      </c>
      <c r="M185" s="21">
        <v>14133.969499999999</v>
      </c>
      <c r="N185" s="21">
        <v>69885.314400000003</v>
      </c>
      <c r="O185" s="16">
        <v>23.290099999999999</v>
      </c>
      <c r="P185" s="16">
        <v>53.700699999999998</v>
      </c>
      <c r="Q185" s="16">
        <v>163.233</v>
      </c>
      <c r="R185" s="16">
        <v>137.94649999999999</v>
      </c>
      <c r="S185" s="16">
        <v>558.96119999999996</v>
      </c>
      <c r="T185" s="21">
        <v>98627.139599999995</v>
      </c>
    </row>
    <row r="186" spans="2:20" x14ac:dyDescent="0.3">
      <c r="B186" s="15" t="s">
        <v>169</v>
      </c>
      <c r="C186" t="s">
        <v>192</v>
      </c>
      <c r="D186" t="s">
        <v>78</v>
      </c>
      <c r="E186" s="16">
        <v>-3.1699999999999999E-2</v>
      </c>
      <c r="F186" s="16">
        <v>-0.71640000000000004</v>
      </c>
      <c r="G186" s="16">
        <v>1.3983000000000001</v>
      </c>
      <c r="H186" s="16">
        <v>0.90890000000000004</v>
      </c>
      <c r="I186" s="21">
        <v>73506.887700000007</v>
      </c>
      <c r="J186" s="21">
        <v>633574.58519999997</v>
      </c>
      <c r="K186" s="21">
        <v>1546000</v>
      </c>
      <c r="L186" s="21">
        <v>952563.32700000005</v>
      </c>
      <c r="M186" s="21">
        <v>19392.231100000001</v>
      </c>
      <c r="N186" s="21">
        <v>71813.705100000006</v>
      </c>
      <c r="O186" s="16">
        <v>21.141400000000001</v>
      </c>
      <c r="P186" s="16">
        <v>55.512099999999997</v>
      </c>
      <c r="Q186" s="16">
        <v>-4.7991999999999999</v>
      </c>
      <c r="R186" s="16">
        <v>-3.2227000000000001</v>
      </c>
      <c r="S186" s="16">
        <v>532.86210000000005</v>
      </c>
      <c r="T186" s="21">
        <v>96378.884699999995</v>
      </c>
    </row>
    <row r="187" spans="2:20" x14ac:dyDescent="0.3">
      <c r="B187" s="15" t="s">
        <v>170</v>
      </c>
      <c r="C187" t="s">
        <v>192</v>
      </c>
      <c r="D187" t="s">
        <v>78</v>
      </c>
      <c r="E187" s="16">
        <v>-0.28410000000000002</v>
      </c>
      <c r="F187" s="16">
        <v>-6.0598999999999998</v>
      </c>
      <c r="G187" s="16">
        <v>1.5303</v>
      </c>
      <c r="H187" s="16">
        <v>1.2828999999999999</v>
      </c>
      <c r="I187" s="21">
        <v>68234.9473</v>
      </c>
      <c r="J187" s="21">
        <v>546445.65689999994</v>
      </c>
      <c r="K187" s="21">
        <v>1505200</v>
      </c>
      <c r="L187" s="21">
        <v>906299.43299999996</v>
      </c>
      <c r="M187" s="21">
        <v>20366.015500000001</v>
      </c>
      <c r="N187" s="21">
        <v>71217.327999999994</v>
      </c>
      <c r="O187" s="16">
        <v>20.829799999999999</v>
      </c>
      <c r="P187" s="16">
        <v>61.422800000000002</v>
      </c>
      <c r="Q187" s="16">
        <v>-4.3536999999999999</v>
      </c>
      <c r="R187" s="16">
        <v>5.1501999999999999</v>
      </c>
      <c r="S187" s="16">
        <v>521.37400000000002</v>
      </c>
      <c r="T187" s="21">
        <v>85293.296400000007</v>
      </c>
    </row>
    <row r="188" spans="2:20" x14ac:dyDescent="0.3">
      <c r="B188" s="15" t="s">
        <v>171</v>
      </c>
      <c r="C188" t="s">
        <v>192</v>
      </c>
      <c r="D188" t="s">
        <v>78</v>
      </c>
      <c r="E188" s="16">
        <v>-0.15060000000000001</v>
      </c>
      <c r="F188" s="16">
        <v>-3.1739999999999999</v>
      </c>
      <c r="G188" s="16">
        <v>1.1484000000000001</v>
      </c>
      <c r="H188" s="16">
        <v>0.60660000000000003</v>
      </c>
      <c r="I188" s="21">
        <v>69441.046799999996</v>
      </c>
      <c r="J188" s="21">
        <v>503987.63579999999</v>
      </c>
      <c r="K188" s="21">
        <v>1501700</v>
      </c>
      <c r="L188" s="21">
        <v>864845.89500000002</v>
      </c>
      <c r="M188" s="21">
        <v>14384.660099999999</v>
      </c>
      <c r="N188" s="21">
        <v>71463.175799999997</v>
      </c>
      <c r="O188" s="16">
        <v>20.690899999999999</v>
      </c>
      <c r="P188" s="16">
        <v>69.216499999999996</v>
      </c>
      <c r="Q188" s="16">
        <v>-8.8804999999999996</v>
      </c>
      <c r="R188" s="16">
        <v>3.1423000000000001</v>
      </c>
      <c r="S188" s="16">
        <v>541.38840000000005</v>
      </c>
      <c r="T188" s="21">
        <v>87061.992599999998</v>
      </c>
    </row>
    <row r="189" spans="2:20" x14ac:dyDescent="0.3">
      <c r="B189" s="15" t="s">
        <v>172</v>
      </c>
      <c r="C189" t="s">
        <v>192</v>
      </c>
      <c r="D189" t="s">
        <v>78</v>
      </c>
      <c r="E189" s="16">
        <v>-9.4100000000000003E-2</v>
      </c>
      <c r="F189" s="16">
        <v>-2.0720999999999998</v>
      </c>
      <c r="G189" s="16">
        <v>0.98150000000000004</v>
      </c>
      <c r="H189" s="16">
        <v>0.3286</v>
      </c>
      <c r="I189" s="21">
        <v>63239.0484</v>
      </c>
      <c r="J189" s="21">
        <v>437093.91</v>
      </c>
      <c r="K189" s="21">
        <v>1403200</v>
      </c>
      <c r="L189" s="21">
        <v>840305.38020000001</v>
      </c>
      <c r="M189" s="21">
        <v>11482.3454</v>
      </c>
      <c r="N189" s="21">
        <v>64589.1774</v>
      </c>
      <c r="O189" s="16">
        <v>21.533200000000001</v>
      </c>
      <c r="P189" s="16">
        <v>76.788899999999998</v>
      </c>
      <c r="Q189" s="16">
        <v>-4.7378999999999998</v>
      </c>
      <c r="R189" s="16">
        <v>3.3727999999999998</v>
      </c>
      <c r="S189" s="16">
        <v>558.73500000000001</v>
      </c>
      <c r="T189" s="21">
        <v>90710.446200000006</v>
      </c>
    </row>
    <row r="190" spans="2:20" x14ac:dyDescent="0.3">
      <c r="B190" s="15" t="s">
        <v>173</v>
      </c>
      <c r="C190" t="s">
        <v>192</v>
      </c>
      <c r="D190" t="s">
        <v>78</v>
      </c>
      <c r="E190" s="16">
        <v>0.16589999999999999</v>
      </c>
      <c r="F190" s="16">
        <v>3.4302999999999999</v>
      </c>
      <c r="G190" s="16">
        <v>1.4645999999999999</v>
      </c>
      <c r="H190" s="16">
        <v>0.99009999999999998</v>
      </c>
      <c r="I190" s="21">
        <v>61635.319799999997</v>
      </c>
      <c r="J190" s="21">
        <v>373529.5454</v>
      </c>
      <c r="K190" s="21">
        <v>1332000</v>
      </c>
      <c r="L190" s="21">
        <v>762094.75580000004</v>
      </c>
      <c r="M190" s="21">
        <v>17560.937399999999</v>
      </c>
      <c r="N190" s="21">
        <v>67520.263500000001</v>
      </c>
      <c r="O190" s="16">
        <v>17.1312</v>
      </c>
      <c r="P190" s="16">
        <v>79.800799999999995</v>
      </c>
      <c r="Q190" s="16">
        <v>-3.5739999999999998</v>
      </c>
      <c r="R190" s="16">
        <v>1.3043</v>
      </c>
      <c r="S190" s="16">
        <v>490.05470000000003</v>
      </c>
      <c r="T190" s="21">
        <v>82267.679999999993</v>
      </c>
    </row>
    <row r="191" spans="2:20" x14ac:dyDescent="0.3">
      <c r="B191" s="15" t="s">
        <v>174</v>
      </c>
      <c r="C191" t="s">
        <v>192</v>
      </c>
      <c r="D191" t="s">
        <v>78</v>
      </c>
      <c r="E191" s="16">
        <v>0.10349999999999999</v>
      </c>
      <c r="F191" s="16">
        <v>1.1021000000000001</v>
      </c>
      <c r="G191" s="16">
        <v>1.5993999999999999</v>
      </c>
      <c r="H191" s="16">
        <v>1.2293000000000001</v>
      </c>
      <c r="I191" s="21">
        <v>53843.929600000003</v>
      </c>
      <c r="J191" s="21">
        <v>328339.82299999997</v>
      </c>
      <c r="K191" s="21">
        <v>1188600</v>
      </c>
      <c r="L191" s="21">
        <v>675123.66720000003</v>
      </c>
      <c r="M191" s="21">
        <v>17297.766599999999</v>
      </c>
      <c r="N191" s="21">
        <v>60754.175600000002</v>
      </c>
      <c r="O191" s="16">
        <v>17.1709</v>
      </c>
      <c r="P191" s="16">
        <v>77.379099999999994</v>
      </c>
      <c r="Q191" s="16">
        <v>-6.3194999999999997</v>
      </c>
      <c r="R191" s="16">
        <v>-6.4287999999999998</v>
      </c>
      <c r="S191" s="16">
        <v>432.17329999999998</v>
      </c>
      <c r="T191" s="21">
        <v>70717.306400000001</v>
      </c>
    </row>
    <row r="192" spans="2:20" x14ac:dyDescent="0.3">
      <c r="B192" s="15" t="s">
        <v>175</v>
      </c>
      <c r="C192" t="s">
        <v>192</v>
      </c>
      <c r="D192" t="s">
        <v>78</v>
      </c>
      <c r="E192" s="16">
        <v>0.29709999999999998</v>
      </c>
      <c r="F192" s="16">
        <v>4.7499000000000002</v>
      </c>
      <c r="G192" s="16">
        <v>1.3353999999999999</v>
      </c>
      <c r="H192" s="16">
        <v>0.86009999999999998</v>
      </c>
      <c r="I192" s="21">
        <v>45159.244500000001</v>
      </c>
      <c r="J192" s="21">
        <v>266076.723</v>
      </c>
      <c r="K192" s="21">
        <v>1009600</v>
      </c>
      <c r="L192" s="21">
        <v>558080.41500000004</v>
      </c>
      <c r="M192" s="21">
        <v>12569.820599999999</v>
      </c>
      <c r="N192" s="21">
        <v>53108.19</v>
      </c>
      <c r="O192" s="16">
        <v>16.7529</v>
      </c>
      <c r="P192" s="16">
        <v>78.213800000000006</v>
      </c>
      <c r="Q192" s="16">
        <v>-1.3395999999999999</v>
      </c>
      <c r="R192" s="16">
        <v>-1.2827</v>
      </c>
      <c r="S192" s="16">
        <v>425.47989999999999</v>
      </c>
      <c r="T192" s="21">
        <v>56938.843500000003</v>
      </c>
    </row>
    <row r="193" spans="2:20" x14ac:dyDescent="0.3">
      <c r="B193" s="15" t="s">
        <v>176</v>
      </c>
      <c r="C193" t="s">
        <v>192</v>
      </c>
      <c r="D193" t="s">
        <v>78</v>
      </c>
      <c r="E193" s="16">
        <v>0.42420000000000002</v>
      </c>
      <c r="F193" s="16">
        <v>7.0278</v>
      </c>
      <c r="G193" s="16">
        <v>1.5663</v>
      </c>
      <c r="H193" s="16">
        <v>1.2068000000000001</v>
      </c>
      <c r="I193" s="21">
        <v>49131.339599999999</v>
      </c>
      <c r="J193" s="21">
        <v>285246.85560000001</v>
      </c>
      <c r="K193" s="21">
        <v>1098300</v>
      </c>
      <c r="L193" s="21">
        <v>619219.3308</v>
      </c>
      <c r="M193" s="21">
        <v>14061.126399999999</v>
      </c>
      <c r="N193" s="21">
        <v>58898.3724</v>
      </c>
      <c r="O193" s="16">
        <v>16.525400000000001</v>
      </c>
      <c r="P193" s="16">
        <v>77.184799999999996</v>
      </c>
      <c r="Q193" s="16">
        <v>1.2831999999999999</v>
      </c>
      <c r="R193" s="16">
        <v>0.61170000000000002</v>
      </c>
      <c r="S193" s="16">
        <v>419.5369</v>
      </c>
      <c r="T193" s="21">
        <v>60396.831599999998</v>
      </c>
    </row>
    <row r="194" spans="2:20" x14ac:dyDescent="0.3">
      <c r="B194" s="15" t="s">
        <v>177</v>
      </c>
      <c r="C194" t="s">
        <v>192</v>
      </c>
      <c r="D194" t="s">
        <v>78</v>
      </c>
      <c r="E194" s="16">
        <v>0.53449999999999998</v>
      </c>
      <c r="F194" s="16">
        <v>8.8957999999999995</v>
      </c>
      <c r="G194" s="16">
        <v>1.8935999999999999</v>
      </c>
      <c r="H194" s="16" t="s">
        <v>146</v>
      </c>
      <c r="I194" s="21">
        <v>47847.2094</v>
      </c>
      <c r="J194" s="21">
        <v>263034.10359999997</v>
      </c>
      <c r="K194" s="21">
        <v>1016600</v>
      </c>
      <c r="L194" s="21">
        <v>570415.36499999999</v>
      </c>
      <c r="M194" s="21">
        <v>17884.7412</v>
      </c>
      <c r="N194" s="21">
        <v>55360.9764</v>
      </c>
      <c r="O194" s="16">
        <v>15.8887</v>
      </c>
      <c r="P194" s="16">
        <v>74.702200000000005</v>
      </c>
      <c r="Q194" s="16">
        <v>-2.2587000000000002</v>
      </c>
      <c r="R194" s="16">
        <v>0.18340000000000001</v>
      </c>
      <c r="S194" s="16">
        <v>365.27620000000002</v>
      </c>
      <c r="T194" s="21">
        <v>60204.456400000003</v>
      </c>
    </row>
    <row r="195" spans="2:20" x14ac:dyDescent="0.3">
      <c r="B195" s="15" t="s">
        <v>178</v>
      </c>
      <c r="C195" t="s">
        <v>192</v>
      </c>
      <c r="D195" t="s">
        <v>78</v>
      </c>
      <c r="E195" s="16">
        <v>0.35859999999999997</v>
      </c>
      <c r="F195" s="16">
        <v>5.7770000000000001</v>
      </c>
      <c r="G195" s="16">
        <v>1.4735</v>
      </c>
      <c r="H195" s="16" t="s">
        <v>146</v>
      </c>
      <c r="I195" s="21">
        <v>45083.589599999999</v>
      </c>
      <c r="J195" s="21">
        <v>269810.53529999999</v>
      </c>
      <c r="K195" s="21">
        <v>1106000</v>
      </c>
      <c r="L195" s="21">
        <v>588409.01610000001</v>
      </c>
      <c r="M195" s="21">
        <v>12997.181</v>
      </c>
      <c r="N195" s="21">
        <v>55302.731099999997</v>
      </c>
      <c r="O195" s="16">
        <v>17.443300000000001</v>
      </c>
      <c r="P195" s="16">
        <v>72.733599999999996</v>
      </c>
      <c r="Q195" s="16">
        <v>-0.86650000000000005</v>
      </c>
      <c r="R195" s="16">
        <v>-1.071</v>
      </c>
      <c r="S195" s="16">
        <v>442.7269</v>
      </c>
      <c r="T195" s="21">
        <v>57582.640800000001</v>
      </c>
    </row>
    <row r="196" spans="2:20" x14ac:dyDescent="0.3">
      <c r="B196" s="15" t="s">
        <v>179</v>
      </c>
      <c r="C196" t="s">
        <v>192</v>
      </c>
      <c r="D196" t="s">
        <v>78</v>
      </c>
      <c r="E196" s="16">
        <v>0.15459999999999999</v>
      </c>
      <c r="F196" s="16">
        <v>2.0358999999999998</v>
      </c>
      <c r="G196" s="16">
        <v>1.5152000000000001</v>
      </c>
      <c r="H196" s="16" t="s">
        <v>146</v>
      </c>
      <c r="I196" s="21">
        <v>52782.956599999998</v>
      </c>
      <c r="J196" s="21">
        <v>276769.92969999998</v>
      </c>
      <c r="K196" s="21">
        <v>1189400</v>
      </c>
      <c r="L196" s="21">
        <v>608838.69530000002</v>
      </c>
      <c r="M196" s="21">
        <v>13800.0666</v>
      </c>
      <c r="N196" s="21">
        <v>59078.7978</v>
      </c>
      <c r="O196" s="16">
        <v>17.632400000000001</v>
      </c>
      <c r="P196" s="16">
        <v>75.757099999999994</v>
      </c>
      <c r="Q196" s="16">
        <v>0.53110000000000002</v>
      </c>
      <c r="R196" s="16">
        <v>9.4370999999999992</v>
      </c>
      <c r="S196" s="16">
        <v>502.67140000000001</v>
      </c>
      <c r="T196" s="21">
        <v>64389.036800000002</v>
      </c>
    </row>
    <row r="197" spans="2:20" x14ac:dyDescent="0.3">
      <c r="B197" s="15" t="s">
        <v>180</v>
      </c>
      <c r="C197" t="s">
        <v>192</v>
      </c>
      <c r="D197" t="s">
        <v>78</v>
      </c>
      <c r="E197" s="16">
        <v>0.65810000000000002</v>
      </c>
      <c r="F197" s="16">
        <v>11.8619</v>
      </c>
      <c r="G197" s="16">
        <v>1.3178000000000001</v>
      </c>
      <c r="H197" s="16" t="s">
        <v>146</v>
      </c>
      <c r="I197" s="21">
        <v>52982.7575</v>
      </c>
      <c r="J197" s="21">
        <v>265241.3345</v>
      </c>
      <c r="K197" s="21">
        <v>1199900</v>
      </c>
      <c r="L197" s="21">
        <v>543006.60450000002</v>
      </c>
      <c r="M197" s="21">
        <v>12885.2477</v>
      </c>
      <c r="N197" s="21">
        <v>63629.388500000001</v>
      </c>
      <c r="O197" s="16">
        <v>16.679099999999998</v>
      </c>
      <c r="P197" s="16">
        <v>79.225499999999997</v>
      </c>
      <c r="Q197" s="16">
        <v>-10.048400000000001</v>
      </c>
      <c r="R197" s="16">
        <v>5.7012999999999998</v>
      </c>
      <c r="S197" s="16">
        <v>483.4418</v>
      </c>
      <c r="T197" s="21">
        <v>62713.069000000003</v>
      </c>
    </row>
    <row r="198" spans="2:20" x14ac:dyDescent="0.3">
      <c r="B198" s="15" t="s">
        <v>181</v>
      </c>
      <c r="C198" t="s">
        <v>192</v>
      </c>
      <c r="D198" t="s">
        <v>78</v>
      </c>
      <c r="E198" s="16">
        <v>0.61880000000000002</v>
      </c>
      <c r="F198" s="16">
        <v>11.2843</v>
      </c>
      <c r="G198" s="16">
        <v>2.0156000000000001</v>
      </c>
      <c r="H198" s="16" t="s">
        <v>146</v>
      </c>
      <c r="I198" s="21">
        <v>43596.352800000001</v>
      </c>
      <c r="J198" s="21">
        <v>255097.2182</v>
      </c>
      <c r="K198" s="21">
        <v>1062000</v>
      </c>
      <c r="L198" s="21">
        <v>555802.68660000002</v>
      </c>
      <c r="M198" s="21">
        <v>17256.093700000001</v>
      </c>
      <c r="N198" s="21">
        <v>50787.404000000002</v>
      </c>
      <c r="O198" s="16">
        <v>18.4724</v>
      </c>
      <c r="P198" s="16">
        <v>77.031700000000001</v>
      </c>
      <c r="Q198" s="16">
        <v>14.5144</v>
      </c>
      <c r="R198" s="16">
        <v>-0.2127</v>
      </c>
      <c r="S198" s="16">
        <v>480.87369999999999</v>
      </c>
      <c r="T198" s="21">
        <v>50303.483999999997</v>
      </c>
    </row>
    <row r="199" spans="2:20" x14ac:dyDescent="0.3">
      <c r="B199" s="15" t="s">
        <v>149</v>
      </c>
      <c r="C199" t="s">
        <v>193</v>
      </c>
      <c r="D199" t="s">
        <v>205</v>
      </c>
      <c r="E199" s="16" t="s">
        <v>146</v>
      </c>
      <c r="F199" s="16" t="s">
        <v>146</v>
      </c>
      <c r="G199" s="16" t="s">
        <v>146</v>
      </c>
      <c r="H199" s="16" t="s">
        <v>146</v>
      </c>
      <c r="I199" s="21" t="s">
        <v>146</v>
      </c>
      <c r="J199" s="21" t="s">
        <v>146</v>
      </c>
      <c r="K199" s="21">
        <v>74815.893100000001</v>
      </c>
      <c r="L199" s="21">
        <v>49186.504500000003</v>
      </c>
      <c r="M199" s="21">
        <v>2134.2593000000002</v>
      </c>
      <c r="N199" s="21">
        <v>2955.1293000000001</v>
      </c>
      <c r="O199" s="16">
        <v>22.0242</v>
      </c>
      <c r="P199" s="16">
        <v>95.151600000000002</v>
      </c>
      <c r="Q199" s="16" t="s">
        <v>146</v>
      </c>
      <c r="R199" s="16" t="s">
        <v>146</v>
      </c>
      <c r="S199" s="16" t="s">
        <v>146</v>
      </c>
      <c r="T199" s="21" t="s">
        <v>146</v>
      </c>
    </row>
    <row r="200" spans="2:20" x14ac:dyDescent="0.3">
      <c r="B200" s="15" t="s">
        <v>150</v>
      </c>
      <c r="C200" t="s">
        <v>193</v>
      </c>
      <c r="D200" t="s">
        <v>205</v>
      </c>
      <c r="E200" s="16">
        <v>0.63949999999999996</v>
      </c>
      <c r="F200" s="16">
        <v>14.9389</v>
      </c>
      <c r="G200" s="16">
        <v>3.1532</v>
      </c>
      <c r="H200" s="16">
        <v>2.1255999999999999</v>
      </c>
      <c r="I200" s="21" t="s">
        <v>146</v>
      </c>
      <c r="J200" s="21" t="s">
        <v>146</v>
      </c>
      <c r="K200" s="21">
        <v>87910.952799999999</v>
      </c>
      <c r="L200" s="21">
        <v>55494.211900000002</v>
      </c>
      <c r="M200" s="21">
        <v>2355.3339999999998</v>
      </c>
      <c r="N200" s="21">
        <v>3412.2885000000001</v>
      </c>
      <c r="O200" s="16">
        <v>21.499099999999999</v>
      </c>
      <c r="P200" s="16">
        <v>94.663499999999999</v>
      </c>
      <c r="Q200" s="16">
        <v>8.4957999999999991</v>
      </c>
      <c r="R200" s="16">
        <v>12.9117</v>
      </c>
      <c r="S200" s="16" t="s">
        <v>146</v>
      </c>
      <c r="T200" s="21" t="s">
        <v>146</v>
      </c>
    </row>
    <row r="201" spans="2:20" x14ac:dyDescent="0.3">
      <c r="B201" s="15" t="s">
        <v>151</v>
      </c>
      <c r="C201" t="s">
        <v>193</v>
      </c>
      <c r="D201" t="s">
        <v>205</v>
      </c>
      <c r="E201" s="16">
        <v>0.61609999999999998</v>
      </c>
      <c r="F201" s="16">
        <v>14.1107</v>
      </c>
      <c r="G201" s="16">
        <v>3.1080999999999999</v>
      </c>
      <c r="H201" s="16">
        <v>2.411</v>
      </c>
      <c r="I201" s="21" t="s">
        <v>146</v>
      </c>
      <c r="J201" s="21" t="s">
        <v>146</v>
      </c>
      <c r="K201" s="21">
        <v>87974.019700000004</v>
      </c>
      <c r="L201" s="21">
        <v>56737.937700000002</v>
      </c>
      <c r="M201" s="21">
        <v>2537.6527000000001</v>
      </c>
      <c r="N201" s="21">
        <v>3495.2395999999999</v>
      </c>
      <c r="O201" s="16">
        <v>20.824100000000001</v>
      </c>
      <c r="P201" s="16">
        <v>93.338099999999997</v>
      </c>
      <c r="Q201" s="16">
        <v>12.8386</v>
      </c>
      <c r="R201" s="16">
        <v>9.6136999999999997</v>
      </c>
      <c r="S201" s="16" t="s">
        <v>146</v>
      </c>
      <c r="T201" s="21" t="s">
        <v>146</v>
      </c>
    </row>
    <row r="202" spans="2:20" x14ac:dyDescent="0.3">
      <c r="B202" s="15" t="s">
        <v>152</v>
      </c>
      <c r="C202" t="s">
        <v>193</v>
      </c>
      <c r="D202" t="s">
        <v>205</v>
      </c>
      <c r="E202" s="16">
        <v>0.62770000000000004</v>
      </c>
      <c r="F202" s="16">
        <v>13.986499999999999</v>
      </c>
      <c r="G202" s="16">
        <v>3.0312000000000001</v>
      </c>
      <c r="H202" s="16">
        <v>2.4146999999999998</v>
      </c>
      <c r="I202" s="21" t="s">
        <v>146</v>
      </c>
      <c r="J202" s="21" t="s">
        <v>146</v>
      </c>
      <c r="K202" s="21">
        <v>88490.194600000003</v>
      </c>
      <c r="L202" s="21">
        <v>51704.3992</v>
      </c>
      <c r="M202" s="21">
        <v>2508.0767000000001</v>
      </c>
      <c r="N202" s="21">
        <v>3660.1801999999998</v>
      </c>
      <c r="O202" s="16">
        <v>20.282699999999998</v>
      </c>
      <c r="P202" s="16">
        <v>91.461100000000002</v>
      </c>
      <c r="Q202" s="16">
        <v>-2.8938999999999999</v>
      </c>
      <c r="R202" s="16">
        <v>3.9274</v>
      </c>
      <c r="S202" s="16" t="s">
        <v>146</v>
      </c>
      <c r="T202" s="21" t="s">
        <v>146</v>
      </c>
    </row>
    <row r="203" spans="2:20" x14ac:dyDescent="0.3">
      <c r="B203" s="15" t="s">
        <v>153</v>
      </c>
      <c r="C203" t="s">
        <v>193</v>
      </c>
      <c r="D203" t="s">
        <v>205</v>
      </c>
      <c r="E203" s="16">
        <v>0.64690000000000003</v>
      </c>
      <c r="F203" s="16">
        <v>14.383599999999999</v>
      </c>
      <c r="G203" s="16">
        <v>2.8222</v>
      </c>
      <c r="H203" s="16">
        <v>2.2372999999999998</v>
      </c>
      <c r="I203" s="21" t="s">
        <v>146</v>
      </c>
      <c r="J203" s="21" t="s">
        <v>146</v>
      </c>
      <c r="K203" s="21">
        <v>102155.1087</v>
      </c>
      <c r="L203" s="21">
        <v>55515.303899999999</v>
      </c>
      <c r="M203" s="21">
        <v>2491.5621999999998</v>
      </c>
      <c r="N203" s="21">
        <v>4197.8411999999998</v>
      </c>
      <c r="O203" s="16">
        <v>20.629300000000001</v>
      </c>
      <c r="P203" s="16">
        <v>80.441000000000003</v>
      </c>
      <c r="Q203" s="16">
        <v>9.9640000000000004</v>
      </c>
      <c r="R203" s="16">
        <v>4.1670999999999996</v>
      </c>
      <c r="S203" s="16" t="s">
        <v>146</v>
      </c>
      <c r="T203" s="21" t="s">
        <v>146</v>
      </c>
    </row>
    <row r="204" spans="2:20" x14ac:dyDescent="0.3">
      <c r="B204" s="15" t="s">
        <v>154</v>
      </c>
      <c r="C204" t="s">
        <v>193</v>
      </c>
      <c r="D204" t="s">
        <v>205</v>
      </c>
      <c r="E204" s="16">
        <v>0.68</v>
      </c>
      <c r="F204" s="16">
        <v>15.4742</v>
      </c>
      <c r="G204" s="16">
        <v>2.6642000000000001</v>
      </c>
      <c r="H204" s="16">
        <v>1.8270999999999999</v>
      </c>
      <c r="I204" s="21" t="s">
        <v>146</v>
      </c>
      <c r="J204" s="21" t="s">
        <v>146</v>
      </c>
      <c r="K204" s="21">
        <v>113072.6839</v>
      </c>
      <c r="L204" s="21">
        <v>58707.178999999996</v>
      </c>
      <c r="M204" s="21">
        <v>2624.2667000000001</v>
      </c>
      <c r="N204" s="21">
        <v>4597.8552</v>
      </c>
      <c r="O204" s="16">
        <v>21.099799999999998</v>
      </c>
      <c r="P204" s="16">
        <v>82.496600000000001</v>
      </c>
      <c r="Q204" s="16">
        <v>4.9833999999999996</v>
      </c>
      <c r="R204" s="16">
        <v>11.567500000000001</v>
      </c>
      <c r="S204" s="16" t="s">
        <v>146</v>
      </c>
      <c r="T204" s="21" t="s">
        <v>146</v>
      </c>
    </row>
    <row r="205" spans="2:20" x14ac:dyDescent="0.3">
      <c r="B205" s="15" t="s">
        <v>155</v>
      </c>
      <c r="C205" t="s">
        <v>193</v>
      </c>
      <c r="D205" t="s">
        <v>205</v>
      </c>
      <c r="E205" s="16">
        <v>0.72619999999999996</v>
      </c>
      <c r="F205" s="16">
        <v>17.034800000000001</v>
      </c>
      <c r="G205" s="16">
        <v>2.5465</v>
      </c>
      <c r="H205" s="16">
        <v>1.8315999999999999</v>
      </c>
      <c r="I205" s="21" t="s">
        <v>146</v>
      </c>
      <c r="J205" s="21" t="s">
        <v>146</v>
      </c>
      <c r="K205" s="21">
        <v>126749.7574</v>
      </c>
      <c r="L205" s="21">
        <v>63709.9784</v>
      </c>
      <c r="M205" s="21">
        <v>2776.4484000000002</v>
      </c>
      <c r="N205" s="21">
        <v>5022.0165999999999</v>
      </c>
      <c r="O205" s="16">
        <v>21.911000000000001</v>
      </c>
      <c r="P205" s="16">
        <v>78.557500000000005</v>
      </c>
      <c r="Q205" s="16">
        <v>8.2872000000000003</v>
      </c>
      <c r="R205" s="16">
        <v>8.8107000000000006</v>
      </c>
      <c r="S205" s="16" t="s">
        <v>146</v>
      </c>
      <c r="T205" s="21" t="s">
        <v>146</v>
      </c>
    </row>
    <row r="206" spans="2:20" x14ac:dyDescent="0.3">
      <c r="B206" s="15" t="s">
        <v>156</v>
      </c>
      <c r="C206" t="s">
        <v>193</v>
      </c>
      <c r="D206" t="s">
        <v>205</v>
      </c>
      <c r="E206" s="16">
        <v>0.69110000000000005</v>
      </c>
      <c r="F206" s="16">
        <v>17.021899999999999</v>
      </c>
      <c r="G206" s="16">
        <v>2.4312999999999998</v>
      </c>
      <c r="H206" s="16">
        <v>1.7688999999999999</v>
      </c>
      <c r="I206" s="21" t="s">
        <v>146</v>
      </c>
      <c r="J206" s="21" t="s">
        <v>146</v>
      </c>
      <c r="K206" s="21">
        <v>147476.05189999999</v>
      </c>
      <c r="L206" s="21">
        <v>69215.9228</v>
      </c>
      <c r="M206" s="21">
        <v>2969.8134</v>
      </c>
      <c r="N206" s="21">
        <v>5413.3257999999996</v>
      </c>
      <c r="O206" s="16">
        <v>22.955400000000001</v>
      </c>
      <c r="P206" s="16">
        <v>80.235500000000002</v>
      </c>
      <c r="Q206" s="16">
        <v>14.269299999999999</v>
      </c>
      <c r="R206" s="16">
        <v>20.920300000000001</v>
      </c>
      <c r="S206" s="16" t="s">
        <v>146</v>
      </c>
      <c r="T206" s="21" t="s">
        <v>146</v>
      </c>
    </row>
    <row r="207" spans="2:20" x14ac:dyDescent="0.3">
      <c r="B207" s="15" t="s">
        <v>157</v>
      </c>
      <c r="C207" t="s">
        <v>193</v>
      </c>
      <c r="D207" t="s">
        <v>205</v>
      </c>
      <c r="E207" s="16">
        <v>0.62729999999999997</v>
      </c>
      <c r="F207" s="16">
        <v>15.2098</v>
      </c>
      <c r="G207" s="16">
        <v>2.1937000000000002</v>
      </c>
      <c r="H207" s="16">
        <v>1.4329000000000001</v>
      </c>
      <c r="I207" s="21" t="s">
        <v>146</v>
      </c>
      <c r="J207" s="21" t="s">
        <v>146</v>
      </c>
      <c r="K207" s="21">
        <v>144463.9148</v>
      </c>
      <c r="L207" s="21">
        <v>67067.107999999993</v>
      </c>
      <c r="M207" s="21">
        <v>2752.4074999999998</v>
      </c>
      <c r="N207" s="21">
        <v>5613.9668000000001</v>
      </c>
      <c r="O207" s="16">
        <v>20.008099999999999</v>
      </c>
      <c r="P207" s="16">
        <v>77.254499999999993</v>
      </c>
      <c r="Q207" s="16">
        <v>5.9367000000000001</v>
      </c>
      <c r="R207" s="16">
        <v>-0.1588</v>
      </c>
      <c r="S207" s="16" t="s">
        <v>146</v>
      </c>
      <c r="T207" s="21" t="s">
        <v>146</v>
      </c>
    </row>
    <row r="208" spans="2:20" x14ac:dyDescent="0.3">
      <c r="B208" s="15" t="s">
        <v>158</v>
      </c>
      <c r="C208" t="s">
        <v>193</v>
      </c>
      <c r="D208" t="s">
        <v>205</v>
      </c>
      <c r="E208" s="16">
        <v>0.6099</v>
      </c>
      <c r="F208" s="16">
        <v>12.700200000000001</v>
      </c>
      <c r="G208" s="16">
        <v>2.2345999999999999</v>
      </c>
      <c r="H208" s="16">
        <v>1.9835</v>
      </c>
      <c r="I208" s="21" t="s">
        <v>146</v>
      </c>
      <c r="J208" s="21" t="s">
        <v>146</v>
      </c>
      <c r="K208" s="21">
        <v>156678.44279999999</v>
      </c>
      <c r="L208" s="21">
        <v>77626.876799999998</v>
      </c>
      <c r="M208" s="21">
        <v>2857.6520999999998</v>
      </c>
      <c r="N208" s="21">
        <v>6327.1961000000001</v>
      </c>
      <c r="O208" s="16">
        <v>20.273800000000001</v>
      </c>
      <c r="P208" s="16">
        <v>79.950900000000004</v>
      </c>
      <c r="Q208" s="16">
        <v>10.5693</v>
      </c>
      <c r="R208" s="16">
        <v>8.9530999999999992</v>
      </c>
      <c r="S208" s="16" t="s">
        <v>146</v>
      </c>
      <c r="T208" s="21" t="s">
        <v>146</v>
      </c>
    </row>
    <row r="209" spans="2:20" x14ac:dyDescent="0.3">
      <c r="B209" s="15" t="s">
        <v>159</v>
      </c>
      <c r="C209" t="s">
        <v>193</v>
      </c>
      <c r="D209" t="s">
        <v>205</v>
      </c>
      <c r="E209" s="16">
        <v>0.8004</v>
      </c>
      <c r="F209" s="16">
        <v>17.943100000000001</v>
      </c>
      <c r="G209" s="16">
        <v>2.1556000000000002</v>
      </c>
      <c r="H209" s="16">
        <v>1.3423</v>
      </c>
      <c r="I209" s="21" t="s">
        <v>146</v>
      </c>
      <c r="J209" s="21" t="s">
        <v>146</v>
      </c>
      <c r="K209" s="21">
        <v>153066.6317</v>
      </c>
      <c r="L209" s="21">
        <v>78112.539300000004</v>
      </c>
      <c r="M209" s="21">
        <v>2850.3148000000001</v>
      </c>
      <c r="N209" s="21">
        <v>6728.7512999999999</v>
      </c>
      <c r="O209" s="16">
        <v>18.389199999999999</v>
      </c>
      <c r="P209" s="16">
        <v>82.165099999999995</v>
      </c>
      <c r="Q209" s="16">
        <v>4.2420999999999998</v>
      </c>
      <c r="R209" s="16">
        <v>-0.1128</v>
      </c>
      <c r="S209" s="16" t="s">
        <v>146</v>
      </c>
      <c r="T209" s="21" t="s">
        <v>146</v>
      </c>
    </row>
    <row r="210" spans="2:20" x14ac:dyDescent="0.3">
      <c r="B210" s="15" t="s">
        <v>160</v>
      </c>
      <c r="C210" t="s">
        <v>193</v>
      </c>
      <c r="D210" t="s">
        <v>205</v>
      </c>
      <c r="E210" s="16">
        <v>0.62219999999999998</v>
      </c>
      <c r="F210" s="16">
        <v>13.9855</v>
      </c>
      <c r="G210" s="16">
        <v>2.3868</v>
      </c>
      <c r="H210" s="16">
        <v>1.5705</v>
      </c>
      <c r="I210" s="21" t="s">
        <v>146</v>
      </c>
      <c r="J210" s="21" t="s">
        <v>146</v>
      </c>
      <c r="K210" s="21">
        <v>150818.3193</v>
      </c>
      <c r="L210" s="21">
        <v>78004.2837</v>
      </c>
      <c r="M210" s="21">
        <v>2922.3834999999999</v>
      </c>
      <c r="N210" s="21">
        <v>6067.7838000000002</v>
      </c>
      <c r="O210" s="16">
        <v>22.412400000000002</v>
      </c>
      <c r="P210" s="16">
        <v>84.287099999999995</v>
      </c>
      <c r="Q210" s="16">
        <v>3.9611999999999998</v>
      </c>
      <c r="R210" s="16">
        <v>-1.5361</v>
      </c>
      <c r="S210" s="16" t="s">
        <v>146</v>
      </c>
      <c r="T210" s="21" t="s">
        <v>146</v>
      </c>
    </row>
    <row r="211" spans="2:20" x14ac:dyDescent="0.3">
      <c r="B211" s="15" t="s">
        <v>161</v>
      </c>
      <c r="C211" t="s">
        <v>193</v>
      </c>
      <c r="D211" t="s">
        <v>205</v>
      </c>
      <c r="E211" s="16">
        <v>0.57569999999999999</v>
      </c>
      <c r="F211" s="16">
        <v>13.374000000000001</v>
      </c>
      <c r="G211" s="16">
        <v>2.5011999999999999</v>
      </c>
      <c r="H211" s="16">
        <v>2.0972</v>
      </c>
      <c r="I211" s="21" t="s">
        <v>146</v>
      </c>
      <c r="J211" s="21" t="s">
        <v>146</v>
      </c>
      <c r="K211" s="21">
        <v>162009.226</v>
      </c>
      <c r="L211" s="21">
        <v>82637.109200000006</v>
      </c>
      <c r="M211" s="21">
        <v>3069.2975000000001</v>
      </c>
      <c r="N211" s="21">
        <v>6648.5136000000002</v>
      </c>
      <c r="O211" s="16">
        <v>21.259799999999998</v>
      </c>
      <c r="P211" s="16">
        <v>81.702500000000001</v>
      </c>
      <c r="Q211" s="16">
        <v>4.1639999999999997</v>
      </c>
      <c r="R211" s="16">
        <v>4.8921000000000001</v>
      </c>
      <c r="S211" s="16" t="s">
        <v>146</v>
      </c>
      <c r="T211" s="21" t="s">
        <v>146</v>
      </c>
    </row>
    <row r="212" spans="2:20" x14ac:dyDescent="0.3">
      <c r="B212" s="15" t="s">
        <v>162</v>
      </c>
      <c r="C212" t="s">
        <v>193</v>
      </c>
      <c r="D212" t="s">
        <v>205</v>
      </c>
      <c r="E212" s="16">
        <v>0.71660000000000001</v>
      </c>
      <c r="F212" s="16">
        <v>16.279800000000002</v>
      </c>
      <c r="G212" s="16">
        <v>2.4142999999999999</v>
      </c>
      <c r="H212" s="16">
        <v>2.0449999999999999</v>
      </c>
      <c r="I212" s="21" t="s">
        <v>146</v>
      </c>
      <c r="J212" s="21" t="s">
        <v>146</v>
      </c>
      <c r="K212" s="21">
        <v>194549.45389999999</v>
      </c>
      <c r="L212" s="21">
        <v>97886.832500000004</v>
      </c>
      <c r="M212" s="21">
        <v>3409.0666999999999</v>
      </c>
      <c r="N212" s="21">
        <v>8370.7523999999994</v>
      </c>
      <c r="O212" s="16">
        <v>20.549099999999999</v>
      </c>
      <c r="P212" s="16">
        <v>83.104900000000001</v>
      </c>
      <c r="Q212" s="16">
        <v>5.74E-2</v>
      </c>
      <c r="R212" s="16">
        <v>6.0016999999999996</v>
      </c>
      <c r="S212" s="16" t="s">
        <v>146</v>
      </c>
      <c r="T212" s="21" t="s">
        <v>146</v>
      </c>
    </row>
    <row r="213" spans="2:20" x14ac:dyDescent="0.3">
      <c r="B213" s="15" t="s">
        <v>163</v>
      </c>
      <c r="C213" t="s">
        <v>193</v>
      </c>
      <c r="D213" t="s">
        <v>205</v>
      </c>
      <c r="E213" s="16">
        <v>0.8841</v>
      </c>
      <c r="F213" s="16">
        <v>19.629799999999999</v>
      </c>
      <c r="G213" s="16">
        <v>2.2826</v>
      </c>
      <c r="H213" s="16">
        <v>1.9201999999999999</v>
      </c>
      <c r="I213" s="21" t="s">
        <v>146</v>
      </c>
      <c r="J213" s="21" t="s">
        <v>146</v>
      </c>
      <c r="K213" s="21">
        <v>217550.45120000001</v>
      </c>
      <c r="L213" s="21">
        <v>110789.9918</v>
      </c>
      <c r="M213" s="21">
        <v>3640.9009000000001</v>
      </c>
      <c r="N213" s="21">
        <v>9961.4437999999991</v>
      </c>
      <c r="O213" s="16">
        <v>20.107199999999999</v>
      </c>
      <c r="P213" s="16">
        <v>83.217399999999998</v>
      </c>
      <c r="Q213" s="16">
        <v>4.6483999999999996</v>
      </c>
      <c r="R213" s="16">
        <v>2.1212</v>
      </c>
      <c r="S213" s="16" t="s">
        <v>146</v>
      </c>
      <c r="T213" s="21" t="s">
        <v>146</v>
      </c>
    </row>
    <row r="214" spans="2:20" x14ac:dyDescent="0.3">
      <c r="B214" s="15" t="s">
        <v>164</v>
      </c>
      <c r="C214" t="s">
        <v>193</v>
      </c>
      <c r="D214" t="s">
        <v>205</v>
      </c>
      <c r="E214" s="16">
        <v>0.85299999999999998</v>
      </c>
      <c r="F214" s="16">
        <v>18.651900000000001</v>
      </c>
      <c r="G214" s="16">
        <v>2.1183000000000001</v>
      </c>
      <c r="H214" s="16">
        <v>1.7423999999999999</v>
      </c>
      <c r="I214" s="21" t="s">
        <v>146</v>
      </c>
      <c r="J214" s="21" t="s">
        <v>146</v>
      </c>
      <c r="K214" s="21">
        <v>251612.685</v>
      </c>
      <c r="L214" s="21">
        <v>119451.16280000001</v>
      </c>
      <c r="M214" s="21">
        <v>3934.2936</v>
      </c>
      <c r="N214" s="21">
        <v>11221.987300000001</v>
      </c>
      <c r="O214" s="16">
        <v>21.457699999999999</v>
      </c>
      <c r="P214" s="16">
        <v>81.886300000000006</v>
      </c>
      <c r="Q214" s="16">
        <v>4.5892999999999997</v>
      </c>
      <c r="R214" s="16">
        <v>10.6188</v>
      </c>
      <c r="S214" s="16" t="s">
        <v>146</v>
      </c>
      <c r="T214" s="21" t="s">
        <v>146</v>
      </c>
    </row>
    <row r="215" spans="2:20" x14ac:dyDescent="0.3">
      <c r="B215" s="15" t="s">
        <v>165</v>
      </c>
      <c r="C215" t="s">
        <v>193</v>
      </c>
      <c r="D215" t="s">
        <v>205</v>
      </c>
      <c r="E215" s="16">
        <v>0.86770000000000003</v>
      </c>
      <c r="F215" s="16">
        <v>19.003299999999999</v>
      </c>
      <c r="G215" s="16">
        <v>1.8944000000000001</v>
      </c>
      <c r="H215" s="16">
        <v>1.3247</v>
      </c>
      <c r="I215" s="21">
        <v>14831.550800000001</v>
      </c>
      <c r="J215" s="21">
        <v>145092.69159999999</v>
      </c>
      <c r="K215" s="21">
        <v>285185.38319999998</v>
      </c>
      <c r="L215" s="21">
        <v>136720.14259999999</v>
      </c>
      <c r="M215" s="21">
        <v>4167.5637999999999</v>
      </c>
      <c r="N215" s="21">
        <v>12892.1569</v>
      </c>
      <c r="O215" s="16">
        <v>21.2455</v>
      </c>
      <c r="P215" s="16">
        <v>79.787099999999995</v>
      </c>
      <c r="Q215" s="16">
        <v>8.6010000000000009</v>
      </c>
      <c r="R215" s="16">
        <v>5.1885000000000003</v>
      </c>
      <c r="S215" s="16" t="s">
        <v>146</v>
      </c>
      <c r="T215" s="21">
        <v>17062.388599999998</v>
      </c>
    </row>
    <row r="216" spans="2:20" x14ac:dyDescent="0.3">
      <c r="B216" s="15" t="s">
        <v>166</v>
      </c>
      <c r="C216" t="s">
        <v>193</v>
      </c>
      <c r="D216" t="s">
        <v>205</v>
      </c>
      <c r="E216" s="16">
        <v>0.62080000000000002</v>
      </c>
      <c r="F216" s="16">
        <v>14.6183</v>
      </c>
      <c r="G216" s="16">
        <v>1.7418</v>
      </c>
      <c r="H216" s="16">
        <v>1.1657999999999999</v>
      </c>
      <c r="I216" s="21">
        <v>17886.5383</v>
      </c>
      <c r="J216" s="21">
        <v>188071.7819</v>
      </c>
      <c r="K216" s="21">
        <v>385774.12900000002</v>
      </c>
      <c r="L216" s="21">
        <v>160784.128</v>
      </c>
      <c r="M216" s="21">
        <v>4416.3500999999997</v>
      </c>
      <c r="N216" s="21">
        <v>14842.6481</v>
      </c>
      <c r="O216" s="16">
        <v>23.9589</v>
      </c>
      <c r="P216" s="16">
        <v>79.144499999999994</v>
      </c>
      <c r="Q216" s="16">
        <v>-0.41660000000000003</v>
      </c>
      <c r="R216" s="16">
        <v>13.8348</v>
      </c>
      <c r="S216" s="16" t="s">
        <v>146</v>
      </c>
      <c r="T216" s="21">
        <v>22075.571</v>
      </c>
    </row>
    <row r="217" spans="2:20" x14ac:dyDescent="0.3">
      <c r="B217" s="15" t="s">
        <v>167</v>
      </c>
      <c r="C217" t="s">
        <v>193</v>
      </c>
      <c r="D217" t="s">
        <v>205</v>
      </c>
      <c r="E217" s="16">
        <v>0.50549999999999995</v>
      </c>
      <c r="F217" s="16">
        <v>12.5909</v>
      </c>
      <c r="G217" s="16">
        <v>1.6852</v>
      </c>
      <c r="H217" s="16">
        <v>1.2799</v>
      </c>
      <c r="I217" s="21">
        <v>15603.599099999999</v>
      </c>
      <c r="J217" s="21">
        <v>159633.42499999999</v>
      </c>
      <c r="K217" s="21">
        <v>346621.67790000001</v>
      </c>
      <c r="L217" s="21">
        <v>149421.8112</v>
      </c>
      <c r="M217" s="21">
        <v>4965.8122000000003</v>
      </c>
      <c r="N217" s="21">
        <v>13461.634599999999</v>
      </c>
      <c r="O217" s="16">
        <v>23.2378</v>
      </c>
      <c r="P217" s="16">
        <v>81.885999999999996</v>
      </c>
      <c r="Q217" s="16">
        <v>17.406300000000002</v>
      </c>
      <c r="R217" s="16">
        <v>11.040699999999999</v>
      </c>
      <c r="S217" s="16" t="s">
        <v>146</v>
      </c>
      <c r="T217" s="21">
        <v>19429.309300000001</v>
      </c>
    </row>
    <row r="218" spans="2:20" x14ac:dyDescent="0.3">
      <c r="B218" s="15" t="s">
        <v>168</v>
      </c>
      <c r="C218" t="s">
        <v>193</v>
      </c>
      <c r="D218" t="s">
        <v>205</v>
      </c>
      <c r="E218" s="16">
        <v>0.44419999999999998</v>
      </c>
      <c r="F218" s="16">
        <v>9.8686000000000007</v>
      </c>
      <c r="G218" s="16">
        <v>1.8231999999999999</v>
      </c>
      <c r="H218" s="16">
        <v>1.5306</v>
      </c>
      <c r="I218" s="21">
        <v>18925.268199999999</v>
      </c>
      <c r="J218" s="21">
        <v>154643.9142</v>
      </c>
      <c r="K218" s="21">
        <v>359284.1287</v>
      </c>
      <c r="L218" s="21">
        <v>149917.68410000001</v>
      </c>
      <c r="M218" s="21">
        <v>4784.4252999999999</v>
      </c>
      <c r="N218" s="21">
        <v>16302.256799999999</v>
      </c>
      <c r="O218" s="16">
        <v>19.233499999999999</v>
      </c>
      <c r="P218" s="16">
        <v>78.740200000000002</v>
      </c>
      <c r="Q218" s="16">
        <v>-9.6235999999999997</v>
      </c>
      <c r="R218" s="16">
        <v>-8.3493999999999993</v>
      </c>
      <c r="S218" s="16" t="s">
        <v>146</v>
      </c>
      <c r="T218" s="21">
        <v>22992.045900000001</v>
      </c>
    </row>
    <row r="219" spans="2:20" x14ac:dyDescent="0.3">
      <c r="B219" s="15" t="s">
        <v>169</v>
      </c>
      <c r="C219" t="s">
        <v>193</v>
      </c>
      <c r="D219" t="s">
        <v>205</v>
      </c>
      <c r="E219" s="16">
        <v>0.70240000000000002</v>
      </c>
      <c r="F219" s="16">
        <v>14.4795</v>
      </c>
      <c r="G219" s="16">
        <v>2.0644</v>
      </c>
      <c r="H219" s="16">
        <v>1.7704</v>
      </c>
      <c r="I219" s="21">
        <v>21305.1597</v>
      </c>
      <c r="J219" s="21">
        <v>158393.12040000001</v>
      </c>
      <c r="K219" s="21">
        <v>404560.19660000002</v>
      </c>
      <c r="L219" s="21">
        <v>168570.0246</v>
      </c>
      <c r="M219" s="21">
        <v>6008.6742000000004</v>
      </c>
      <c r="N219" s="21">
        <v>18976.904200000001</v>
      </c>
      <c r="O219" s="16">
        <v>18.813500000000001</v>
      </c>
      <c r="P219" s="16">
        <v>78.535200000000003</v>
      </c>
      <c r="Q219" s="16">
        <v>5.8170999999999999</v>
      </c>
      <c r="R219" s="16">
        <v>5.5450999999999997</v>
      </c>
      <c r="S219" s="16" t="s">
        <v>146</v>
      </c>
      <c r="T219" s="21">
        <v>25196.068800000001</v>
      </c>
    </row>
    <row r="220" spans="2:20" x14ac:dyDescent="0.3">
      <c r="B220" s="15" t="s">
        <v>170</v>
      </c>
      <c r="C220" t="s">
        <v>193</v>
      </c>
      <c r="D220" t="s">
        <v>205</v>
      </c>
      <c r="E220" s="16">
        <v>0.73470000000000002</v>
      </c>
      <c r="F220" s="16">
        <v>14.0091</v>
      </c>
      <c r="G220" s="16">
        <v>2.0209000000000001</v>
      </c>
      <c r="H220" s="16">
        <v>1.8312999999999999</v>
      </c>
      <c r="I220" s="21">
        <v>25194.452799999999</v>
      </c>
      <c r="J220" s="21">
        <v>209699.52770000001</v>
      </c>
      <c r="K220" s="21">
        <v>479773.8921</v>
      </c>
      <c r="L220" s="21">
        <v>202093.25700000001</v>
      </c>
      <c r="M220" s="21">
        <v>7176.1567999999997</v>
      </c>
      <c r="N220" s="21">
        <v>25386.3933</v>
      </c>
      <c r="O220" s="16">
        <v>16.976199999999999</v>
      </c>
      <c r="P220" s="16">
        <v>82.1083</v>
      </c>
      <c r="Q220" s="16">
        <v>17.247599999999998</v>
      </c>
      <c r="R220" s="16">
        <v>21.536899999999999</v>
      </c>
      <c r="S220" s="16" t="s">
        <v>146</v>
      </c>
      <c r="T220" s="21">
        <v>31144.6086</v>
      </c>
    </row>
    <row r="221" spans="2:20" x14ac:dyDescent="0.3">
      <c r="B221" s="15" t="s">
        <v>171</v>
      </c>
      <c r="C221" t="s">
        <v>193</v>
      </c>
      <c r="D221" t="s">
        <v>205</v>
      </c>
      <c r="E221" s="16">
        <v>0.80210000000000004</v>
      </c>
      <c r="F221" s="16">
        <v>16.017900000000001</v>
      </c>
      <c r="G221" s="16">
        <v>2.1257000000000001</v>
      </c>
      <c r="H221" s="16">
        <v>1.8031999999999999</v>
      </c>
      <c r="I221" s="21">
        <v>25903.771100000002</v>
      </c>
      <c r="J221" s="21">
        <v>205291.58749999999</v>
      </c>
      <c r="K221" s="21">
        <v>525606.68200000003</v>
      </c>
      <c r="L221" s="21">
        <v>250370.111</v>
      </c>
      <c r="M221" s="21">
        <v>8769.8899000000001</v>
      </c>
      <c r="N221" s="21">
        <v>26197.859400000001</v>
      </c>
      <c r="O221" s="16">
        <v>17.462599999999998</v>
      </c>
      <c r="P221" s="16">
        <v>82.696700000000007</v>
      </c>
      <c r="Q221" s="16">
        <v>7.2198000000000002</v>
      </c>
      <c r="R221" s="16">
        <v>7.0538999999999996</v>
      </c>
      <c r="S221" s="16" t="s">
        <v>146</v>
      </c>
      <c r="T221" s="21">
        <v>30678.2035</v>
      </c>
    </row>
    <row r="222" spans="2:20" x14ac:dyDescent="0.3">
      <c r="B222" s="15" t="s">
        <v>172</v>
      </c>
      <c r="C222" t="s">
        <v>193</v>
      </c>
      <c r="D222" t="s">
        <v>205</v>
      </c>
      <c r="E222" s="16">
        <v>0.78720000000000001</v>
      </c>
      <c r="F222" s="16">
        <v>14.9556</v>
      </c>
      <c r="G222" s="16">
        <v>1.9359</v>
      </c>
      <c r="H222" s="16">
        <v>1.6766000000000001</v>
      </c>
      <c r="I222" s="21">
        <v>23587.1129</v>
      </c>
      <c r="J222" s="21">
        <v>222937.00260000001</v>
      </c>
      <c r="K222" s="21">
        <v>515197.04670000001</v>
      </c>
      <c r="L222" s="21">
        <v>261087.35260000001</v>
      </c>
      <c r="M222" s="21">
        <v>8382.7862999999998</v>
      </c>
      <c r="N222" s="21">
        <v>26986.288199999999</v>
      </c>
      <c r="O222" s="16">
        <v>17.067399999999999</v>
      </c>
      <c r="P222" s="16">
        <v>86.798900000000003</v>
      </c>
      <c r="Q222" s="16">
        <v>8.7867999999999995</v>
      </c>
      <c r="R222" s="16">
        <v>13.320600000000001</v>
      </c>
      <c r="S222" s="16" t="s">
        <v>146</v>
      </c>
      <c r="T222" s="21">
        <v>28286.5088</v>
      </c>
    </row>
    <row r="223" spans="2:20" x14ac:dyDescent="0.3">
      <c r="B223" s="15" t="s">
        <v>173</v>
      </c>
      <c r="C223" t="s">
        <v>193</v>
      </c>
      <c r="D223" t="s">
        <v>205</v>
      </c>
      <c r="E223" s="16">
        <v>0.75990000000000002</v>
      </c>
      <c r="F223" s="16">
        <v>14.0641</v>
      </c>
      <c r="G223" s="16">
        <v>1.7785</v>
      </c>
      <c r="H223" s="16">
        <v>1.5596000000000001</v>
      </c>
      <c r="I223" s="21">
        <v>23587.515500000001</v>
      </c>
      <c r="J223" s="21">
        <v>197668.9129</v>
      </c>
      <c r="K223" s="21">
        <v>521953.36050000001</v>
      </c>
      <c r="L223" s="21">
        <v>260590.53020000001</v>
      </c>
      <c r="M223" s="21">
        <v>7764.5019000000002</v>
      </c>
      <c r="N223" s="21">
        <v>27729.207299999998</v>
      </c>
      <c r="O223" s="16">
        <v>16.626899999999999</v>
      </c>
      <c r="P223" s="16">
        <v>84.527100000000004</v>
      </c>
      <c r="Q223" s="16">
        <v>7.8562000000000003</v>
      </c>
      <c r="R223" s="16">
        <v>6.7103999999999999</v>
      </c>
      <c r="S223" s="16" t="s">
        <v>146</v>
      </c>
      <c r="T223" s="21">
        <v>28309.097399999999</v>
      </c>
    </row>
    <row r="224" spans="2:20" x14ac:dyDescent="0.3">
      <c r="B224" s="15" t="s">
        <v>174</v>
      </c>
      <c r="C224" t="s">
        <v>193</v>
      </c>
      <c r="D224" t="s">
        <v>205</v>
      </c>
      <c r="E224" s="16">
        <v>0.71030000000000004</v>
      </c>
      <c r="F224" s="16">
        <v>12.6099</v>
      </c>
      <c r="G224" s="16">
        <v>1.7454000000000001</v>
      </c>
      <c r="H224" s="16">
        <v>1.5512999999999999</v>
      </c>
      <c r="I224" s="21">
        <v>22496.176200000002</v>
      </c>
      <c r="J224" s="21">
        <v>183325.1759</v>
      </c>
      <c r="K224" s="21">
        <v>490884.8272</v>
      </c>
      <c r="L224" s="21">
        <v>248219.639</v>
      </c>
      <c r="M224" s="21">
        <v>7223.4548000000004</v>
      </c>
      <c r="N224" s="21">
        <v>27670.541399999998</v>
      </c>
      <c r="O224" s="16">
        <v>16.082000000000001</v>
      </c>
      <c r="P224" s="16">
        <v>86.989699999999999</v>
      </c>
      <c r="Q224" s="16">
        <v>10.438499999999999</v>
      </c>
      <c r="R224" s="16">
        <v>11.468400000000001</v>
      </c>
      <c r="S224" s="16" t="s">
        <v>146</v>
      </c>
      <c r="T224" s="21">
        <v>26448.4552</v>
      </c>
    </row>
    <row r="225" spans="2:20" x14ac:dyDescent="0.3">
      <c r="B225" s="15" t="s">
        <v>175</v>
      </c>
      <c r="C225" t="s">
        <v>193</v>
      </c>
      <c r="D225" t="s">
        <v>205</v>
      </c>
      <c r="E225" s="16">
        <v>0.69510000000000005</v>
      </c>
      <c r="F225" s="16">
        <v>11.9819</v>
      </c>
      <c r="G225" s="16">
        <v>1.7745</v>
      </c>
      <c r="H225" s="16">
        <v>1.5788</v>
      </c>
      <c r="I225" s="21">
        <v>24047.743399999999</v>
      </c>
      <c r="J225" s="21">
        <v>207058.56020000001</v>
      </c>
      <c r="K225" s="21">
        <v>513192.83850000001</v>
      </c>
      <c r="L225" s="21">
        <v>269045.1324</v>
      </c>
      <c r="M225" s="21">
        <v>7446.6535000000003</v>
      </c>
      <c r="N225" s="21">
        <v>28693.771000000001</v>
      </c>
      <c r="O225" s="16">
        <v>16.252500000000001</v>
      </c>
      <c r="P225" s="16">
        <v>87.075299999999999</v>
      </c>
      <c r="Q225" s="16">
        <v>11.117100000000001</v>
      </c>
      <c r="R225" s="16">
        <v>8.0341000000000005</v>
      </c>
      <c r="S225" s="16" t="s">
        <v>146</v>
      </c>
      <c r="T225" s="21">
        <v>28244.684799999999</v>
      </c>
    </row>
    <row r="226" spans="2:20" x14ac:dyDescent="0.3">
      <c r="B226" s="15" t="s">
        <v>176</v>
      </c>
      <c r="C226" t="s">
        <v>193</v>
      </c>
      <c r="D226" t="s">
        <v>205</v>
      </c>
      <c r="E226" s="16">
        <v>0.76539999999999997</v>
      </c>
      <c r="F226" s="16">
        <v>13.143599999999999</v>
      </c>
      <c r="G226" s="16">
        <v>1.6819</v>
      </c>
      <c r="H226" s="16">
        <v>1.4423999999999999</v>
      </c>
      <c r="I226" s="21">
        <v>27865.395100000002</v>
      </c>
      <c r="J226" s="21">
        <v>208936.9621</v>
      </c>
      <c r="K226" s="21">
        <v>550189.96669999999</v>
      </c>
      <c r="L226" s="21">
        <v>281852.3688</v>
      </c>
      <c r="M226" s="21">
        <v>7653.0108</v>
      </c>
      <c r="N226" s="21">
        <v>31103.357400000001</v>
      </c>
      <c r="O226" s="16">
        <v>15.998100000000001</v>
      </c>
      <c r="P226" s="16">
        <v>85.001599999999996</v>
      </c>
      <c r="Q226" s="16">
        <v>0.79020000000000001</v>
      </c>
      <c r="R226" s="16">
        <v>2.137</v>
      </c>
      <c r="S226" s="16">
        <v>411.3</v>
      </c>
      <c r="T226" s="21">
        <v>32128.401999999998</v>
      </c>
    </row>
    <row r="227" spans="2:20" x14ac:dyDescent="0.3">
      <c r="B227" s="15" t="s">
        <v>177</v>
      </c>
      <c r="C227" t="s">
        <v>193</v>
      </c>
      <c r="D227" t="s">
        <v>205</v>
      </c>
      <c r="E227" s="16">
        <v>0.73470000000000002</v>
      </c>
      <c r="F227" s="16">
        <v>12.922499999999999</v>
      </c>
      <c r="G227" s="16">
        <v>1.6264000000000001</v>
      </c>
      <c r="H227" s="16">
        <v>1.2856000000000001</v>
      </c>
      <c r="I227" s="21">
        <v>28286.973699999999</v>
      </c>
      <c r="J227" s="21">
        <v>220097.27919999999</v>
      </c>
      <c r="K227" s="21">
        <v>588271.77379999997</v>
      </c>
      <c r="L227" s="21">
        <v>293076.45539999998</v>
      </c>
      <c r="M227" s="21">
        <v>8015.6345000000001</v>
      </c>
      <c r="N227" s="21">
        <v>31453.868399999999</v>
      </c>
      <c r="O227" s="16">
        <v>16.927600000000002</v>
      </c>
      <c r="P227" s="16">
        <v>83.619</v>
      </c>
      <c r="Q227" s="16">
        <v>6.0865999999999998</v>
      </c>
      <c r="R227" s="16">
        <v>7.976</v>
      </c>
      <c r="S227" s="16">
        <v>420.62240000000003</v>
      </c>
      <c r="T227" s="21">
        <v>33527.891799999998</v>
      </c>
    </row>
    <row r="228" spans="2:20" x14ac:dyDescent="0.3">
      <c r="B228" s="15" t="s">
        <v>178</v>
      </c>
      <c r="C228" t="s">
        <v>193</v>
      </c>
      <c r="D228" t="s">
        <v>205</v>
      </c>
      <c r="E228" s="16">
        <v>0.70850000000000002</v>
      </c>
      <c r="F228" s="16">
        <v>12.735799999999999</v>
      </c>
      <c r="G228" s="16">
        <v>1.8552999999999999</v>
      </c>
      <c r="H228" s="16">
        <v>1.4200999999999999</v>
      </c>
      <c r="I228" s="21">
        <v>31302.9935</v>
      </c>
      <c r="J228" s="21">
        <v>240866.88949999999</v>
      </c>
      <c r="K228" s="21">
        <v>647466.19050000003</v>
      </c>
      <c r="L228" s="21">
        <v>325135.9976</v>
      </c>
      <c r="M228" s="21">
        <v>9698.8754000000008</v>
      </c>
      <c r="N228" s="21">
        <v>34742.440399999999</v>
      </c>
      <c r="O228" s="16">
        <v>16.684799999999999</v>
      </c>
      <c r="P228" s="16">
        <v>82.573300000000003</v>
      </c>
      <c r="Q228" s="16">
        <v>10.9727</v>
      </c>
      <c r="R228" s="16">
        <v>9.0635999999999992</v>
      </c>
      <c r="S228" s="16">
        <v>364.68400000000003</v>
      </c>
      <c r="T228" s="21">
        <v>36726.941200000001</v>
      </c>
    </row>
    <row r="229" spans="2:20" x14ac:dyDescent="0.3">
      <c r="B229" s="15" t="s">
        <v>179</v>
      </c>
      <c r="C229" t="s">
        <v>193</v>
      </c>
      <c r="D229" t="s">
        <v>205</v>
      </c>
      <c r="E229" s="16">
        <v>0.56589999999999996</v>
      </c>
      <c r="F229" s="16">
        <v>10.1334</v>
      </c>
      <c r="G229" s="16">
        <v>1.8240000000000001</v>
      </c>
      <c r="H229" s="16">
        <v>1.6512</v>
      </c>
      <c r="I229" s="21">
        <v>34365.394699999997</v>
      </c>
      <c r="J229" s="21">
        <v>252348.00210000001</v>
      </c>
      <c r="K229" s="21">
        <v>711643.30160000001</v>
      </c>
      <c r="L229" s="21">
        <v>336087.41279999999</v>
      </c>
      <c r="M229" s="21">
        <v>10390.800300000001</v>
      </c>
      <c r="N229" s="21">
        <v>37480.320899999999</v>
      </c>
      <c r="O229" s="16">
        <v>16.773499999999999</v>
      </c>
      <c r="P229" s="16">
        <v>83.901600000000002</v>
      </c>
      <c r="Q229" s="16">
        <v>4.7583000000000002</v>
      </c>
      <c r="R229" s="16">
        <v>15.9979</v>
      </c>
      <c r="S229" s="16">
        <v>391.6103</v>
      </c>
      <c r="T229" s="21">
        <v>40978.334199999998</v>
      </c>
    </row>
    <row r="230" spans="2:20" x14ac:dyDescent="0.3">
      <c r="B230" s="15" t="s">
        <v>180</v>
      </c>
      <c r="C230" t="s">
        <v>193</v>
      </c>
      <c r="D230" t="s">
        <v>205</v>
      </c>
      <c r="E230" s="16">
        <v>0.8004</v>
      </c>
      <c r="F230" s="16">
        <v>14.731299999999999</v>
      </c>
      <c r="G230" s="16">
        <v>1.7767999999999999</v>
      </c>
      <c r="H230" s="16">
        <v>1.7461</v>
      </c>
      <c r="I230" s="21">
        <v>40308.1639</v>
      </c>
      <c r="J230" s="21">
        <v>262530.65509999997</v>
      </c>
      <c r="K230" s="21">
        <v>797172.47499999998</v>
      </c>
      <c r="L230" s="21">
        <v>371753.79149999999</v>
      </c>
      <c r="M230" s="21">
        <v>11381.507799999999</v>
      </c>
      <c r="N230" s="21">
        <v>41920.780899999998</v>
      </c>
      <c r="O230" s="16">
        <v>17.178799999999999</v>
      </c>
      <c r="P230" s="16">
        <v>83.394599999999997</v>
      </c>
      <c r="Q230" s="16">
        <v>2.7925</v>
      </c>
      <c r="R230" s="16">
        <v>4.0358000000000001</v>
      </c>
      <c r="S230" s="16">
        <v>396.5197</v>
      </c>
      <c r="T230" s="21">
        <v>46144.724099999999</v>
      </c>
    </row>
    <row r="231" spans="2:20" x14ac:dyDescent="0.3">
      <c r="B231" s="15" t="s">
        <v>181</v>
      </c>
      <c r="C231" t="s">
        <v>193</v>
      </c>
      <c r="D231" t="s">
        <v>205</v>
      </c>
      <c r="E231" s="16">
        <v>1.2726</v>
      </c>
      <c r="F231" s="16">
        <v>22.8047</v>
      </c>
      <c r="G231" s="16">
        <v>1.8122</v>
      </c>
      <c r="H231" s="16">
        <v>1.7632000000000001</v>
      </c>
      <c r="I231" s="21">
        <v>49212.552199999998</v>
      </c>
      <c r="J231" s="21">
        <v>266879.53659999999</v>
      </c>
      <c r="K231" s="21">
        <v>835251.11809999996</v>
      </c>
      <c r="L231" s="21">
        <v>406155.87650000001</v>
      </c>
      <c r="M231" s="21">
        <v>12343.6216</v>
      </c>
      <c r="N231" s="21">
        <v>47459.491199999997</v>
      </c>
      <c r="O231" s="16">
        <v>16.0365</v>
      </c>
      <c r="P231" s="16">
        <v>83.405900000000003</v>
      </c>
      <c r="Q231" s="16">
        <v>20.209399999999999</v>
      </c>
      <c r="R231" s="16">
        <v>12.229200000000001</v>
      </c>
      <c r="S231" s="16">
        <v>314.65980000000002</v>
      </c>
      <c r="T231" s="21">
        <v>55215.924899999998</v>
      </c>
    </row>
    <row r="232" spans="2:20" x14ac:dyDescent="0.3">
      <c r="B232" s="15" t="s">
        <v>153</v>
      </c>
      <c r="C232" t="s">
        <v>77</v>
      </c>
      <c r="D232" t="s">
        <v>78</v>
      </c>
      <c r="E232" s="16" t="s">
        <v>146</v>
      </c>
      <c r="F232" s="16" t="s">
        <v>146</v>
      </c>
      <c r="G232" s="16" t="s">
        <v>146</v>
      </c>
      <c r="H232" s="16" t="s">
        <v>146</v>
      </c>
      <c r="I232" s="21" t="s">
        <v>146</v>
      </c>
      <c r="J232" s="21" t="s">
        <v>146</v>
      </c>
      <c r="K232" s="21">
        <v>51937.786800000002</v>
      </c>
      <c r="L232" s="21">
        <v>42193.716500000002</v>
      </c>
      <c r="M232" s="21">
        <v>1293.1283000000001</v>
      </c>
      <c r="N232" s="21">
        <v>2465.5619000000002</v>
      </c>
      <c r="O232" s="16">
        <v>21.290700000000001</v>
      </c>
      <c r="P232" s="16">
        <v>76.418499999999995</v>
      </c>
      <c r="Q232" s="16" t="s">
        <v>146</v>
      </c>
      <c r="R232" s="16" t="s">
        <v>146</v>
      </c>
      <c r="S232" s="16" t="s">
        <v>146</v>
      </c>
      <c r="T232" s="21" t="s">
        <v>146</v>
      </c>
    </row>
    <row r="233" spans="2:20" x14ac:dyDescent="0.3">
      <c r="B233" s="15" t="s">
        <v>154</v>
      </c>
      <c r="C233" t="s">
        <v>77</v>
      </c>
      <c r="D233" t="s">
        <v>78</v>
      </c>
      <c r="E233" s="16">
        <v>0.63319999999999999</v>
      </c>
      <c r="F233" s="16">
        <v>12.3649</v>
      </c>
      <c r="G233" s="16">
        <v>2.4308000000000001</v>
      </c>
      <c r="H233" s="16">
        <v>-11.652200000000001</v>
      </c>
      <c r="I233" s="21" t="s">
        <v>146</v>
      </c>
      <c r="J233" s="21" t="s">
        <v>146</v>
      </c>
      <c r="K233" s="21">
        <v>57205.389799999997</v>
      </c>
      <c r="L233" s="21">
        <v>46105.122100000001</v>
      </c>
      <c r="M233" s="21">
        <v>1334.2968000000001</v>
      </c>
      <c r="N233" s="21">
        <v>3141.1412999999998</v>
      </c>
      <c r="O233" s="16">
        <v>18.2117</v>
      </c>
      <c r="P233" s="16">
        <v>78.791600000000003</v>
      </c>
      <c r="Q233" s="16">
        <v>0.1011</v>
      </c>
      <c r="R233" s="16">
        <v>2.9302999999999999</v>
      </c>
      <c r="S233" s="16" t="s">
        <v>146</v>
      </c>
      <c r="T233" s="21" t="s">
        <v>146</v>
      </c>
    </row>
    <row r="234" spans="2:20" x14ac:dyDescent="0.3">
      <c r="B234" s="15" t="s">
        <v>155</v>
      </c>
      <c r="C234" t="s">
        <v>77</v>
      </c>
      <c r="D234" t="s">
        <v>78</v>
      </c>
      <c r="E234" s="16">
        <v>0.81840000000000002</v>
      </c>
      <c r="F234" s="16">
        <v>14.5108</v>
      </c>
      <c r="G234" s="16">
        <v>2.4962</v>
      </c>
      <c r="H234" s="16">
        <v>-13.495200000000001</v>
      </c>
      <c r="I234" s="21" t="s">
        <v>146</v>
      </c>
      <c r="J234" s="21" t="s">
        <v>146</v>
      </c>
      <c r="K234" s="21">
        <v>57554.165399999998</v>
      </c>
      <c r="L234" s="21">
        <v>46933.514999999999</v>
      </c>
      <c r="M234" s="21">
        <v>1414.9176</v>
      </c>
      <c r="N234" s="21">
        <v>3327.75</v>
      </c>
      <c r="O234" s="16">
        <v>17.295200000000001</v>
      </c>
      <c r="P234" s="16">
        <v>77.456400000000002</v>
      </c>
      <c r="Q234" s="16">
        <v>6.4874000000000001</v>
      </c>
      <c r="R234" s="16">
        <v>3.0741999999999998</v>
      </c>
      <c r="S234" s="16" t="s">
        <v>146</v>
      </c>
      <c r="T234" s="21" t="s">
        <v>146</v>
      </c>
    </row>
    <row r="235" spans="2:20" x14ac:dyDescent="0.3">
      <c r="B235" s="15" t="s">
        <v>156</v>
      </c>
      <c r="C235" t="s">
        <v>77</v>
      </c>
      <c r="D235" t="s">
        <v>78</v>
      </c>
      <c r="E235" s="16">
        <v>0.4385</v>
      </c>
      <c r="F235" s="16">
        <v>7.4550000000000001</v>
      </c>
      <c r="G235" s="16">
        <v>1.8543000000000001</v>
      </c>
      <c r="H235" s="16">
        <v>-11.753399999999999</v>
      </c>
      <c r="I235" s="21" t="s">
        <v>146</v>
      </c>
      <c r="J235" s="21" t="s">
        <v>146</v>
      </c>
      <c r="K235" s="21">
        <v>66307.005300000004</v>
      </c>
      <c r="L235" s="21">
        <v>54606.616499999996</v>
      </c>
      <c r="M235" s="21">
        <v>1130.1077</v>
      </c>
      <c r="N235" s="21">
        <v>3905.4834999999998</v>
      </c>
      <c r="O235" s="16">
        <v>16.977900000000002</v>
      </c>
      <c r="P235" s="16">
        <v>74.948499999999996</v>
      </c>
      <c r="Q235" s="16">
        <v>8.6045999999999996</v>
      </c>
      <c r="R235" s="16">
        <v>3.8567</v>
      </c>
      <c r="S235" s="16" t="s">
        <v>146</v>
      </c>
      <c r="T235" s="21" t="s">
        <v>146</v>
      </c>
    </row>
    <row r="236" spans="2:20" x14ac:dyDescent="0.3">
      <c r="B236" s="15" t="s">
        <v>157</v>
      </c>
      <c r="C236" t="s">
        <v>77</v>
      </c>
      <c r="D236" t="s">
        <v>78</v>
      </c>
      <c r="E236" s="16">
        <v>0.57920000000000005</v>
      </c>
      <c r="F236" s="16">
        <v>10.056100000000001</v>
      </c>
      <c r="G236" s="16">
        <v>1.8432999999999999</v>
      </c>
      <c r="H236" s="16">
        <v>-19.112300000000001</v>
      </c>
      <c r="I236" s="21" t="s">
        <v>146</v>
      </c>
      <c r="J236" s="21" t="s">
        <v>146</v>
      </c>
      <c r="K236" s="21">
        <v>78069.777799999996</v>
      </c>
      <c r="L236" s="21">
        <v>61151.470800000003</v>
      </c>
      <c r="M236" s="21">
        <v>1283.8358000000001</v>
      </c>
      <c r="N236" s="21">
        <v>4409.4197000000004</v>
      </c>
      <c r="O236" s="16">
        <v>17.705200000000001</v>
      </c>
      <c r="P236" s="16">
        <v>86.517600000000002</v>
      </c>
      <c r="Q236" s="16">
        <v>10.7537</v>
      </c>
      <c r="R236" s="16">
        <v>18.815000000000001</v>
      </c>
      <c r="S236" s="16" t="s">
        <v>146</v>
      </c>
      <c r="T236" s="21" t="s">
        <v>146</v>
      </c>
    </row>
    <row r="237" spans="2:20" x14ac:dyDescent="0.3">
      <c r="B237" s="15" t="s">
        <v>158</v>
      </c>
      <c r="C237" t="s">
        <v>77</v>
      </c>
      <c r="D237" t="s">
        <v>78</v>
      </c>
      <c r="E237" s="16">
        <v>0.54320000000000002</v>
      </c>
      <c r="F237" s="16">
        <v>9.7088999999999999</v>
      </c>
      <c r="G237" s="16">
        <v>1.7686999999999999</v>
      </c>
      <c r="H237" s="16">
        <v>-22.2866</v>
      </c>
      <c r="I237" s="21" t="s">
        <v>146</v>
      </c>
      <c r="J237" s="21" t="s">
        <v>146</v>
      </c>
      <c r="K237" s="21">
        <v>84867.773100000006</v>
      </c>
      <c r="L237" s="21">
        <v>66817.846399999995</v>
      </c>
      <c r="M237" s="21">
        <v>1410.8302000000001</v>
      </c>
      <c r="N237" s="21">
        <v>4708.5721999999996</v>
      </c>
      <c r="O237" s="16">
        <v>18.024100000000001</v>
      </c>
      <c r="P237" s="16">
        <v>86.864400000000003</v>
      </c>
      <c r="Q237" s="16">
        <v>13.056699999999999</v>
      </c>
      <c r="R237" s="16">
        <v>12.3698</v>
      </c>
      <c r="S237" s="16" t="s">
        <v>146</v>
      </c>
      <c r="T237" s="21" t="s">
        <v>146</v>
      </c>
    </row>
    <row r="238" spans="2:20" x14ac:dyDescent="0.3">
      <c r="B238" s="15" t="s">
        <v>159</v>
      </c>
      <c r="C238" t="s">
        <v>77</v>
      </c>
      <c r="D238" t="s">
        <v>78</v>
      </c>
      <c r="E238" s="16">
        <v>0.49230000000000002</v>
      </c>
      <c r="F238" s="16">
        <v>8.8716000000000008</v>
      </c>
      <c r="G238" s="16">
        <v>1.7262</v>
      </c>
      <c r="H238" s="16">
        <v>-14.343299999999999</v>
      </c>
      <c r="I238" s="21" t="s">
        <v>146</v>
      </c>
      <c r="J238" s="21" t="s">
        <v>146</v>
      </c>
      <c r="K238" s="21">
        <v>102563.223</v>
      </c>
      <c r="L238" s="21">
        <v>76922.8992</v>
      </c>
      <c r="M238" s="21">
        <v>1563.2366</v>
      </c>
      <c r="N238" s="21">
        <v>5692.1707999999999</v>
      </c>
      <c r="O238" s="16">
        <v>18.0183</v>
      </c>
      <c r="P238" s="16">
        <v>80.915400000000005</v>
      </c>
      <c r="Q238" s="16">
        <v>15.151999999999999</v>
      </c>
      <c r="R238" s="16">
        <v>12.3948</v>
      </c>
      <c r="S238" s="16" t="s">
        <v>146</v>
      </c>
      <c r="T238" s="21" t="s">
        <v>146</v>
      </c>
    </row>
    <row r="239" spans="2:20" x14ac:dyDescent="0.3">
      <c r="B239" s="15" t="s">
        <v>160</v>
      </c>
      <c r="C239" t="s">
        <v>77</v>
      </c>
      <c r="D239" t="s">
        <v>78</v>
      </c>
      <c r="E239" s="16">
        <v>0.4758</v>
      </c>
      <c r="F239" s="16">
        <v>8.6411999999999995</v>
      </c>
      <c r="G239" s="16">
        <v>1.6640999999999999</v>
      </c>
      <c r="H239" s="16">
        <v>-15.695</v>
      </c>
      <c r="I239" s="21" t="s">
        <v>146</v>
      </c>
      <c r="J239" s="21" t="s">
        <v>146</v>
      </c>
      <c r="K239" s="21">
        <v>101913.53630000001</v>
      </c>
      <c r="L239" s="21">
        <v>76518.072499999995</v>
      </c>
      <c r="M239" s="21">
        <v>1594.7320999999999</v>
      </c>
      <c r="N239" s="21">
        <v>5571.1974</v>
      </c>
      <c r="O239" s="16">
        <v>18.292899999999999</v>
      </c>
      <c r="P239" s="16">
        <v>83.2517</v>
      </c>
      <c r="Q239" s="16">
        <v>11.2492</v>
      </c>
      <c r="R239" s="16">
        <v>15.1038</v>
      </c>
      <c r="S239" s="16" t="s">
        <v>146</v>
      </c>
      <c r="T239" s="21" t="s">
        <v>146</v>
      </c>
    </row>
    <row r="240" spans="2:20" x14ac:dyDescent="0.3">
      <c r="B240" s="15" t="s">
        <v>161</v>
      </c>
      <c r="C240" t="s">
        <v>77</v>
      </c>
      <c r="D240" t="s">
        <v>78</v>
      </c>
      <c r="E240" s="16">
        <v>0.32050000000000001</v>
      </c>
      <c r="F240" s="16">
        <v>6.1981999999999999</v>
      </c>
      <c r="G240" s="16">
        <v>1.3952</v>
      </c>
      <c r="H240" s="16">
        <v>-13.9421</v>
      </c>
      <c r="I240" s="21" t="s">
        <v>146</v>
      </c>
      <c r="J240" s="21" t="s">
        <v>146</v>
      </c>
      <c r="K240" s="21">
        <v>106827.88830000001</v>
      </c>
      <c r="L240" s="21">
        <v>81599.082500000004</v>
      </c>
      <c r="M240" s="21">
        <v>1392.1259</v>
      </c>
      <c r="N240" s="21">
        <v>5579.3634000000002</v>
      </c>
      <c r="O240" s="16">
        <v>17.791699999999999</v>
      </c>
      <c r="P240" s="16">
        <v>81.214399999999998</v>
      </c>
      <c r="Q240" s="16">
        <v>6.6497000000000002</v>
      </c>
      <c r="R240" s="16">
        <v>11.6525</v>
      </c>
      <c r="S240" s="16" t="s">
        <v>146</v>
      </c>
      <c r="T240" s="21" t="s">
        <v>146</v>
      </c>
    </row>
    <row r="241" spans="2:20" x14ac:dyDescent="0.3">
      <c r="B241" s="15" t="s">
        <v>162</v>
      </c>
      <c r="C241" t="s">
        <v>77</v>
      </c>
      <c r="D241" t="s">
        <v>78</v>
      </c>
      <c r="E241" s="16">
        <v>0.3286</v>
      </c>
      <c r="F241" s="16">
        <v>6.5067000000000004</v>
      </c>
      <c r="G241" s="16">
        <v>1.3340000000000001</v>
      </c>
      <c r="H241" s="16">
        <v>-10.9483</v>
      </c>
      <c r="I241" s="21" t="s">
        <v>146</v>
      </c>
      <c r="J241" s="21" t="s">
        <v>146</v>
      </c>
      <c r="K241" s="21">
        <v>133243.07509999999</v>
      </c>
      <c r="L241" s="21">
        <v>102944.19899999999</v>
      </c>
      <c r="M241" s="21">
        <v>1588.5669</v>
      </c>
      <c r="N241" s="21">
        <v>6529.8975</v>
      </c>
      <c r="O241" s="16">
        <v>19.055800000000001</v>
      </c>
      <c r="P241" s="16">
        <v>77.299000000000007</v>
      </c>
      <c r="Q241" s="16">
        <v>16.040900000000001</v>
      </c>
      <c r="R241" s="16">
        <v>9.9014000000000006</v>
      </c>
      <c r="S241" s="16" t="s">
        <v>146</v>
      </c>
      <c r="T241" s="21" t="s">
        <v>146</v>
      </c>
    </row>
    <row r="242" spans="2:20" x14ac:dyDescent="0.3">
      <c r="B242" s="15" t="s">
        <v>163</v>
      </c>
      <c r="C242" t="s">
        <v>77</v>
      </c>
      <c r="D242" t="s">
        <v>78</v>
      </c>
      <c r="E242" s="16">
        <v>0.34029999999999999</v>
      </c>
      <c r="F242" s="16">
        <v>7.2752999999999997</v>
      </c>
      <c r="G242" s="16">
        <v>1.2179</v>
      </c>
      <c r="H242" s="16">
        <v>-6.9066999999999998</v>
      </c>
      <c r="I242" s="21" t="s">
        <v>146</v>
      </c>
      <c r="J242" s="21" t="s">
        <v>146</v>
      </c>
      <c r="K242" s="21">
        <v>185603.82629999999</v>
      </c>
      <c r="L242" s="21">
        <v>148138.26790000001</v>
      </c>
      <c r="M242" s="21">
        <v>1864.7601</v>
      </c>
      <c r="N242" s="21">
        <v>8331.5347000000002</v>
      </c>
      <c r="O242" s="16">
        <v>19.339200000000002</v>
      </c>
      <c r="P242" s="16">
        <v>70.504000000000005</v>
      </c>
      <c r="Q242" s="16">
        <v>22.669</v>
      </c>
      <c r="R242" s="16">
        <v>8.1895000000000007</v>
      </c>
      <c r="S242" s="16" t="s">
        <v>146</v>
      </c>
      <c r="T242" s="21" t="s">
        <v>146</v>
      </c>
    </row>
    <row r="243" spans="2:20" x14ac:dyDescent="0.3">
      <c r="B243" s="15" t="s">
        <v>164</v>
      </c>
      <c r="C243" t="s">
        <v>77</v>
      </c>
      <c r="D243" t="s">
        <v>78</v>
      </c>
      <c r="E243" s="16">
        <v>0.34300000000000003</v>
      </c>
      <c r="F243" s="16">
        <v>7.6970999999999998</v>
      </c>
      <c r="G243" s="16">
        <v>1.147</v>
      </c>
      <c r="H243" s="16">
        <v>-7.5834000000000001</v>
      </c>
      <c r="I243" s="21" t="s">
        <v>146</v>
      </c>
      <c r="J243" s="21">
        <v>110908.1924</v>
      </c>
      <c r="K243" s="21">
        <v>209122.65839999999</v>
      </c>
      <c r="L243" s="21">
        <v>173760.8406</v>
      </c>
      <c r="M243" s="21">
        <v>2195.8364000000001</v>
      </c>
      <c r="N243" s="21">
        <v>9255.4986000000008</v>
      </c>
      <c r="O243" s="16">
        <v>22.5944</v>
      </c>
      <c r="P243" s="16">
        <v>76.3947</v>
      </c>
      <c r="Q243" s="16">
        <v>14.536099999999999</v>
      </c>
      <c r="R243" s="16">
        <v>20.285900000000002</v>
      </c>
      <c r="S243" s="16" t="s">
        <v>146</v>
      </c>
      <c r="T243" s="21" t="s">
        <v>146</v>
      </c>
    </row>
    <row r="244" spans="2:20" x14ac:dyDescent="0.3">
      <c r="B244" s="15" t="s">
        <v>165</v>
      </c>
      <c r="C244" t="s">
        <v>77</v>
      </c>
      <c r="D244" t="s">
        <v>78</v>
      </c>
      <c r="E244" s="16">
        <v>0.34210000000000002</v>
      </c>
      <c r="F244" s="16">
        <v>8.2792999999999992</v>
      </c>
      <c r="G244" s="16">
        <v>1.0898000000000001</v>
      </c>
      <c r="H244" s="16">
        <v>-8.7713000000000001</v>
      </c>
      <c r="I244" s="21">
        <v>9780.0661</v>
      </c>
      <c r="J244" s="21">
        <v>111649.8</v>
      </c>
      <c r="K244" s="21">
        <v>211688.723</v>
      </c>
      <c r="L244" s="21">
        <v>178190.6231</v>
      </c>
      <c r="M244" s="21">
        <v>2216.3013999999998</v>
      </c>
      <c r="N244" s="21">
        <v>8832.6226999999999</v>
      </c>
      <c r="O244" s="16">
        <v>23.966699999999999</v>
      </c>
      <c r="P244" s="16">
        <v>79.566599999999994</v>
      </c>
      <c r="Q244" s="16">
        <v>9.2040000000000006</v>
      </c>
      <c r="R244" s="16">
        <v>11.5832</v>
      </c>
      <c r="S244" s="16" t="s">
        <v>146</v>
      </c>
      <c r="T244" s="21">
        <v>12259.709800000001</v>
      </c>
    </row>
    <row r="245" spans="2:20" x14ac:dyDescent="0.3">
      <c r="B245" s="15" t="s">
        <v>166</v>
      </c>
      <c r="C245" t="s">
        <v>77</v>
      </c>
      <c r="D245" t="s">
        <v>78</v>
      </c>
      <c r="E245" s="16">
        <v>0.3594</v>
      </c>
      <c r="F245" s="16">
        <v>8.8339999999999996</v>
      </c>
      <c r="G245" s="16">
        <v>1.1984999999999999</v>
      </c>
      <c r="H245" s="16">
        <v>-8.8925000000000001</v>
      </c>
      <c r="I245" s="21">
        <v>12491.3626</v>
      </c>
      <c r="J245" s="21">
        <v>143274.5</v>
      </c>
      <c r="K245" s="21">
        <v>271487.39169999998</v>
      </c>
      <c r="L245" s="21">
        <v>229520.2156</v>
      </c>
      <c r="M245" s="21">
        <v>2851.1383999999998</v>
      </c>
      <c r="N245" s="21">
        <v>10798.747300000001</v>
      </c>
      <c r="O245" s="16">
        <v>25.140599999999999</v>
      </c>
      <c r="P245" s="16">
        <v>75.354500000000002</v>
      </c>
      <c r="Q245" s="16">
        <v>14.421099999999999</v>
      </c>
      <c r="R245" s="16">
        <v>7.8661000000000003</v>
      </c>
      <c r="S245" s="16" t="s">
        <v>146</v>
      </c>
      <c r="T245" s="21">
        <v>15731.935299999999</v>
      </c>
    </row>
    <row r="246" spans="2:20" x14ac:dyDescent="0.3">
      <c r="B246" s="15" t="s">
        <v>167</v>
      </c>
      <c r="C246" t="s">
        <v>77</v>
      </c>
      <c r="D246" t="s">
        <v>78</v>
      </c>
      <c r="E246" s="16">
        <v>0.31309999999999999</v>
      </c>
      <c r="F246" s="16">
        <v>8.6346000000000007</v>
      </c>
      <c r="G246" s="16">
        <v>1.1853</v>
      </c>
      <c r="H246" s="16">
        <v>-1.2282</v>
      </c>
      <c r="I246" s="21">
        <v>14800.7408</v>
      </c>
      <c r="J246" s="21">
        <v>152778.45110000001</v>
      </c>
      <c r="K246" s="21">
        <v>356889.52710000001</v>
      </c>
      <c r="L246" s="21">
        <v>285101.99729999999</v>
      </c>
      <c r="M246" s="21">
        <v>3655.5331999999999</v>
      </c>
      <c r="N246" s="21">
        <v>11977.1474</v>
      </c>
      <c r="O246" s="16">
        <v>29.797499999999999</v>
      </c>
      <c r="P246" s="16">
        <v>71.376099999999994</v>
      </c>
      <c r="Q246" s="16">
        <v>23.138500000000001</v>
      </c>
      <c r="R246" s="16">
        <v>26.342600000000001</v>
      </c>
      <c r="S246" s="16" t="s">
        <v>146</v>
      </c>
      <c r="T246" s="21">
        <v>18887.216400000001</v>
      </c>
    </row>
    <row r="247" spans="2:20" x14ac:dyDescent="0.3">
      <c r="B247" s="15" t="s">
        <v>168</v>
      </c>
      <c r="C247" t="s">
        <v>77</v>
      </c>
      <c r="D247" t="s">
        <v>78</v>
      </c>
      <c r="E247" s="16">
        <v>8.5000000000000006E-2</v>
      </c>
      <c r="F247" s="16">
        <v>3.145</v>
      </c>
      <c r="G247" s="16">
        <v>0.99299999999999999</v>
      </c>
      <c r="H247" s="16">
        <v>0.94240000000000002</v>
      </c>
      <c r="I247" s="21">
        <v>11162.472</v>
      </c>
      <c r="J247" s="21">
        <v>73850.203200000004</v>
      </c>
      <c r="K247" s="21">
        <v>299979.94640000002</v>
      </c>
      <c r="L247" s="21">
        <v>231079.4768</v>
      </c>
      <c r="M247" s="21">
        <v>3035.5594999999998</v>
      </c>
      <c r="N247" s="21">
        <v>6365.4255999999996</v>
      </c>
      <c r="O247" s="16">
        <v>47.1265</v>
      </c>
      <c r="P247" s="16">
        <v>72.741399999999999</v>
      </c>
      <c r="Q247" s="16">
        <v>9.0053000000000001</v>
      </c>
      <c r="R247" s="16">
        <v>13.5549</v>
      </c>
      <c r="S247" s="16" t="s">
        <v>146</v>
      </c>
      <c r="T247" s="21">
        <v>14388.1744</v>
      </c>
    </row>
    <row r="248" spans="2:20" x14ac:dyDescent="0.3">
      <c r="B248" s="15" t="s">
        <v>169</v>
      </c>
      <c r="C248" t="s">
        <v>77</v>
      </c>
      <c r="D248" t="s">
        <v>78</v>
      </c>
      <c r="E248" s="16">
        <v>0.1341</v>
      </c>
      <c r="F248" s="16">
        <v>5.2831999999999999</v>
      </c>
      <c r="G248" s="16">
        <v>0.93459999999999999</v>
      </c>
      <c r="H248" s="16">
        <v>-0.31590000000000001</v>
      </c>
      <c r="I248" s="21">
        <v>11641.702799999999</v>
      </c>
      <c r="J248" s="21">
        <v>76130.989199999996</v>
      </c>
      <c r="K248" s="21">
        <v>290999.9988</v>
      </c>
      <c r="L248" s="21">
        <v>232969.37160000001</v>
      </c>
      <c r="M248" s="21">
        <v>2739.6671999999999</v>
      </c>
      <c r="N248" s="21">
        <v>8690.6064000000006</v>
      </c>
      <c r="O248" s="16">
        <v>33.484400000000001</v>
      </c>
      <c r="P248" s="16">
        <v>77.386399999999995</v>
      </c>
      <c r="Q248" s="16">
        <v>-1.6937</v>
      </c>
      <c r="R248" s="16">
        <v>-8.6077999999999992</v>
      </c>
      <c r="S248" s="16" t="s">
        <v>146</v>
      </c>
      <c r="T248" s="21">
        <v>14781.328799999999</v>
      </c>
    </row>
    <row r="249" spans="2:20" x14ac:dyDescent="0.3">
      <c r="B249" s="15" t="s">
        <v>170</v>
      </c>
      <c r="C249" t="s">
        <v>77</v>
      </c>
      <c r="D249" t="s">
        <v>78</v>
      </c>
      <c r="E249" s="16">
        <v>0.13039999999999999</v>
      </c>
      <c r="F249" s="16">
        <v>4.1436999999999999</v>
      </c>
      <c r="G249" s="16">
        <v>0.85860000000000003</v>
      </c>
      <c r="H249" s="16">
        <v>-0.42830000000000001</v>
      </c>
      <c r="I249" s="21">
        <v>11986.9566</v>
      </c>
      <c r="J249" s="21">
        <v>76412.214399999997</v>
      </c>
      <c r="K249" s="21">
        <v>304433.56040000002</v>
      </c>
      <c r="L249" s="21">
        <v>242063.34760000001</v>
      </c>
      <c r="M249" s="21">
        <v>2399.1538999999998</v>
      </c>
      <c r="N249" s="21">
        <v>10080.197200000001</v>
      </c>
      <c r="O249" s="16">
        <v>30.2012</v>
      </c>
      <c r="P249" s="16">
        <v>76.823599999999999</v>
      </c>
      <c r="Q249" s="16">
        <v>-1.9884999999999999</v>
      </c>
      <c r="R249" s="16">
        <v>-1.2261</v>
      </c>
      <c r="S249" s="16" t="s">
        <v>146</v>
      </c>
      <c r="T249" s="21">
        <v>14913.9854</v>
      </c>
    </row>
    <row r="250" spans="2:20" x14ac:dyDescent="0.3">
      <c r="B250" s="15" t="s">
        <v>171</v>
      </c>
      <c r="C250" t="s">
        <v>77</v>
      </c>
      <c r="D250" t="s">
        <v>78</v>
      </c>
      <c r="E250" s="16">
        <v>9.2999999999999999E-2</v>
      </c>
      <c r="F250" s="16">
        <v>2.8841000000000001</v>
      </c>
      <c r="G250" s="16">
        <v>0.90890000000000004</v>
      </c>
      <c r="H250" s="16">
        <v>-0.47039999999999998</v>
      </c>
      <c r="I250" s="21" t="s">
        <v>146</v>
      </c>
      <c r="J250" s="21">
        <v>75383.964600000007</v>
      </c>
      <c r="K250" s="21">
        <v>311433.23910000001</v>
      </c>
      <c r="L250" s="21">
        <v>244804.95509999999</v>
      </c>
      <c r="M250" s="21">
        <v>2606.1972000000001</v>
      </c>
      <c r="N250" s="21">
        <v>9779.8760999999995</v>
      </c>
      <c r="O250" s="16">
        <v>31.8443</v>
      </c>
      <c r="P250" s="16">
        <v>77.087400000000002</v>
      </c>
      <c r="Q250" s="16">
        <v>2.6547999999999998</v>
      </c>
      <c r="R250" s="16">
        <v>3.5434999999999999</v>
      </c>
      <c r="S250" s="16" t="s">
        <v>146</v>
      </c>
      <c r="T250" s="21" t="s">
        <v>146</v>
      </c>
    </row>
    <row r="251" spans="2:20" x14ac:dyDescent="0.3">
      <c r="B251" s="15" t="s">
        <v>172</v>
      </c>
      <c r="C251" t="s">
        <v>77</v>
      </c>
      <c r="D251" t="s">
        <v>78</v>
      </c>
      <c r="E251" s="16">
        <v>0.1086</v>
      </c>
      <c r="F251" s="16">
        <v>3.2970000000000002</v>
      </c>
      <c r="G251" s="16">
        <v>1.1274999999999999</v>
      </c>
      <c r="H251" s="16">
        <v>-0.29549999999999998</v>
      </c>
      <c r="I251" s="21">
        <v>10476.811799999999</v>
      </c>
      <c r="J251" s="21">
        <v>67535.467999999993</v>
      </c>
      <c r="K251" s="21">
        <v>289834.1446</v>
      </c>
      <c r="L251" s="21">
        <v>244384.4767</v>
      </c>
      <c r="M251" s="21">
        <v>3207.6392999999998</v>
      </c>
      <c r="N251" s="21">
        <v>9999.6260000000002</v>
      </c>
      <c r="O251" s="16">
        <v>28.984500000000001</v>
      </c>
      <c r="P251" s="16">
        <v>73.5715</v>
      </c>
      <c r="Q251" s="16">
        <v>3.7410000000000001</v>
      </c>
      <c r="R251" s="16">
        <v>-7.1867999999999999</v>
      </c>
      <c r="S251" s="16" t="s">
        <v>146</v>
      </c>
      <c r="T251" s="21">
        <v>12911.3712</v>
      </c>
    </row>
    <row r="252" spans="2:20" x14ac:dyDescent="0.3">
      <c r="B252" s="15" t="s">
        <v>173</v>
      </c>
      <c r="C252" t="s">
        <v>77</v>
      </c>
      <c r="D252" t="s">
        <v>78</v>
      </c>
      <c r="E252" s="16">
        <v>0.28849999999999998</v>
      </c>
      <c r="F252" s="16">
        <v>7.0903</v>
      </c>
      <c r="G252" s="16">
        <v>1.343</v>
      </c>
      <c r="H252" s="16">
        <v>-0.24249999999999999</v>
      </c>
      <c r="I252" s="21">
        <v>12322.4274</v>
      </c>
      <c r="J252" s="21">
        <v>67066.298999999999</v>
      </c>
      <c r="K252" s="21">
        <v>314859.32280000002</v>
      </c>
      <c r="L252" s="21">
        <v>278281.62359999999</v>
      </c>
      <c r="M252" s="21">
        <v>3832.2498999999998</v>
      </c>
      <c r="N252" s="21">
        <v>14764.3668</v>
      </c>
      <c r="O252" s="16">
        <v>21.325600000000001</v>
      </c>
      <c r="P252" s="16">
        <v>77.121399999999994</v>
      </c>
      <c r="Q252" s="16">
        <v>4.3846999999999996</v>
      </c>
      <c r="R252" s="16">
        <v>3.9093</v>
      </c>
      <c r="S252" s="16" t="s">
        <v>146</v>
      </c>
      <c r="T252" s="21">
        <v>16087.2912</v>
      </c>
    </row>
    <row r="253" spans="2:20" x14ac:dyDescent="0.3">
      <c r="B253" s="15" t="s">
        <v>174</v>
      </c>
      <c r="C253" t="s">
        <v>77</v>
      </c>
      <c r="D253" t="s">
        <v>78</v>
      </c>
      <c r="E253" s="16">
        <v>0.43530000000000002</v>
      </c>
      <c r="F253" s="16">
        <v>8.9987999999999992</v>
      </c>
      <c r="G253" s="16">
        <v>1.5608</v>
      </c>
      <c r="H253" s="16">
        <v>-0.2056</v>
      </c>
      <c r="I253" s="21">
        <v>12321.3087</v>
      </c>
      <c r="J253" s="21">
        <v>54826.918799999999</v>
      </c>
      <c r="K253" s="21">
        <v>291355.52600000001</v>
      </c>
      <c r="L253" s="21">
        <v>255184.12030000001</v>
      </c>
      <c r="M253" s="21">
        <v>4614.5864000000001</v>
      </c>
      <c r="N253" s="21">
        <v>14511.1677</v>
      </c>
      <c r="O253" s="16">
        <v>20.077999999999999</v>
      </c>
      <c r="P253" s="16">
        <v>82.087999999999994</v>
      </c>
      <c r="Q253" s="16">
        <v>2.0676000000000001</v>
      </c>
      <c r="R253" s="16">
        <v>2.6124999999999998</v>
      </c>
      <c r="S253" s="16" t="s">
        <v>146</v>
      </c>
      <c r="T253" s="21">
        <v>14822.514999999999</v>
      </c>
    </row>
    <row r="254" spans="2:20" x14ac:dyDescent="0.3">
      <c r="B254" s="15" t="s">
        <v>175</v>
      </c>
      <c r="C254" t="s">
        <v>77</v>
      </c>
      <c r="D254" t="s">
        <v>78</v>
      </c>
      <c r="E254" s="16">
        <v>0.48699999999999999</v>
      </c>
      <c r="F254" s="16">
        <v>9.5303000000000004</v>
      </c>
      <c r="G254" s="16">
        <v>1.6228</v>
      </c>
      <c r="H254" s="16">
        <v>4.1000000000000002E-2</v>
      </c>
      <c r="I254" s="21">
        <v>12851.936</v>
      </c>
      <c r="J254" s="21">
        <v>49202.720000000001</v>
      </c>
      <c r="K254" s="21">
        <v>298197.74080000003</v>
      </c>
      <c r="L254" s="21">
        <v>255825.6</v>
      </c>
      <c r="M254" s="21">
        <v>4656.41</v>
      </c>
      <c r="N254" s="21">
        <v>15599.296</v>
      </c>
      <c r="O254" s="16">
        <v>19.116099999999999</v>
      </c>
      <c r="P254" s="16">
        <v>79.227500000000006</v>
      </c>
      <c r="Q254" s="16">
        <v>4.6416000000000004</v>
      </c>
      <c r="R254" s="16">
        <v>3.3767</v>
      </c>
      <c r="S254" s="16">
        <v>133.91579999999999</v>
      </c>
      <c r="T254" s="21">
        <v>15205.388800000001</v>
      </c>
    </row>
    <row r="255" spans="2:20" x14ac:dyDescent="0.3">
      <c r="B255" s="15" t="s">
        <v>176</v>
      </c>
      <c r="C255" t="s">
        <v>77</v>
      </c>
      <c r="D255" t="s">
        <v>78</v>
      </c>
      <c r="E255" s="16">
        <v>0.35160000000000002</v>
      </c>
      <c r="F255" s="16">
        <v>6.8621999999999996</v>
      </c>
      <c r="G255" s="16">
        <v>1.4975000000000001</v>
      </c>
      <c r="H255" s="16">
        <v>0.13370000000000001</v>
      </c>
      <c r="I255" s="21">
        <v>11868.830400000001</v>
      </c>
      <c r="J255" s="21">
        <v>41822.491199999997</v>
      </c>
      <c r="K255" s="21">
        <v>275580.14399999997</v>
      </c>
      <c r="L255" s="21">
        <v>233484.1488</v>
      </c>
      <c r="M255" s="21">
        <v>3865.7197000000001</v>
      </c>
      <c r="N255" s="21">
        <v>13840.545599999999</v>
      </c>
      <c r="O255" s="16">
        <v>19.911100000000001</v>
      </c>
      <c r="P255" s="16">
        <v>74.688699999999997</v>
      </c>
      <c r="Q255" s="16">
        <v>4.7748999999999997</v>
      </c>
      <c r="R255" s="16">
        <v>0.54149999999999998</v>
      </c>
      <c r="S255" s="16">
        <v>133.6567</v>
      </c>
      <c r="T255" s="21">
        <v>15078.772800000001</v>
      </c>
    </row>
    <row r="256" spans="2:20" x14ac:dyDescent="0.3">
      <c r="B256" s="15" t="s">
        <v>177</v>
      </c>
      <c r="C256" t="s">
        <v>77</v>
      </c>
      <c r="D256" t="s">
        <v>78</v>
      </c>
      <c r="E256" s="16">
        <v>0.33050000000000002</v>
      </c>
      <c r="F256" s="16">
        <v>6.3307000000000002</v>
      </c>
      <c r="G256" s="16">
        <v>1.4706999999999999</v>
      </c>
      <c r="H256" s="16">
        <v>0.32579999999999998</v>
      </c>
      <c r="I256" s="21">
        <v>15373.3194</v>
      </c>
      <c r="J256" s="21">
        <v>45779.173799999997</v>
      </c>
      <c r="K256" s="21">
        <v>322615.80359999998</v>
      </c>
      <c r="L256" s="21">
        <v>270546.20039999997</v>
      </c>
      <c r="M256" s="21">
        <v>3999.3620999999998</v>
      </c>
      <c r="N256" s="21">
        <v>17465.904600000002</v>
      </c>
      <c r="O256" s="16">
        <v>18.4712</v>
      </c>
      <c r="P256" s="16">
        <v>72.258600000000001</v>
      </c>
      <c r="Q256" s="16">
        <v>2.2965</v>
      </c>
      <c r="R256" s="16">
        <v>0.2288</v>
      </c>
      <c r="S256" s="16">
        <v>129.37190000000001</v>
      </c>
      <c r="T256" s="21">
        <v>19624.675200000001</v>
      </c>
    </row>
    <row r="257" spans="2:20" x14ac:dyDescent="0.3">
      <c r="B257" s="15" t="s">
        <v>178</v>
      </c>
      <c r="C257" t="s">
        <v>77</v>
      </c>
      <c r="D257" t="s">
        <v>78</v>
      </c>
      <c r="E257" s="16">
        <v>0.26440000000000002</v>
      </c>
      <c r="F257" s="16">
        <v>4.8334000000000001</v>
      </c>
      <c r="G257" s="16">
        <v>1.3593999999999999</v>
      </c>
      <c r="H257" s="16" t="s">
        <v>146</v>
      </c>
      <c r="I257" s="21">
        <v>15056.0738</v>
      </c>
      <c r="J257" s="21">
        <v>42524.349199999997</v>
      </c>
      <c r="K257" s="21">
        <v>311745.36820000003</v>
      </c>
      <c r="L257" s="21">
        <v>261268.4712</v>
      </c>
      <c r="M257" s="21">
        <v>3823.6867000000002</v>
      </c>
      <c r="N257" s="21">
        <v>17227.685799999999</v>
      </c>
      <c r="O257" s="16">
        <v>18.095600000000001</v>
      </c>
      <c r="P257" s="16">
        <v>71.692700000000002</v>
      </c>
      <c r="Q257" s="16">
        <v>3.9910999999999999</v>
      </c>
      <c r="R257" s="16">
        <v>4.1566000000000001</v>
      </c>
      <c r="S257" s="16">
        <v>138.72730000000001</v>
      </c>
      <c r="T257" s="21">
        <v>18949.276999999998</v>
      </c>
    </row>
    <row r="258" spans="2:20" x14ac:dyDescent="0.3">
      <c r="B258" s="15" t="s">
        <v>179</v>
      </c>
      <c r="C258" t="s">
        <v>77</v>
      </c>
      <c r="D258" t="s">
        <v>78</v>
      </c>
      <c r="E258" s="16">
        <v>0.15010000000000001</v>
      </c>
      <c r="F258" s="16">
        <v>2.7936000000000001</v>
      </c>
      <c r="G258" s="16">
        <v>1.2557</v>
      </c>
      <c r="H258" s="16" t="s">
        <v>146</v>
      </c>
      <c r="I258" s="21">
        <v>13765.1566</v>
      </c>
      <c r="J258" s="21">
        <v>40836.957300000002</v>
      </c>
      <c r="K258" s="21">
        <v>303279.73070000001</v>
      </c>
      <c r="L258" s="21">
        <v>246696.84280000001</v>
      </c>
      <c r="M258" s="21">
        <v>3569.4297999999999</v>
      </c>
      <c r="N258" s="21">
        <v>15848.6374</v>
      </c>
      <c r="O258" s="16">
        <v>19.135999999999999</v>
      </c>
      <c r="P258" s="16">
        <v>70.989099999999993</v>
      </c>
      <c r="Q258" s="16">
        <v>1.0255000000000001</v>
      </c>
      <c r="R258" s="16">
        <v>3.2254999999999998</v>
      </c>
      <c r="S258" s="16">
        <v>179.5865</v>
      </c>
      <c r="T258" s="21">
        <v>17824.5206</v>
      </c>
    </row>
    <row r="259" spans="2:20" x14ac:dyDescent="0.3">
      <c r="B259" s="15" t="s">
        <v>180</v>
      </c>
      <c r="C259" t="s">
        <v>77</v>
      </c>
      <c r="D259" t="s">
        <v>78</v>
      </c>
      <c r="E259" s="16">
        <v>0.2457</v>
      </c>
      <c r="F259" s="16">
        <v>4.5651000000000002</v>
      </c>
      <c r="G259" s="16">
        <v>1.3688</v>
      </c>
      <c r="H259" s="16" t="s">
        <v>146</v>
      </c>
      <c r="I259" s="21">
        <v>18442.694599999999</v>
      </c>
      <c r="J259" s="21">
        <v>45571.133999999998</v>
      </c>
      <c r="K259" s="21">
        <v>352342.13079999998</v>
      </c>
      <c r="L259" s="21">
        <v>279755.89779999998</v>
      </c>
      <c r="M259" s="21">
        <v>4120.2537000000002</v>
      </c>
      <c r="N259" s="21">
        <v>19506.988600000001</v>
      </c>
      <c r="O259" s="16">
        <v>18.0624</v>
      </c>
      <c r="P259" s="16">
        <v>73.659700000000001</v>
      </c>
      <c r="Q259" s="16">
        <v>0.31469999999999998</v>
      </c>
      <c r="R259" s="16">
        <v>6.4943999999999997</v>
      </c>
      <c r="S259" s="16">
        <v>199.52529999999999</v>
      </c>
      <c r="T259" s="21">
        <v>22358.467199999999</v>
      </c>
    </row>
    <row r="260" spans="2:20" x14ac:dyDescent="0.3">
      <c r="B260" s="15" t="s">
        <v>181</v>
      </c>
      <c r="C260" t="s">
        <v>77</v>
      </c>
      <c r="D260" t="s">
        <v>78</v>
      </c>
      <c r="E260" s="16">
        <v>0.47489999999999999</v>
      </c>
      <c r="F260" s="16">
        <v>8.3993000000000002</v>
      </c>
      <c r="G260" s="16">
        <v>1.5242</v>
      </c>
      <c r="H260" s="16" t="s">
        <v>146</v>
      </c>
      <c r="I260" s="21">
        <v>18092.692800000001</v>
      </c>
      <c r="J260" s="21">
        <v>67908.859200000006</v>
      </c>
      <c r="K260" s="21">
        <v>356892.68160000001</v>
      </c>
      <c r="L260" s="21">
        <v>273627.24479999999</v>
      </c>
      <c r="M260" s="21">
        <v>4865.1693999999998</v>
      </c>
      <c r="N260" s="21">
        <v>20571.9696</v>
      </c>
      <c r="O260" s="16">
        <v>17.348500000000001</v>
      </c>
      <c r="P260" s="16">
        <v>72.264399999999995</v>
      </c>
      <c r="Q260" s="16">
        <v>3.1684999999999999</v>
      </c>
      <c r="R260" s="16">
        <v>4.7702</v>
      </c>
      <c r="S260" s="16">
        <v>192.4008</v>
      </c>
      <c r="T260" s="21">
        <v>21577.046399999999</v>
      </c>
    </row>
    <row r="261" spans="2:20" x14ac:dyDescent="0.3">
      <c r="B261" s="15" t="s">
        <v>149</v>
      </c>
      <c r="C261" t="s">
        <v>194</v>
      </c>
      <c r="D261" t="s">
        <v>205</v>
      </c>
      <c r="E261" s="16" t="s">
        <v>146</v>
      </c>
      <c r="F261" s="16" t="s">
        <v>146</v>
      </c>
      <c r="G261" s="16" t="s">
        <v>146</v>
      </c>
      <c r="H261" s="16" t="s">
        <v>146</v>
      </c>
      <c r="I261" s="21" t="s">
        <v>146</v>
      </c>
      <c r="J261" s="21" t="s">
        <v>146</v>
      </c>
      <c r="K261" s="21">
        <v>74693.440700000006</v>
      </c>
      <c r="L261" s="21">
        <v>53552.8344</v>
      </c>
      <c r="M261" s="21">
        <v>1689.5862</v>
      </c>
      <c r="N261" s="21">
        <v>2758.1777999999999</v>
      </c>
      <c r="O261" s="16">
        <v>21.855899999999998</v>
      </c>
      <c r="P261" s="16">
        <v>92.191999999999993</v>
      </c>
      <c r="Q261" s="16" t="s">
        <v>146</v>
      </c>
      <c r="R261" s="16" t="s">
        <v>146</v>
      </c>
      <c r="S261" s="16" t="s">
        <v>146</v>
      </c>
      <c r="T261" s="21" t="s">
        <v>146</v>
      </c>
    </row>
    <row r="262" spans="2:20" x14ac:dyDescent="0.3">
      <c r="B262" s="15" t="s">
        <v>150</v>
      </c>
      <c r="C262" t="s">
        <v>194</v>
      </c>
      <c r="D262" t="s">
        <v>205</v>
      </c>
      <c r="E262" s="16">
        <v>0.71960000000000002</v>
      </c>
      <c r="F262" s="16">
        <v>16.194900000000001</v>
      </c>
      <c r="G262" s="16">
        <v>3.1720000000000002</v>
      </c>
      <c r="H262" s="16">
        <v>1.9145000000000001</v>
      </c>
      <c r="I262" s="21" t="s">
        <v>146</v>
      </c>
      <c r="J262" s="21" t="s">
        <v>146</v>
      </c>
      <c r="K262" s="21">
        <v>78998.219100000002</v>
      </c>
      <c r="L262" s="21">
        <v>57855.743499999997</v>
      </c>
      <c r="M262" s="21">
        <v>2190.0779000000002</v>
      </c>
      <c r="N262" s="21">
        <v>3235.0846000000001</v>
      </c>
      <c r="O262" s="16">
        <v>19.078499999999998</v>
      </c>
      <c r="P262" s="16">
        <v>91.691699999999997</v>
      </c>
      <c r="Q262" s="16">
        <v>3.8904000000000001</v>
      </c>
      <c r="R262" s="16">
        <v>3.1292</v>
      </c>
      <c r="S262" s="16" t="s">
        <v>146</v>
      </c>
      <c r="T262" s="21" t="s">
        <v>146</v>
      </c>
    </row>
    <row r="263" spans="2:20" x14ac:dyDescent="0.3">
      <c r="B263" s="15" t="s">
        <v>151</v>
      </c>
      <c r="C263" t="s">
        <v>194</v>
      </c>
      <c r="D263" t="s">
        <v>205</v>
      </c>
      <c r="E263" s="16">
        <v>0.72540000000000004</v>
      </c>
      <c r="F263" s="16">
        <v>15.4824</v>
      </c>
      <c r="G263" s="16">
        <v>3.1905999999999999</v>
      </c>
      <c r="H263" s="16">
        <v>2.3128000000000002</v>
      </c>
      <c r="I263" s="21" t="s">
        <v>146</v>
      </c>
      <c r="J263" s="21" t="s">
        <v>146</v>
      </c>
      <c r="K263" s="21">
        <v>78796.998500000002</v>
      </c>
      <c r="L263" s="21">
        <v>56818.621899999998</v>
      </c>
      <c r="M263" s="21">
        <v>2320.9827</v>
      </c>
      <c r="N263" s="21">
        <v>3291.1086</v>
      </c>
      <c r="O263" s="16">
        <v>19.145499999999998</v>
      </c>
      <c r="P263" s="16">
        <v>91.055099999999996</v>
      </c>
      <c r="Q263" s="16">
        <v>8.3866999999999994</v>
      </c>
      <c r="R263" s="16">
        <v>13.6035</v>
      </c>
      <c r="S263" s="16" t="s">
        <v>146</v>
      </c>
      <c r="T263" s="21" t="s">
        <v>146</v>
      </c>
    </row>
    <row r="264" spans="2:20" x14ac:dyDescent="0.3">
      <c r="B264" s="15" t="s">
        <v>152</v>
      </c>
      <c r="C264" t="s">
        <v>194</v>
      </c>
      <c r="D264" t="s">
        <v>205</v>
      </c>
      <c r="E264" s="16">
        <v>0.6956</v>
      </c>
      <c r="F264" s="16">
        <v>14.3268</v>
      </c>
      <c r="G264" s="16">
        <v>3.0272000000000001</v>
      </c>
      <c r="H264" s="16">
        <v>2.2839999999999998</v>
      </c>
      <c r="I264" s="21" t="s">
        <v>146</v>
      </c>
      <c r="J264" s="21" t="s">
        <v>146</v>
      </c>
      <c r="K264" s="21">
        <v>81487.090200000006</v>
      </c>
      <c r="L264" s="21">
        <v>56852.426700000004</v>
      </c>
      <c r="M264" s="21">
        <v>2266.0145000000002</v>
      </c>
      <c r="N264" s="21">
        <v>3486.0300999999999</v>
      </c>
      <c r="O264" s="16">
        <v>18.056999999999999</v>
      </c>
      <c r="P264" s="16">
        <v>86.366500000000002</v>
      </c>
      <c r="Q264" s="16">
        <v>6.6230000000000002</v>
      </c>
      <c r="R264" s="16">
        <v>2.0945</v>
      </c>
      <c r="S264" s="16" t="s">
        <v>146</v>
      </c>
      <c r="T264" s="21" t="s">
        <v>146</v>
      </c>
    </row>
    <row r="265" spans="2:20" x14ac:dyDescent="0.3">
      <c r="B265" s="15" t="s">
        <v>153</v>
      </c>
      <c r="C265" t="s">
        <v>194</v>
      </c>
      <c r="D265" t="s">
        <v>205</v>
      </c>
      <c r="E265" s="16">
        <v>0.40079999999999999</v>
      </c>
      <c r="F265" s="16">
        <v>7.9015000000000004</v>
      </c>
      <c r="G265" s="16">
        <v>2.7568000000000001</v>
      </c>
      <c r="H265" s="16">
        <v>2.0756000000000001</v>
      </c>
      <c r="I265" s="21" t="s">
        <v>146</v>
      </c>
      <c r="J265" s="21" t="s">
        <v>146</v>
      </c>
      <c r="K265" s="21">
        <v>98275.913100000005</v>
      </c>
      <c r="L265" s="21">
        <v>65813.987899999993</v>
      </c>
      <c r="M265" s="21">
        <v>2288.1091999999999</v>
      </c>
      <c r="N265" s="21">
        <v>3800.828</v>
      </c>
      <c r="O265" s="16">
        <v>20.7182</v>
      </c>
      <c r="P265" s="16">
        <v>87.078199999999995</v>
      </c>
      <c r="Q265" s="16">
        <v>18.559000000000001</v>
      </c>
      <c r="R265" s="16">
        <v>28.305599999999998</v>
      </c>
      <c r="S265" s="16" t="s">
        <v>146</v>
      </c>
      <c r="T265" s="21" t="s">
        <v>146</v>
      </c>
    </row>
    <row r="266" spans="2:20" x14ac:dyDescent="0.3">
      <c r="B266" s="15" t="s">
        <v>154</v>
      </c>
      <c r="C266" t="s">
        <v>194</v>
      </c>
      <c r="D266" t="s">
        <v>205</v>
      </c>
      <c r="E266" s="16">
        <v>0.62549999999999994</v>
      </c>
      <c r="F266" s="16">
        <v>14.183400000000001</v>
      </c>
      <c r="G266" s="16">
        <v>2.3814000000000002</v>
      </c>
      <c r="H266" s="16">
        <v>1.6009</v>
      </c>
      <c r="I266" s="21" t="s">
        <v>146</v>
      </c>
      <c r="J266" s="21" t="s">
        <v>146</v>
      </c>
      <c r="K266" s="21">
        <v>109613.4942</v>
      </c>
      <c r="L266" s="21">
        <v>74011.766499999998</v>
      </c>
      <c r="M266" s="21">
        <v>2266.3128999999999</v>
      </c>
      <c r="N266" s="21">
        <v>4278.3734999999997</v>
      </c>
      <c r="O266" s="16">
        <v>19.748999999999999</v>
      </c>
      <c r="P266" s="16">
        <v>87.422700000000006</v>
      </c>
      <c r="Q266" s="16">
        <v>11.6412</v>
      </c>
      <c r="R266" s="16">
        <v>11.618499999999999</v>
      </c>
      <c r="S266" s="16" t="s">
        <v>146</v>
      </c>
      <c r="T266" s="21" t="s">
        <v>146</v>
      </c>
    </row>
    <row r="267" spans="2:20" x14ac:dyDescent="0.3">
      <c r="B267" s="15" t="s">
        <v>155</v>
      </c>
      <c r="C267" t="s">
        <v>194</v>
      </c>
      <c r="D267" t="s">
        <v>205</v>
      </c>
      <c r="E267" s="16">
        <v>0.70220000000000005</v>
      </c>
      <c r="F267" s="16">
        <v>15.7121</v>
      </c>
      <c r="G267" s="16">
        <v>2.5375999999999999</v>
      </c>
      <c r="H267" s="16">
        <v>1.8854</v>
      </c>
      <c r="I267" s="21" t="s">
        <v>146</v>
      </c>
      <c r="J267" s="21" t="s">
        <v>146</v>
      </c>
      <c r="K267" s="21">
        <v>117367.71400000001</v>
      </c>
      <c r="L267" s="21">
        <v>79335.024999999994</v>
      </c>
      <c r="M267" s="21">
        <v>2624.0734000000002</v>
      </c>
      <c r="N267" s="21">
        <v>4794.3876</v>
      </c>
      <c r="O267" s="16">
        <v>20.033200000000001</v>
      </c>
      <c r="P267" s="16">
        <v>86.975800000000007</v>
      </c>
      <c r="Q267" s="16">
        <v>6.9608999999999996</v>
      </c>
      <c r="R267" s="16">
        <v>5.8817000000000004</v>
      </c>
      <c r="S267" s="16" t="s">
        <v>146</v>
      </c>
      <c r="T267" s="21" t="s">
        <v>146</v>
      </c>
    </row>
    <row r="268" spans="2:20" x14ac:dyDescent="0.3">
      <c r="B268" s="15" t="s">
        <v>156</v>
      </c>
      <c r="C268" t="s">
        <v>194</v>
      </c>
      <c r="D268" t="s">
        <v>205</v>
      </c>
      <c r="E268" s="16">
        <v>0.85919999999999996</v>
      </c>
      <c r="F268" s="16">
        <v>19.715800000000002</v>
      </c>
      <c r="G268" s="16" t="s">
        <v>146</v>
      </c>
      <c r="H268" s="16" t="s">
        <v>146</v>
      </c>
      <c r="I268" s="21" t="s">
        <v>146</v>
      </c>
      <c r="J268" s="21" t="s">
        <v>146</v>
      </c>
      <c r="K268" s="21">
        <v>138475.12950000001</v>
      </c>
      <c r="L268" s="21">
        <v>83296.672099999996</v>
      </c>
      <c r="M268" s="21">
        <v>2707.5781999999999</v>
      </c>
      <c r="N268" s="21">
        <v>5626.9070000000002</v>
      </c>
      <c r="O268" s="16">
        <v>20.466999999999999</v>
      </c>
      <c r="P268" s="16">
        <v>87.164500000000004</v>
      </c>
      <c r="Q268" s="16">
        <v>10.431699999999999</v>
      </c>
      <c r="R268" s="16">
        <v>17.8813</v>
      </c>
      <c r="S268" s="16" t="s">
        <v>146</v>
      </c>
      <c r="T268" s="21" t="s">
        <v>146</v>
      </c>
    </row>
    <row r="269" spans="2:20" x14ac:dyDescent="0.3">
      <c r="B269" s="15" t="s">
        <v>157</v>
      </c>
      <c r="C269" t="s">
        <v>194</v>
      </c>
      <c r="D269" t="s">
        <v>205</v>
      </c>
      <c r="E269" s="16">
        <v>0.65029999999999999</v>
      </c>
      <c r="F269" s="16">
        <v>15.2867</v>
      </c>
      <c r="G269" s="16" t="s">
        <v>146</v>
      </c>
      <c r="H269" s="16" t="s">
        <v>146</v>
      </c>
      <c r="I269" s="21" t="s">
        <v>146</v>
      </c>
      <c r="J269" s="21" t="s">
        <v>146</v>
      </c>
      <c r="K269" s="21">
        <v>151601.7653</v>
      </c>
      <c r="L269" s="21">
        <v>91658.229500000001</v>
      </c>
      <c r="M269" s="21">
        <v>2993.8588</v>
      </c>
      <c r="N269" s="21">
        <v>5866.433</v>
      </c>
      <c r="O269" s="16">
        <v>21.260400000000001</v>
      </c>
      <c r="P269" s="16">
        <v>87.758399999999995</v>
      </c>
      <c r="Q269" s="16">
        <v>20.305800000000001</v>
      </c>
      <c r="R269" s="16">
        <v>19.704999999999998</v>
      </c>
      <c r="S269" s="16" t="s">
        <v>146</v>
      </c>
      <c r="T269" s="21" t="s">
        <v>146</v>
      </c>
    </row>
    <row r="270" spans="2:20" x14ac:dyDescent="0.3">
      <c r="B270" s="15" t="s">
        <v>158</v>
      </c>
      <c r="C270" t="s">
        <v>194</v>
      </c>
      <c r="D270" t="s">
        <v>205</v>
      </c>
      <c r="E270" s="16">
        <v>0.67979999999999996</v>
      </c>
      <c r="F270" s="16">
        <v>15.458</v>
      </c>
      <c r="G270" s="16">
        <v>2.3997000000000002</v>
      </c>
      <c r="H270" s="16">
        <v>1.7282999999999999</v>
      </c>
      <c r="I270" s="21" t="s">
        <v>146</v>
      </c>
      <c r="J270" s="21" t="s">
        <v>146</v>
      </c>
      <c r="K270" s="21">
        <v>151294.92490000001</v>
      </c>
      <c r="L270" s="21">
        <v>91403.627999999997</v>
      </c>
      <c r="M270" s="21">
        <v>3120.1098999999999</v>
      </c>
      <c r="N270" s="21">
        <v>6543.2434000000003</v>
      </c>
      <c r="O270" s="16">
        <v>19.190899999999999</v>
      </c>
      <c r="P270" s="16">
        <v>86.240499999999997</v>
      </c>
      <c r="Q270" s="16">
        <v>-4.7370999999999999</v>
      </c>
      <c r="R270" s="16">
        <v>-5.8559999999999999</v>
      </c>
      <c r="S270" s="16" t="s">
        <v>146</v>
      </c>
      <c r="T270" s="21" t="s">
        <v>146</v>
      </c>
    </row>
    <row r="271" spans="2:20" x14ac:dyDescent="0.3">
      <c r="B271" s="15" t="s">
        <v>159</v>
      </c>
      <c r="C271" t="s">
        <v>194</v>
      </c>
      <c r="D271" t="s">
        <v>205</v>
      </c>
      <c r="E271" s="16">
        <v>0.8095</v>
      </c>
      <c r="F271" s="16">
        <v>17.454799999999999</v>
      </c>
      <c r="G271" s="16">
        <v>2.5411999999999999</v>
      </c>
      <c r="H271" s="16">
        <v>1.6859</v>
      </c>
      <c r="I271" s="21" t="s">
        <v>146</v>
      </c>
      <c r="J271" s="21" t="s">
        <v>146</v>
      </c>
      <c r="K271" s="21">
        <v>166035.54560000001</v>
      </c>
      <c r="L271" s="21">
        <v>95879.459600000002</v>
      </c>
      <c r="M271" s="21">
        <v>3524.9254000000001</v>
      </c>
      <c r="N271" s="21">
        <v>7345.2255999999998</v>
      </c>
      <c r="O271" s="16">
        <v>18.4742</v>
      </c>
      <c r="P271" s="16">
        <v>83.864199999999997</v>
      </c>
      <c r="Q271" s="16">
        <v>8.6668000000000003</v>
      </c>
      <c r="R271" s="16">
        <v>11.0345</v>
      </c>
      <c r="S271" s="16" t="s">
        <v>146</v>
      </c>
      <c r="T271" s="21" t="s">
        <v>146</v>
      </c>
    </row>
    <row r="272" spans="2:20" x14ac:dyDescent="0.3">
      <c r="B272" s="15" t="s">
        <v>160</v>
      </c>
      <c r="C272" t="s">
        <v>194</v>
      </c>
      <c r="D272" t="s">
        <v>205</v>
      </c>
      <c r="E272" s="16">
        <v>0.80689999999999995</v>
      </c>
      <c r="F272" s="16">
        <v>17.151399999999999</v>
      </c>
      <c r="G272" s="16">
        <v>2.6848999999999998</v>
      </c>
      <c r="H272" s="16">
        <v>1.8222</v>
      </c>
      <c r="I272" s="21" t="s">
        <v>146</v>
      </c>
      <c r="J272" s="21" t="s">
        <v>146</v>
      </c>
      <c r="K272" s="21">
        <v>179176.641</v>
      </c>
      <c r="L272" s="21">
        <v>95859.896699999998</v>
      </c>
      <c r="M272" s="21">
        <v>4027.29</v>
      </c>
      <c r="N272" s="21">
        <v>8084.2888000000003</v>
      </c>
      <c r="O272" s="16">
        <v>18.123200000000001</v>
      </c>
      <c r="P272" s="16">
        <v>81.447299999999998</v>
      </c>
      <c r="Q272" s="16">
        <v>4.0842000000000001</v>
      </c>
      <c r="R272" s="16">
        <v>7.0701999999999998</v>
      </c>
      <c r="S272" s="16" t="s">
        <v>146</v>
      </c>
      <c r="T272" s="21" t="s">
        <v>146</v>
      </c>
    </row>
    <row r="273" spans="2:20" x14ac:dyDescent="0.3">
      <c r="B273" s="15" t="s">
        <v>161</v>
      </c>
      <c r="C273" t="s">
        <v>194</v>
      </c>
      <c r="D273" t="s">
        <v>205</v>
      </c>
      <c r="E273" s="16">
        <v>0.61880000000000002</v>
      </c>
      <c r="F273" s="16">
        <v>12.8498</v>
      </c>
      <c r="G273" s="16">
        <v>2.5897999999999999</v>
      </c>
      <c r="H273" s="16">
        <v>2.0697999999999999</v>
      </c>
      <c r="I273" s="21" t="s">
        <v>146</v>
      </c>
      <c r="J273" s="21" t="s">
        <v>146</v>
      </c>
      <c r="K273" s="21">
        <v>189889.80009999999</v>
      </c>
      <c r="L273" s="21">
        <v>100486.28909999999</v>
      </c>
      <c r="M273" s="21">
        <v>4242.6094999999996</v>
      </c>
      <c r="N273" s="21">
        <v>8650.6919999999991</v>
      </c>
      <c r="O273" s="16">
        <v>17.759</v>
      </c>
      <c r="P273" s="16">
        <v>81.468800000000002</v>
      </c>
      <c r="Q273" s="16">
        <v>3.0695999999999999</v>
      </c>
      <c r="R273" s="16">
        <v>5.0608000000000004</v>
      </c>
      <c r="S273" s="16" t="s">
        <v>146</v>
      </c>
      <c r="T273" s="21" t="s">
        <v>146</v>
      </c>
    </row>
    <row r="274" spans="2:20" x14ac:dyDescent="0.3">
      <c r="B274" s="15" t="s">
        <v>162</v>
      </c>
      <c r="C274" t="s">
        <v>194</v>
      </c>
      <c r="D274" t="s">
        <v>205</v>
      </c>
      <c r="E274" s="16">
        <v>0.8508</v>
      </c>
      <c r="F274" s="16">
        <v>17.616</v>
      </c>
      <c r="G274" s="16">
        <v>2.36</v>
      </c>
      <c r="H274" s="16">
        <v>1.8579000000000001</v>
      </c>
      <c r="I274" s="21" t="s">
        <v>146</v>
      </c>
      <c r="J274" s="21" t="s">
        <v>146</v>
      </c>
      <c r="K274" s="21">
        <v>216847.6942</v>
      </c>
      <c r="L274" s="21">
        <v>115470.26700000001</v>
      </c>
      <c r="M274" s="21">
        <v>4279.5999000000002</v>
      </c>
      <c r="N274" s="21">
        <v>10477.8519</v>
      </c>
      <c r="O274" s="16">
        <v>16.8767</v>
      </c>
      <c r="P274" s="16">
        <v>82.607500000000002</v>
      </c>
      <c r="Q274" s="16">
        <v>-2.9348999999999998</v>
      </c>
      <c r="R274" s="16">
        <v>-1.506</v>
      </c>
      <c r="S274" s="16" t="s">
        <v>146</v>
      </c>
      <c r="T274" s="21" t="s">
        <v>146</v>
      </c>
    </row>
    <row r="275" spans="2:20" x14ac:dyDescent="0.3">
      <c r="B275" s="15" t="s">
        <v>163</v>
      </c>
      <c r="C275" t="s">
        <v>194</v>
      </c>
      <c r="D275" t="s">
        <v>205</v>
      </c>
      <c r="E275" s="16">
        <v>1.0291999999999999</v>
      </c>
      <c r="F275" s="16">
        <v>20.295400000000001</v>
      </c>
      <c r="G275" s="16">
        <v>2.3736000000000002</v>
      </c>
      <c r="H275" s="16">
        <v>1.7441</v>
      </c>
      <c r="I275" s="21" t="s">
        <v>146</v>
      </c>
      <c r="J275" s="21" t="s">
        <v>146</v>
      </c>
      <c r="K275" s="21">
        <v>229050.041</v>
      </c>
      <c r="L275" s="21">
        <v>128452.8302</v>
      </c>
      <c r="M275" s="21">
        <v>4326.1309000000001</v>
      </c>
      <c r="N275" s="21">
        <v>12046.759599999999</v>
      </c>
      <c r="O275" s="16">
        <v>15.9413</v>
      </c>
      <c r="P275" s="16">
        <v>86.821700000000007</v>
      </c>
      <c r="Q275" s="16">
        <v>2.8561000000000001</v>
      </c>
      <c r="R275" s="16">
        <v>1.31</v>
      </c>
      <c r="S275" s="16" t="s">
        <v>146</v>
      </c>
      <c r="T275" s="21" t="s">
        <v>146</v>
      </c>
    </row>
    <row r="276" spans="2:20" x14ac:dyDescent="0.3">
      <c r="B276" s="15" t="s">
        <v>164</v>
      </c>
      <c r="C276" t="s">
        <v>194</v>
      </c>
      <c r="D276" t="s">
        <v>205</v>
      </c>
      <c r="E276" s="16">
        <v>1.0819000000000001</v>
      </c>
      <c r="F276" s="16">
        <v>21.109200000000001</v>
      </c>
      <c r="G276" s="16">
        <v>2.2109000000000001</v>
      </c>
      <c r="H276" s="16">
        <v>1.5903</v>
      </c>
      <c r="I276" s="21">
        <v>15340.380499999999</v>
      </c>
      <c r="J276" s="21">
        <v>137674.4186</v>
      </c>
      <c r="K276" s="21">
        <v>265560.2537</v>
      </c>
      <c r="L276" s="21">
        <v>146212.2622</v>
      </c>
      <c r="M276" s="21">
        <v>4825.2011000000002</v>
      </c>
      <c r="N276" s="21">
        <v>13092.600399999999</v>
      </c>
      <c r="O276" s="16">
        <v>19.161899999999999</v>
      </c>
      <c r="P276" s="16">
        <v>84.256799999999998</v>
      </c>
      <c r="Q276" s="16">
        <v>10.417400000000001</v>
      </c>
      <c r="R276" s="16">
        <v>11.398300000000001</v>
      </c>
      <c r="S276" s="16" t="s">
        <v>146</v>
      </c>
      <c r="T276" s="21">
        <v>18208.879499999999</v>
      </c>
    </row>
    <row r="277" spans="2:20" x14ac:dyDescent="0.3">
      <c r="B277" s="15" t="s">
        <v>165</v>
      </c>
      <c r="C277" t="s">
        <v>194</v>
      </c>
      <c r="D277" t="s">
        <v>205</v>
      </c>
      <c r="E277" s="16">
        <v>1.0328999999999999</v>
      </c>
      <c r="F277" s="16">
        <v>21.887799999999999</v>
      </c>
      <c r="G277" s="16">
        <v>2.0259</v>
      </c>
      <c r="H277" s="16">
        <v>1.2645</v>
      </c>
      <c r="I277" s="21">
        <v>17922.459900000002</v>
      </c>
      <c r="J277" s="21">
        <v>175579.32260000001</v>
      </c>
      <c r="K277" s="21">
        <v>337795.00890000002</v>
      </c>
      <c r="L277" s="21">
        <v>183049.0196</v>
      </c>
      <c r="M277" s="21">
        <v>5629.3738000000003</v>
      </c>
      <c r="N277" s="21">
        <v>15104.2781</v>
      </c>
      <c r="O277" s="16">
        <v>21.077000000000002</v>
      </c>
      <c r="P277" s="16">
        <v>84.1023</v>
      </c>
      <c r="Q277" s="16">
        <v>18.788799999999998</v>
      </c>
      <c r="R277" s="16">
        <v>21.3705</v>
      </c>
      <c r="S277" s="16" t="s">
        <v>146</v>
      </c>
      <c r="T277" s="21">
        <v>20486.631000000001</v>
      </c>
    </row>
    <row r="278" spans="2:20" x14ac:dyDescent="0.3">
      <c r="B278" s="15" t="s">
        <v>166</v>
      </c>
      <c r="C278" t="s">
        <v>194</v>
      </c>
      <c r="D278" t="s">
        <v>205</v>
      </c>
      <c r="E278" s="16">
        <v>1.0234000000000001</v>
      </c>
      <c r="F278" s="16">
        <v>23.414200000000001</v>
      </c>
      <c r="G278" s="16">
        <v>2.1297999999999999</v>
      </c>
      <c r="H278" s="16">
        <v>1.5788</v>
      </c>
      <c r="I278" s="21">
        <v>21287.232899999999</v>
      </c>
      <c r="J278" s="21">
        <v>229804.2311</v>
      </c>
      <c r="K278" s="21">
        <v>433122.82919999998</v>
      </c>
      <c r="L278" s="21">
        <v>241435.6384</v>
      </c>
      <c r="M278" s="21">
        <v>6472.6931000000004</v>
      </c>
      <c r="N278" s="21">
        <v>18070.7294</v>
      </c>
      <c r="O278" s="16">
        <v>21.320699999999999</v>
      </c>
      <c r="P278" s="16">
        <v>86.147000000000006</v>
      </c>
      <c r="Q278" s="16">
        <v>11.689</v>
      </c>
      <c r="R278" s="16">
        <v>9.3000000000000007</v>
      </c>
      <c r="S278" s="16" t="s">
        <v>146</v>
      </c>
      <c r="T278" s="21">
        <v>24187.980200000002</v>
      </c>
    </row>
    <row r="279" spans="2:20" x14ac:dyDescent="0.3">
      <c r="B279" s="15" t="s">
        <v>167</v>
      </c>
      <c r="C279" t="s">
        <v>194</v>
      </c>
      <c r="D279" t="s">
        <v>205</v>
      </c>
      <c r="E279" s="16">
        <v>0.68330000000000002</v>
      </c>
      <c r="F279" s="16">
        <v>16.873000000000001</v>
      </c>
      <c r="G279" s="16">
        <v>2.0562</v>
      </c>
      <c r="H279" s="16">
        <v>1.3173999999999999</v>
      </c>
      <c r="I279" s="21">
        <v>19380.988099999999</v>
      </c>
      <c r="J279" s="21">
        <v>208773.63990000001</v>
      </c>
      <c r="K279" s="21">
        <v>422915.10460000002</v>
      </c>
      <c r="L279" s="21">
        <v>242694.32639999999</v>
      </c>
      <c r="M279" s="21">
        <v>7393.5643</v>
      </c>
      <c r="N279" s="21">
        <v>15647.7547</v>
      </c>
      <c r="O279" s="16">
        <v>22.9238</v>
      </c>
      <c r="P279" s="16">
        <v>86.723500000000001</v>
      </c>
      <c r="Q279" s="16">
        <v>26.992699999999999</v>
      </c>
      <c r="R279" s="16">
        <v>20.1492</v>
      </c>
      <c r="S279" s="16" t="s">
        <v>146</v>
      </c>
      <c r="T279" s="21">
        <v>23200.033299999999</v>
      </c>
    </row>
    <row r="280" spans="2:20" x14ac:dyDescent="0.3">
      <c r="B280" s="15" t="s">
        <v>168</v>
      </c>
      <c r="C280" t="s">
        <v>194</v>
      </c>
      <c r="D280" t="s">
        <v>205</v>
      </c>
      <c r="E280" s="16">
        <v>0.70650000000000002</v>
      </c>
      <c r="F280" s="16">
        <v>16.870799999999999</v>
      </c>
      <c r="G280" s="16">
        <v>1.8996999999999999</v>
      </c>
      <c r="H280" s="16">
        <v>1.3873</v>
      </c>
      <c r="I280" s="21">
        <v>21873.8439</v>
      </c>
      <c r="J280" s="21">
        <v>205009.24900000001</v>
      </c>
      <c r="K280" s="21">
        <v>459226.78509999998</v>
      </c>
      <c r="L280" s="21">
        <v>248956.71479999999</v>
      </c>
      <c r="M280" s="21">
        <v>7153.4458999999997</v>
      </c>
      <c r="N280" s="21">
        <v>19480.207200000001</v>
      </c>
      <c r="O280" s="16">
        <v>19.605</v>
      </c>
      <c r="P280" s="16">
        <v>85.861999999999995</v>
      </c>
      <c r="Q280" s="16">
        <v>-7.5982000000000003</v>
      </c>
      <c r="R280" s="16">
        <v>1.1076999999999999</v>
      </c>
      <c r="S280" s="16" t="s">
        <v>146</v>
      </c>
      <c r="T280" s="21">
        <v>26440.9915</v>
      </c>
    </row>
    <row r="281" spans="2:20" x14ac:dyDescent="0.3">
      <c r="B281" s="15" t="s">
        <v>169</v>
      </c>
      <c r="C281" t="s">
        <v>194</v>
      </c>
      <c r="D281" t="s">
        <v>205</v>
      </c>
      <c r="E281" s="16">
        <v>0.8286</v>
      </c>
      <c r="F281" s="16">
        <v>18.059799999999999</v>
      </c>
      <c r="G281" s="16">
        <v>1.8783000000000001</v>
      </c>
      <c r="H281" s="16">
        <v>1.4308000000000001</v>
      </c>
      <c r="I281" s="21">
        <v>24898.2801</v>
      </c>
      <c r="J281" s="21">
        <v>211335.62650000001</v>
      </c>
      <c r="K281" s="21">
        <v>517599.0172</v>
      </c>
      <c r="L281" s="21">
        <v>282074.69290000002</v>
      </c>
      <c r="M281" s="21">
        <v>8308.0642000000007</v>
      </c>
      <c r="N281" s="21">
        <v>23249.14</v>
      </c>
      <c r="O281" s="16">
        <v>18.6692</v>
      </c>
      <c r="P281" s="16">
        <v>84.125399999999999</v>
      </c>
      <c r="Q281" s="16">
        <v>6.6273999999999997</v>
      </c>
      <c r="R281" s="16">
        <v>3.2050000000000001</v>
      </c>
      <c r="S281" s="16" t="s">
        <v>146</v>
      </c>
      <c r="T281" s="21">
        <v>29089.926299999999</v>
      </c>
    </row>
    <row r="282" spans="2:20" x14ac:dyDescent="0.3">
      <c r="B282" s="15" t="s">
        <v>170</v>
      </c>
      <c r="C282" t="s">
        <v>194</v>
      </c>
      <c r="D282" t="s">
        <v>205</v>
      </c>
      <c r="E282" s="16">
        <v>0.93930000000000002</v>
      </c>
      <c r="F282" s="16">
        <v>19.061299999999999</v>
      </c>
      <c r="G282" s="16">
        <v>1.8918999999999999</v>
      </c>
      <c r="H282" s="16">
        <v>1.3909</v>
      </c>
      <c r="I282" s="21">
        <v>28629.283500000001</v>
      </c>
      <c r="J282" s="21">
        <v>235122.09830000001</v>
      </c>
      <c r="K282" s="21">
        <v>578088.63430000003</v>
      </c>
      <c r="L282" s="21">
        <v>303003.7182</v>
      </c>
      <c r="M282" s="21">
        <v>9397.2275000000009</v>
      </c>
      <c r="N282" s="21">
        <v>28515.7271</v>
      </c>
      <c r="O282" s="16">
        <v>17.223199999999999</v>
      </c>
      <c r="P282" s="16">
        <v>85.460700000000003</v>
      </c>
      <c r="Q282" s="16">
        <v>5.0548999999999999</v>
      </c>
      <c r="R282" s="16">
        <v>9.6021000000000001</v>
      </c>
      <c r="S282" s="16" t="s">
        <v>146</v>
      </c>
      <c r="T282" s="21">
        <v>32693.1967</v>
      </c>
    </row>
    <row r="283" spans="2:20" x14ac:dyDescent="0.3">
      <c r="B283" s="15" t="s">
        <v>171</v>
      </c>
      <c r="C283" t="s">
        <v>194</v>
      </c>
      <c r="D283" t="s">
        <v>205</v>
      </c>
      <c r="E283" s="16">
        <v>0.98899999999999999</v>
      </c>
      <c r="F283" s="16">
        <v>19.552700000000002</v>
      </c>
      <c r="G283" s="16">
        <v>1.7729999999999999</v>
      </c>
      <c r="H283" s="16" t="s">
        <v>146</v>
      </c>
      <c r="I283" s="21">
        <v>34446.333899999998</v>
      </c>
      <c r="J283" s="21">
        <v>253385.01550000001</v>
      </c>
      <c r="K283" s="21">
        <v>668244.47329999995</v>
      </c>
      <c r="L283" s="21">
        <v>367845.35359999997</v>
      </c>
      <c r="M283" s="21">
        <v>9959.7194</v>
      </c>
      <c r="N283" s="21">
        <v>35262.578800000003</v>
      </c>
      <c r="O283" s="16">
        <v>16.144500000000001</v>
      </c>
      <c r="P283" s="16">
        <v>84.188299999999998</v>
      </c>
      <c r="Q283" s="16">
        <v>11.346399999999999</v>
      </c>
      <c r="R283" s="16">
        <v>10.033300000000001</v>
      </c>
      <c r="S283" s="16" t="s">
        <v>146</v>
      </c>
      <c r="T283" s="21">
        <v>42205.661699999997</v>
      </c>
    </row>
    <row r="284" spans="2:20" x14ac:dyDescent="0.3">
      <c r="B284" s="15" t="s">
        <v>172</v>
      </c>
      <c r="C284" t="s">
        <v>194</v>
      </c>
      <c r="D284" t="s">
        <v>205</v>
      </c>
      <c r="E284" s="16">
        <v>0.90969999999999995</v>
      </c>
      <c r="F284" s="16">
        <v>16.3675</v>
      </c>
      <c r="G284" s="16">
        <v>1.7874000000000001</v>
      </c>
      <c r="H284" s="16" t="s">
        <v>146</v>
      </c>
      <c r="I284" s="21">
        <v>30601.208200000001</v>
      </c>
      <c r="J284" s="21">
        <v>281188.99219999998</v>
      </c>
      <c r="K284" s="21">
        <v>713192.06059999997</v>
      </c>
      <c r="L284" s="21">
        <v>388745.80499999999</v>
      </c>
      <c r="M284" s="21">
        <v>11150.233899999999</v>
      </c>
      <c r="N284" s="21">
        <v>38900.182200000003</v>
      </c>
      <c r="O284" s="16">
        <v>15.9779</v>
      </c>
      <c r="P284" s="16">
        <v>82.578599999999994</v>
      </c>
      <c r="Q284" s="16">
        <v>14.0572</v>
      </c>
      <c r="R284" s="16">
        <v>11.424799999999999</v>
      </c>
      <c r="S284" s="16" t="s">
        <v>146</v>
      </c>
      <c r="T284" s="21">
        <v>37243.264000000003</v>
      </c>
    </row>
    <row r="285" spans="2:20" x14ac:dyDescent="0.3">
      <c r="B285" s="15" t="s">
        <v>173</v>
      </c>
      <c r="C285" t="s">
        <v>194</v>
      </c>
      <c r="D285" t="s">
        <v>205</v>
      </c>
      <c r="E285" s="16">
        <v>0.91279999999999994</v>
      </c>
      <c r="F285" s="16">
        <v>16.248100000000001</v>
      </c>
      <c r="G285" s="16">
        <v>1.7442</v>
      </c>
      <c r="H285" s="16" t="s">
        <v>146</v>
      </c>
      <c r="I285" s="21">
        <v>33758.645100000002</v>
      </c>
      <c r="J285" s="21">
        <v>283681.50380000001</v>
      </c>
      <c r="K285" s="21">
        <v>714369.56909999996</v>
      </c>
      <c r="L285" s="21">
        <v>379455.5772</v>
      </c>
      <c r="M285" s="21">
        <v>11292.069</v>
      </c>
      <c r="N285" s="21">
        <v>39869.657700000003</v>
      </c>
      <c r="O285" s="16">
        <v>16.371700000000001</v>
      </c>
      <c r="P285" s="16">
        <v>82.089799999999997</v>
      </c>
      <c r="Q285" s="16">
        <v>5.5395000000000003</v>
      </c>
      <c r="R285" s="16">
        <v>6.9763999999999999</v>
      </c>
      <c r="S285" s="16" t="s">
        <v>146</v>
      </c>
      <c r="T285" s="21">
        <v>38652.243300000002</v>
      </c>
    </row>
    <row r="286" spans="2:20" x14ac:dyDescent="0.3">
      <c r="B286" s="15" t="s">
        <v>174</v>
      </c>
      <c r="C286" t="s">
        <v>194</v>
      </c>
      <c r="D286" t="s">
        <v>205</v>
      </c>
      <c r="E286" s="16">
        <v>0.84399999999999997</v>
      </c>
      <c r="F286" s="16">
        <v>14.666700000000001</v>
      </c>
      <c r="G286" s="16">
        <v>1.7431000000000001</v>
      </c>
      <c r="H286" s="16">
        <v>1.6144000000000001</v>
      </c>
      <c r="I286" s="21">
        <v>34269.654300000002</v>
      </c>
      <c r="J286" s="21">
        <v>274895.2279</v>
      </c>
      <c r="K286" s="21">
        <v>655014.53040000005</v>
      </c>
      <c r="L286" s="21">
        <v>353949.98469999997</v>
      </c>
      <c r="M286" s="21">
        <v>10542.861800000001</v>
      </c>
      <c r="N286" s="21">
        <v>37538.237999999998</v>
      </c>
      <c r="O286" s="16">
        <v>16.015599999999999</v>
      </c>
      <c r="P286" s="16">
        <v>85.318100000000001</v>
      </c>
      <c r="Q286" s="16">
        <v>8.1493000000000002</v>
      </c>
      <c r="R286" s="16">
        <v>8.4657999999999998</v>
      </c>
      <c r="S286" s="16">
        <v>361.9701</v>
      </c>
      <c r="T286" s="21">
        <v>36884.368300000002</v>
      </c>
    </row>
    <row r="287" spans="2:20" x14ac:dyDescent="0.3">
      <c r="B287" s="15" t="s">
        <v>175</v>
      </c>
      <c r="C287" t="s">
        <v>194</v>
      </c>
      <c r="D287" t="s">
        <v>205</v>
      </c>
      <c r="E287" s="16">
        <v>0.81210000000000004</v>
      </c>
      <c r="F287" s="16">
        <v>13.7347</v>
      </c>
      <c r="G287" s="16">
        <v>1.8129999999999999</v>
      </c>
      <c r="H287" s="16">
        <v>1.6744000000000001</v>
      </c>
      <c r="I287" s="21">
        <v>35559.865700000002</v>
      </c>
      <c r="J287" s="21">
        <v>272207.38530000002</v>
      </c>
      <c r="K287" s="21">
        <v>668605.74410000001</v>
      </c>
      <c r="L287" s="21">
        <v>361648.63860000001</v>
      </c>
      <c r="M287" s="21">
        <v>10780.750700000001</v>
      </c>
      <c r="N287" s="21">
        <v>39281.611299999997</v>
      </c>
      <c r="O287" s="16">
        <v>15.5007</v>
      </c>
      <c r="P287" s="16">
        <v>82.696700000000007</v>
      </c>
      <c r="Q287" s="16">
        <v>4.7458999999999998</v>
      </c>
      <c r="R287" s="16">
        <v>1.8234999999999999</v>
      </c>
      <c r="S287" s="16">
        <v>362.13490000000002</v>
      </c>
      <c r="T287" s="21">
        <v>39783.662799999998</v>
      </c>
    </row>
    <row r="288" spans="2:20" x14ac:dyDescent="0.3">
      <c r="B288" s="15" t="s">
        <v>176</v>
      </c>
      <c r="C288" t="s">
        <v>194</v>
      </c>
      <c r="D288" t="s">
        <v>205</v>
      </c>
      <c r="E288" s="16">
        <v>0.88380000000000003</v>
      </c>
      <c r="F288" s="16">
        <v>14.5702</v>
      </c>
      <c r="G288" s="16">
        <v>1.8384</v>
      </c>
      <c r="H288" s="16">
        <v>1.6862999999999999</v>
      </c>
      <c r="I288" s="21">
        <v>39251.764000000003</v>
      </c>
      <c r="J288" s="21">
        <v>291834.53519999998</v>
      </c>
      <c r="K288" s="21">
        <v>709678.99509999994</v>
      </c>
      <c r="L288" s="21">
        <v>394429.71230000001</v>
      </c>
      <c r="M288" s="21">
        <v>11498.252899999999</v>
      </c>
      <c r="N288" s="21">
        <v>42997.596299999997</v>
      </c>
      <c r="O288" s="16">
        <v>14.8523</v>
      </c>
      <c r="P288" s="16">
        <v>82.511899999999997</v>
      </c>
      <c r="Q288" s="16">
        <v>4.9311999999999996</v>
      </c>
      <c r="R288" s="16">
        <v>2.2046999999999999</v>
      </c>
      <c r="S288" s="16">
        <v>308.41699999999997</v>
      </c>
      <c r="T288" s="21">
        <v>43508.567900000002</v>
      </c>
    </row>
    <row r="289" spans="2:20" x14ac:dyDescent="0.3">
      <c r="B289" s="15" t="s">
        <v>177</v>
      </c>
      <c r="C289" t="s">
        <v>194</v>
      </c>
      <c r="D289" t="s">
        <v>205</v>
      </c>
      <c r="E289" s="16">
        <v>0.89329999999999998</v>
      </c>
      <c r="F289" s="16">
        <v>14.353899999999999</v>
      </c>
      <c r="G289" s="16">
        <v>1.8768</v>
      </c>
      <c r="H289" s="16">
        <v>1.6772</v>
      </c>
      <c r="I289" s="21">
        <v>38141.814899999998</v>
      </c>
      <c r="J289" s="21">
        <v>304382.8849</v>
      </c>
      <c r="K289" s="21">
        <v>758848.60919999995</v>
      </c>
      <c r="L289" s="21">
        <v>423239.8541</v>
      </c>
      <c r="M289" s="21">
        <v>12584.227500000001</v>
      </c>
      <c r="N289" s="21">
        <v>46393.068899999998</v>
      </c>
      <c r="O289" s="16">
        <v>14.7531</v>
      </c>
      <c r="P289" s="16">
        <v>82.951700000000002</v>
      </c>
      <c r="Q289" s="16">
        <v>9.4757999999999996</v>
      </c>
      <c r="R289" s="16">
        <v>8.1819000000000006</v>
      </c>
      <c r="S289" s="16">
        <v>293.55200000000002</v>
      </c>
      <c r="T289" s="21">
        <v>43596.2912</v>
      </c>
    </row>
    <row r="290" spans="2:20" x14ac:dyDescent="0.3">
      <c r="B290" s="15" t="s">
        <v>178</v>
      </c>
      <c r="C290" t="s">
        <v>194</v>
      </c>
      <c r="D290" t="s">
        <v>205</v>
      </c>
      <c r="E290" s="16">
        <v>0.80489999999999995</v>
      </c>
      <c r="F290" s="16">
        <v>13.1663</v>
      </c>
      <c r="G290" s="16">
        <v>1.833</v>
      </c>
      <c r="H290" s="16">
        <v>1.5979000000000001</v>
      </c>
      <c r="I290" s="21">
        <v>38978.878599999996</v>
      </c>
      <c r="J290" s="21">
        <v>320000.7598</v>
      </c>
      <c r="K290" s="21">
        <v>825224.8898</v>
      </c>
      <c r="L290" s="21">
        <v>454003.95079999999</v>
      </c>
      <c r="M290" s="21">
        <v>12926.566000000001</v>
      </c>
      <c r="N290" s="21">
        <v>48349.794900000001</v>
      </c>
      <c r="O290" s="16">
        <v>15.4741</v>
      </c>
      <c r="P290" s="16">
        <v>81.931200000000004</v>
      </c>
      <c r="Q290" s="16">
        <v>7.3013000000000003</v>
      </c>
      <c r="R290" s="16">
        <v>8.4039999999999999</v>
      </c>
      <c r="S290" s="16">
        <v>327.43049999999999</v>
      </c>
      <c r="T290" s="21">
        <v>45471.8128</v>
      </c>
    </row>
    <row r="291" spans="2:20" x14ac:dyDescent="0.3">
      <c r="B291" s="15" t="s">
        <v>179</v>
      </c>
      <c r="C291" t="s">
        <v>194</v>
      </c>
      <c r="D291" t="s">
        <v>205</v>
      </c>
      <c r="E291" s="16">
        <v>0.6099</v>
      </c>
      <c r="F291" s="16">
        <v>10.4099</v>
      </c>
      <c r="G291" s="16">
        <v>1.7281</v>
      </c>
      <c r="H291" s="16">
        <v>1.5469999999999999</v>
      </c>
      <c r="I291" s="21">
        <v>41503.8609</v>
      </c>
      <c r="J291" s="21">
        <v>312720.59370000003</v>
      </c>
      <c r="K291" s="21">
        <v>851987.40540000005</v>
      </c>
      <c r="L291" s="21">
        <v>457981.85769999999</v>
      </c>
      <c r="M291" s="21">
        <v>12881.5877</v>
      </c>
      <c r="N291" s="21">
        <v>47094.235000000001</v>
      </c>
      <c r="O291" s="16">
        <v>16.119399999999999</v>
      </c>
      <c r="P291" s="16">
        <v>80.917299999999997</v>
      </c>
      <c r="Q291" s="16">
        <v>2.2326999999999999</v>
      </c>
      <c r="R291" s="16">
        <v>2.3791000000000002</v>
      </c>
      <c r="S291" s="16">
        <v>345.84339999999997</v>
      </c>
      <c r="T291" s="21">
        <v>48363.445500000002</v>
      </c>
    </row>
    <row r="292" spans="2:20" x14ac:dyDescent="0.3">
      <c r="B292" s="15" t="s">
        <v>180</v>
      </c>
      <c r="C292" t="s">
        <v>194</v>
      </c>
      <c r="D292" t="s">
        <v>205</v>
      </c>
      <c r="E292" s="16">
        <v>0.82920000000000005</v>
      </c>
      <c r="F292" s="16">
        <v>14.723000000000001</v>
      </c>
      <c r="G292" s="16">
        <v>1.6187</v>
      </c>
      <c r="H292" s="16">
        <v>1.4978</v>
      </c>
      <c r="I292" s="21">
        <v>46720.716399999998</v>
      </c>
      <c r="J292" s="21">
        <v>335676.83120000002</v>
      </c>
      <c r="K292" s="21">
        <v>955827.68640000001</v>
      </c>
      <c r="L292" s="21">
        <v>518402.71059999999</v>
      </c>
      <c r="M292" s="21">
        <v>13489.9897</v>
      </c>
      <c r="N292" s="21">
        <v>52234.591800000002</v>
      </c>
      <c r="O292" s="16">
        <v>16.254799999999999</v>
      </c>
      <c r="P292" s="16">
        <v>82.360100000000003</v>
      </c>
      <c r="Q292" s="16">
        <v>5.1906999999999996</v>
      </c>
      <c r="R292" s="16">
        <v>6.1825999999999999</v>
      </c>
      <c r="S292" s="16">
        <v>338.04939999999999</v>
      </c>
      <c r="T292" s="21">
        <v>53324.459499999997</v>
      </c>
    </row>
    <row r="293" spans="2:20" x14ac:dyDescent="0.3">
      <c r="B293" s="15" t="s">
        <v>181</v>
      </c>
      <c r="C293" t="s">
        <v>194</v>
      </c>
      <c r="D293" t="s">
        <v>205</v>
      </c>
      <c r="E293" s="16">
        <v>0.78259999999999996</v>
      </c>
      <c r="F293" s="16">
        <v>14.8668</v>
      </c>
      <c r="G293" s="16">
        <v>1.633</v>
      </c>
      <c r="H293" s="16">
        <v>1.4654</v>
      </c>
      <c r="I293" s="21">
        <v>44916.782800000001</v>
      </c>
      <c r="J293" s="21">
        <v>339062.98119999998</v>
      </c>
      <c r="K293" s="21">
        <v>989381.91949999996</v>
      </c>
      <c r="L293" s="21">
        <v>550139.3064</v>
      </c>
      <c r="M293" s="21">
        <v>14076.468699999999</v>
      </c>
      <c r="N293" s="21">
        <v>47767.431600000004</v>
      </c>
      <c r="O293" s="16">
        <v>18.052700000000002</v>
      </c>
      <c r="P293" s="16">
        <v>82.978099999999998</v>
      </c>
      <c r="Q293" s="16">
        <v>16.763300000000001</v>
      </c>
      <c r="R293" s="16">
        <v>14.916399999999999</v>
      </c>
      <c r="S293" s="16">
        <v>342.20389999999998</v>
      </c>
      <c r="T293" s="21">
        <v>51843.976799999997</v>
      </c>
    </row>
    <row r="294" spans="2:20" x14ac:dyDescent="0.3">
      <c r="B294" s="15" t="s">
        <v>150</v>
      </c>
      <c r="C294" t="s">
        <v>195</v>
      </c>
      <c r="D294" t="s">
        <v>205</v>
      </c>
      <c r="E294" s="16" t="s">
        <v>146</v>
      </c>
      <c r="F294" s="16" t="s">
        <v>146</v>
      </c>
      <c r="G294" s="16" t="s">
        <v>146</v>
      </c>
      <c r="H294" s="16" t="s">
        <v>146</v>
      </c>
      <c r="I294" s="21" t="s">
        <v>146</v>
      </c>
      <c r="J294" s="21" t="s">
        <v>146</v>
      </c>
      <c r="K294" s="21">
        <v>117855.7435</v>
      </c>
      <c r="L294" s="21">
        <v>89315.880999999994</v>
      </c>
      <c r="M294" s="21">
        <v>3435.5533</v>
      </c>
      <c r="N294" s="21">
        <v>5432.9794000000002</v>
      </c>
      <c r="O294" s="16">
        <v>16.892600000000002</v>
      </c>
      <c r="P294" s="16">
        <v>94.284099999999995</v>
      </c>
      <c r="Q294" s="16" t="s">
        <v>146</v>
      </c>
      <c r="R294" s="16" t="s">
        <v>146</v>
      </c>
      <c r="S294" s="16" t="s">
        <v>146</v>
      </c>
      <c r="T294" s="21" t="s">
        <v>146</v>
      </c>
    </row>
    <row r="295" spans="2:20" x14ac:dyDescent="0.3">
      <c r="B295" s="15" t="s">
        <v>151</v>
      </c>
      <c r="C295" t="s">
        <v>195</v>
      </c>
      <c r="D295" t="s">
        <v>205</v>
      </c>
      <c r="E295" s="16">
        <v>7.9100000000000004E-2</v>
      </c>
      <c r="F295" s="16">
        <v>-0.26640000000000003</v>
      </c>
      <c r="G295" s="16">
        <v>3.2786</v>
      </c>
      <c r="H295" s="16">
        <v>2.4258999999999999</v>
      </c>
      <c r="I295" s="21" t="s">
        <v>146</v>
      </c>
      <c r="J295" s="21" t="s">
        <v>146</v>
      </c>
      <c r="K295" s="21">
        <v>111580.6035</v>
      </c>
      <c r="L295" s="21">
        <v>83187.832800000004</v>
      </c>
      <c r="M295" s="21">
        <v>3448.1725999999999</v>
      </c>
      <c r="N295" s="21">
        <v>4770.05</v>
      </c>
      <c r="O295" s="16">
        <v>18.242100000000001</v>
      </c>
      <c r="P295" s="16">
        <v>93.597099999999998</v>
      </c>
      <c r="Q295" s="16">
        <v>2.7928000000000002</v>
      </c>
      <c r="R295" s="16">
        <v>6.8552999999999997</v>
      </c>
      <c r="S295" s="16" t="s">
        <v>146</v>
      </c>
      <c r="T295" s="21" t="s">
        <v>146</v>
      </c>
    </row>
    <row r="296" spans="2:20" x14ac:dyDescent="0.3">
      <c r="B296" s="15" t="s">
        <v>152</v>
      </c>
      <c r="C296" t="s">
        <v>195</v>
      </c>
      <c r="D296" t="s">
        <v>205</v>
      </c>
      <c r="E296" s="16">
        <v>0.19789999999999999</v>
      </c>
      <c r="F296" s="16">
        <v>2.5185</v>
      </c>
      <c r="G296" s="16">
        <v>3.1055999999999999</v>
      </c>
      <c r="H296" s="16">
        <v>2.4287999999999998</v>
      </c>
      <c r="I296" s="21" t="s">
        <v>146</v>
      </c>
      <c r="J296" s="21" t="s">
        <v>146</v>
      </c>
      <c r="K296" s="21">
        <v>124889.07399999999</v>
      </c>
      <c r="L296" s="21">
        <v>87393.049100000004</v>
      </c>
      <c r="M296" s="21">
        <v>3430.2556</v>
      </c>
      <c r="N296" s="21">
        <v>4302.2640000000001</v>
      </c>
      <c r="O296" s="16">
        <v>20.576499999999999</v>
      </c>
      <c r="P296" s="16">
        <v>92.001300000000001</v>
      </c>
      <c r="Q296" s="16">
        <v>11.946300000000001</v>
      </c>
      <c r="R296" s="16">
        <v>16.197399999999998</v>
      </c>
      <c r="S296" s="16" t="s">
        <v>146</v>
      </c>
      <c r="T296" s="21" t="s">
        <v>146</v>
      </c>
    </row>
    <row r="297" spans="2:20" x14ac:dyDescent="0.3">
      <c r="B297" s="15" t="s">
        <v>153</v>
      </c>
      <c r="C297" t="s">
        <v>195</v>
      </c>
      <c r="D297" t="s">
        <v>205</v>
      </c>
      <c r="E297" s="16">
        <v>0.69169999999999998</v>
      </c>
      <c r="F297" s="16">
        <v>16.676400000000001</v>
      </c>
      <c r="G297" s="16">
        <v>2.9657</v>
      </c>
      <c r="H297" s="16">
        <v>2.2557999999999998</v>
      </c>
      <c r="I297" s="21" t="s">
        <v>146</v>
      </c>
      <c r="J297" s="21" t="s">
        <v>146</v>
      </c>
      <c r="K297" s="21">
        <v>127960.2248</v>
      </c>
      <c r="L297" s="21">
        <v>87198.728400000007</v>
      </c>
      <c r="M297" s="21">
        <v>3441.0095000000001</v>
      </c>
      <c r="N297" s="21">
        <v>4674.7006000000001</v>
      </c>
      <c r="O297" s="16">
        <v>19.935400000000001</v>
      </c>
      <c r="P297" s="16">
        <v>90.421599999999998</v>
      </c>
      <c r="Q297" s="16">
        <v>2.1877</v>
      </c>
      <c r="R297" s="16">
        <v>4.1534000000000004</v>
      </c>
      <c r="S297" s="16" t="s">
        <v>146</v>
      </c>
      <c r="T297" s="21" t="s">
        <v>146</v>
      </c>
    </row>
    <row r="298" spans="2:20" x14ac:dyDescent="0.3">
      <c r="B298" s="15" t="s">
        <v>154</v>
      </c>
      <c r="C298" t="s">
        <v>195</v>
      </c>
      <c r="D298" t="s">
        <v>205</v>
      </c>
      <c r="E298" s="16">
        <v>0.70750000000000002</v>
      </c>
      <c r="F298" s="16">
        <v>16.431000000000001</v>
      </c>
      <c r="G298" s="16">
        <v>2.8180999999999998</v>
      </c>
      <c r="H298" s="16">
        <v>1.8966000000000001</v>
      </c>
      <c r="I298" s="21" t="s">
        <v>146</v>
      </c>
      <c r="J298" s="21" t="s">
        <v>146</v>
      </c>
      <c r="K298" s="21">
        <v>136767.94760000001</v>
      </c>
      <c r="L298" s="21">
        <v>90542.150699999998</v>
      </c>
      <c r="M298" s="21">
        <v>3395.4679000000001</v>
      </c>
      <c r="N298" s="21">
        <v>5244.2656999999999</v>
      </c>
      <c r="O298" s="16">
        <v>20.095400000000001</v>
      </c>
      <c r="P298" s="16">
        <v>90.677599999999998</v>
      </c>
      <c r="Q298" s="16">
        <v>3.0819000000000001</v>
      </c>
      <c r="R298" s="16">
        <v>5.6517999999999997</v>
      </c>
      <c r="S298" s="16" t="s">
        <v>146</v>
      </c>
      <c r="T298" s="21" t="s">
        <v>146</v>
      </c>
    </row>
    <row r="299" spans="2:20" x14ac:dyDescent="0.3">
      <c r="B299" s="15" t="s">
        <v>155</v>
      </c>
      <c r="C299" t="s">
        <v>195</v>
      </c>
      <c r="D299" t="s">
        <v>205</v>
      </c>
      <c r="E299" s="16">
        <v>0.71209999999999996</v>
      </c>
      <c r="F299" s="16">
        <v>17.491800000000001</v>
      </c>
      <c r="G299" s="16">
        <v>2.4171999999999998</v>
      </c>
      <c r="H299" s="16">
        <v>1.5299</v>
      </c>
      <c r="I299" s="21" t="s">
        <v>146</v>
      </c>
      <c r="J299" s="21" t="s">
        <v>146</v>
      </c>
      <c r="K299" s="21">
        <v>162661.39259999999</v>
      </c>
      <c r="L299" s="21">
        <v>102743.4883</v>
      </c>
      <c r="M299" s="21">
        <v>3312.6912000000002</v>
      </c>
      <c r="N299" s="21">
        <v>5718.3371999999999</v>
      </c>
      <c r="O299" s="16">
        <v>22.889099999999999</v>
      </c>
      <c r="P299" s="16">
        <v>85.330299999999994</v>
      </c>
      <c r="Q299" s="16">
        <v>13.2308</v>
      </c>
      <c r="R299" s="16">
        <v>12.7715</v>
      </c>
      <c r="S299" s="16" t="s">
        <v>146</v>
      </c>
      <c r="T299" s="21" t="s">
        <v>146</v>
      </c>
    </row>
    <row r="300" spans="2:20" x14ac:dyDescent="0.3">
      <c r="B300" s="15" t="s">
        <v>156</v>
      </c>
      <c r="C300" t="s">
        <v>195</v>
      </c>
      <c r="D300" t="s">
        <v>205</v>
      </c>
      <c r="E300" s="16">
        <v>0.72570000000000001</v>
      </c>
      <c r="F300" s="16">
        <v>19.031199999999998</v>
      </c>
      <c r="G300" s="16">
        <v>2.4350999999999998</v>
      </c>
      <c r="H300" s="16">
        <v>1.7710999999999999</v>
      </c>
      <c r="I300" s="21" t="s">
        <v>146</v>
      </c>
      <c r="J300" s="21" t="s">
        <v>146</v>
      </c>
      <c r="K300" s="21">
        <v>173684.80809999999</v>
      </c>
      <c r="L300" s="21">
        <v>97654.864100000006</v>
      </c>
      <c r="M300" s="21">
        <v>3642.1552999999999</v>
      </c>
      <c r="N300" s="21">
        <v>6106.5776999999998</v>
      </c>
      <c r="O300" s="16">
        <v>22.4131</v>
      </c>
      <c r="P300" s="16">
        <v>87.4602</v>
      </c>
      <c r="Q300" s="16">
        <v>-2.98E-2</v>
      </c>
      <c r="R300" s="16">
        <v>7.0523999999999996</v>
      </c>
      <c r="S300" s="16" t="s">
        <v>146</v>
      </c>
      <c r="T300" s="21" t="s">
        <v>146</v>
      </c>
    </row>
    <row r="301" spans="2:20" x14ac:dyDescent="0.3">
      <c r="B301" s="15" t="s">
        <v>157</v>
      </c>
      <c r="C301" t="s">
        <v>195</v>
      </c>
      <c r="D301" t="s">
        <v>205</v>
      </c>
      <c r="E301" s="16">
        <v>0.70269999999999999</v>
      </c>
      <c r="F301" s="16">
        <v>18.2957</v>
      </c>
      <c r="G301" s="16">
        <v>2.3563999999999998</v>
      </c>
      <c r="H301" s="16">
        <v>1.4730000000000001</v>
      </c>
      <c r="I301" s="21" t="s">
        <v>146</v>
      </c>
      <c r="J301" s="21" t="s">
        <v>146</v>
      </c>
      <c r="K301" s="21">
        <v>178088.65520000001</v>
      </c>
      <c r="L301" s="21">
        <v>95673.027000000002</v>
      </c>
      <c r="M301" s="21">
        <v>3463.7653</v>
      </c>
      <c r="N301" s="21">
        <v>6326.5835999999999</v>
      </c>
      <c r="O301" s="16">
        <v>22.145</v>
      </c>
      <c r="P301" s="16">
        <v>86.834800000000001</v>
      </c>
      <c r="Q301" s="16">
        <v>7.1120999999999999</v>
      </c>
      <c r="R301" s="16">
        <v>3.9116</v>
      </c>
      <c r="S301" s="16" t="s">
        <v>146</v>
      </c>
      <c r="T301" s="21" t="s">
        <v>146</v>
      </c>
    </row>
    <row r="302" spans="2:20" x14ac:dyDescent="0.3">
      <c r="B302" s="15" t="s">
        <v>158</v>
      </c>
      <c r="C302" t="s">
        <v>195</v>
      </c>
      <c r="D302" t="s">
        <v>205</v>
      </c>
      <c r="E302" s="16">
        <v>0.64470000000000005</v>
      </c>
      <c r="F302" s="16">
        <v>15.7217</v>
      </c>
      <c r="G302" s="16">
        <v>2.2361</v>
      </c>
      <c r="H302" s="16">
        <v>1.3953</v>
      </c>
      <c r="I302" s="21" t="s">
        <v>146</v>
      </c>
      <c r="J302" s="21" t="s">
        <v>146</v>
      </c>
      <c r="K302" s="21">
        <v>183877.98079999999</v>
      </c>
      <c r="L302" s="21">
        <v>98402.7448</v>
      </c>
      <c r="M302" s="21">
        <v>3419.2986000000001</v>
      </c>
      <c r="N302" s="21">
        <v>7205.6526000000003</v>
      </c>
      <c r="O302" s="16">
        <v>21.280899999999999</v>
      </c>
      <c r="P302" s="16">
        <v>85.495599999999996</v>
      </c>
      <c r="Q302" s="16">
        <v>-1.7461</v>
      </c>
      <c r="R302" s="16">
        <v>4.3842999999999996</v>
      </c>
      <c r="S302" s="16" t="s">
        <v>146</v>
      </c>
      <c r="T302" s="21" t="s">
        <v>146</v>
      </c>
    </row>
    <row r="303" spans="2:20" x14ac:dyDescent="0.3">
      <c r="B303" s="15" t="s">
        <v>159</v>
      </c>
      <c r="C303" t="s">
        <v>195</v>
      </c>
      <c r="D303" t="s">
        <v>205</v>
      </c>
      <c r="E303" s="16">
        <v>0.81159999999999999</v>
      </c>
      <c r="F303" s="16">
        <v>19.357800000000001</v>
      </c>
      <c r="G303" s="16">
        <v>2.1753</v>
      </c>
      <c r="H303" s="16">
        <v>1.1285000000000001</v>
      </c>
      <c r="I303" s="21" t="s">
        <v>146</v>
      </c>
      <c r="J303" s="21" t="s">
        <v>146</v>
      </c>
      <c r="K303" s="21">
        <v>190018.36309999999</v>
      </c>
      <c r="L303" s="21">
        <v>102449.5016</v>
      </c>
      <c r="M303" s="21">
        <v>3579.1655000000001</v>
      </c>
      <c r="N303" s="21">
        <v>7544.5959999999995</v>
      </c>
      <c r="O303" s="16">
        <v>20.341200000000001</v>
      </c>
      <c r="P303" s="16">
        <v>87.778700000000001</v>
      </c>
      <c r="Q303" s="16">
        <v>7.8541999999999996</v>
      </c>
      <c r="R303" s="16">
        <v>7.9825999999999997</v>
      </c>
      <c r="S303" s="16" t="s">
        <v>146</v>
      </c>
      <c r="T303" s="21" t="s">
        <v>146</v>
      </c>
    </row>
    <row r="304" spans="2:20" x14ac:dyDescent="0.3">
      <c r="B304" s="15" t="s">
        <v>160</v>
      </c>
      <c r="C304" t="s">
        <v>195</v>
      </c>
      <c r="D304" t="s">
        <v>205</v>
      </c>
      <c r="E304" s="16">
        <v>0.74299999999999999</v>
      </c>
      <c r="F304" s="16">
        <v>16.465900000000001</v>
      </c>
      <c r="G304" s="16">
        <v>2.3656000000000001</v>
      </c>
      <c r="H304" s="16">
        <v>1.2192000000000001</v>
      </c>
      <c r="I304" s="21" t="s">
        <v>146</v>
      </c>
      <c r="J304" s="21" t="s">
        <v>146</v>
      </c>
      <c r="K304" s="21">
        <v>226319.76819999999</v>
      </c>
      <c r="L304" s="21">
        <v>107967.746</v>
      </c>
      <c r="M304" s="21">
        <v>4233.2015000000001</v>
      </c>
      <c r="N304" s="21">
        <v>10168.1996</v>
      </c>
      <c r="O304" s="16">
        <v>18.288499999999999</v>
      </c>
      <c r="P304" s="16">
        <v>84.256200000000007</v>
      </c>
      <c r="Q304" s="16">
        <v>9.7128999999999994</v>
      </c>
      <c r="R304" s="16">
        <v>15.057499999999999</v>
      </c>
      <c r="S304" s="16" t="s">
        <v>146</v>
      </c>
      <c r="T304" s="21" t="s">
        <v>146</v>
      </c>
    </row>
    <row r="305" spans="2:20" x14ac:dyDescent="0.3">
      <c r="B305" s="15" t="s">
        <v>161</v>
      </c>
      <c r="C305" t="s">
        <v>195</v>
      </c>
      <c r="D305" t="s">
        <v>205</v>
      </c>
      <c r="E305" s="16">
        <v>0.75029999999999997</v>
      </c>
      <c r="F305" s="16">
        <v>15.9621</v>
      </c>
      <c r="G305" s="16">
        <v>2.3092999999999999</v>
      </c>
      <c r="H305" s="16">
        <v>1.5386</v>
      </c>
      <c r="I305" s="21" t="s">
        <v>146</v>
      </c>
      <c r="J305" s="21" t="s">
        <v>146</v>
      </c>
      <c r="K305" s="21">
        <v>241514.6079</v>
      </c>
      <c r="L305" s="21">
        <v>109854.5618</v>
      </c>
      <c r="M305" s="21">
        <v>4549.6027999999997</v>
      </c>
      <c r="N305" s="21">
        <v>11044.3362</v>
      </c>
      <c r="O305" s="16">
        <v>18.613299999999999</v>
      </c>
      <c r="P305" s="16">
        <v>83.868399999999994</v>
      </c>
      <c r="Q305" s="16">
        <v>4.2599999999999999E-2</v>
      </c>
      <c r="R305" s="16">
        <v>4.3003</v>
      </c>
      <c r="S305" s="16" t="s">
        <v>146</v>
      </c>
      <c r="T305" s="21" t="s">
        <v>146</v>
      </c>
    </row>
    <row r="306" spans="2:20" x14ac:dyDescent="0.3">
      <c r="B306" s="15" t="s">
        <v>162</v>
      </c>
      <c r="C306" t="s">
        <v>195</v>
      </c>
      <c r="D306" t="s">
        <v>205</v>
      </c>
      <c r="E306" s="16">
        <v>0.77049999999999996</v>
      </c>
      <c r="F306" s="16">
        <v>16.888500000000001</v>
      </c>
      <c r="G306" s="16">
        <v>1.9966999999999999</v>
      </c>
      <c r="H306" s="16">
        <v>1.2586999999999999</v>
      </c>
      <c r="I306" s="21" t="s">
        <v>146</v>
      </c>
      <c r="J306" s="21" t="s">
        <v>146</v>
      </c>
      <c r="K306" s="21">
        <v>305698.57400000002</v>
      </c>
      <c r="L306" s="21">
        <v>130801.7294</v>
      </c>
      <c r="M306" s="21">
        <v>4589.9579000000003</v>
      </c>
      <c r="N306" s="21">
        <v>13306.2803</v>
      </c>
      <c r="O306" s="16">
        <v>19.411100000000001</v>
      </c>
      <c r="P306" s="16">
        <v>83.065200000000004</v>
      </c>
      <c r="Q306" s="16">
        <v>0.57620000000000005</v>
      </c>
      <c r="R306" s="16">
        <v>6.4311999999999996</v>
      </c>
      <c r="S306" s="16" t="s">
        <v>146</v>
      </c>
      <c r="T306" s="21" t="s">
        <v>146</v>
      </c>
    </row>
    <row r="307" spans="2:20" x14ac:dyDescent="0.3">
      <c r="B307" s="15" t="s">
        <v>163</v>
      </c>
      <c r="C307" t="s">
        <v>195</v>
      </c>
      <c r="D307" t="s">
        <v>205</v>
      </c>
      <c r="E307" s="16">
        <v>0.68200000000000005</v>
      </c>
      <c r="F307" s="16">
        <v>15.8786</v>
      </c>
      <c r="G307" s="16">
        <v>1.9177</v>
      </c>
      <c r="H307" s="16" t="s">
        <v>146</v>
      </c>
      <c r="I307" s="21" t="s">
        <v>146</v>
      </c>
      <c r="J307" s="21" t="s">
        <v>146</v>
      </c>
      <c r="K307" s="21">
        <v>347015.58649999998</v>
      </c>
      <c r="L307" s="21">
        <v>154378.17879999999</v>
      </c>
      <c r="M307" s="21">
        <v>5078.8973999999998</v>
      </c>
      <c r="N307" s="21">
        <v>14251.0254</v>
      </c>
      <c r="O307" s="16">
        <v>20.521599999999999</v>
      </c>
      <c r="P307" s="16">
        <v>83.171099999999996</v>
      </c>
      <c r="Q307" s="16">
        <v>9.1262000000000008</v>
      </c>
      <c r="R307" s="16">
        <v>4.5587999999999997</v>
      </c>
      <c r="S307" s="16" t="s">
        <v>146</v>
      </c>
      <c r="T307" s="21" t="s">
        <v>146</v>
      </c>
    </row>
    <row r="308" spans="2:20" x14ac:dyDescent="0.3">
      <c r="B308" s="15" t="s">
        <v>164</v>
      </c>
      <c r="C308" t="s">
        <v>195</v>
      </c>
      <c r="D308" t="s">
        <v>205</v>
      </c>
      <c r="E308" s="16">
        <v>0.75619999999999998</v>
      </c>
      <c r="F308" s="16">
        <v>18.3401</v>
      </c>
      <c r="G308" s="16">
        <v>1.7926</v>
      </c>
      <c r="H308" s="16" t="s">
        <v>146</v>
      </c>
      <c r="I308" s="21">
        <v>15983.9323</v>
      </c>
      <c r="J308" s="21">
        <v>166599.5772</v>
      </c>
      <c r="K308" s="21">
        <v>397057.92810000002</v>
      </c>
      <c r="L308" s="21">
        <v>162295.13740000001</v>
      </c>
      <c r="M308" s="21">
        <v>5564.0626000000002</v>
      </c>
      <c r="N308" s="21">
        <v>16193.657499999999</v>
      </c>
      <c r="O308" s="16">
        <v>21.546600000000002</v>
      </c>
      <c r="P308" s="16">
        <v>82.378699999999995</v>
      </c>
      <c r="Q308" s="16">
        <v>11.2158</v>
      </c>
      <c r="R308" s="16">
        <v>13.249599999999999</v>
      </c>
      <c r="S308" s="16" t="s">
        <v>146</v>
      </c>
      <c r="T308" s="21">
        <v>21829.175500000001</v>
      </c>
    </row>
    <row r="309" spans="2:20" x14ac:dyDescent="0.3">
      <c r="B309" s="15" t="s">
        <v>165</v>
      </c>
      <c r="C309" t="s">
        <v>195</v>
      </c>
      <c r="D309" t="s">
        <v>205</v>
      </c>
      <c r="E309" s="16">
        <v>0.93969999999999998</v>
      </c>
      <c r="F309" s="16">
        <v>23.21</v>
      </c>
      <c r="G309" s="16">
        <v>1.5629</v>
      </c>
      <c r="H309" s="16">
        <v>0.4516</v>
      </c>
      <c r="I309" s="21">
        <v>19142.602500000001</v>
      </c>
      <c r="J309" s="21">
        <v>199384.1355</v>
      </c>
      <c r="K309" s="21">
        <v>478413.54719999997</v>
      </c>
      <c r="L309" s="21">
        <v>187111.40820000001</v>
      </c>
      <c r="M309" s="21">
        <v>5940.3598000000002</v>
      </c>
      <c r="N309" s="21">
        <v>18783.422500000001</v>
      </c>
      <c r="O309" s="16">
        <v>22.461300000000001</v>
      </c>
      <c r="P309" s="16">
        <v>79.581500000000005</v>
      </c>
      <c r="Q309" s="16">
        <v>9.3922000000000008</v>
      </c>
      <c r="R309" s="16">
        <v>11.947800000000001</v>
      </c>
      <c r="S309" s="16" t="s">
        <v>146</v>
      </c>
      <c r="T309" s="21">
        <v>23764.705900000001</v>
      </c>
    </row>
    <row r="310" spans="2:20" x14ac:dyDescent="0.3">
      <c r="B310" s="15" t="s">
        <v>166</v>
      </c>
      <c r="C310" t="s">
        <v>195</v>
      </c>
      <c r="D310" t="s">
        <v>205</v>
      </c>
      <c r="E310" s="16">
        <v>0.96589999999999998</v>
      </c>
      <c r="F310" s="16">
        <v>24.863099999999999</v>
      </c>
      <c r="G310" s="16">
        <v>1.5714999999999999</v>
      </c>
      <c r="H310" s="16">
        <v>0.3034</v>
      </c>
      <c r="I310" s="21">
        <v>24611.0936</v>
      </c>
      <c r="J310" s="21">
        <v>260640.9852</v>
      </c>
      <c r="K310" s="21">
        <v>631876.6446</v>
      </c>
      <c r="L310" s="21">
        <v>252003.99960000001</v>
      </c>
      <c r="M310" s="21">
        <v>6868.4593999999997</v>
      </c>
      <c r="N310" s="21">
        <v>23571.203000000001</v>
      </c>
      <c r="O310" s="16">
        <v>23.159700000000001</v>
      </c>
      <c r="P310" s="16">
        <v>80.289199999999994</v>
      </c>
      <c r="Q310" s="16">
        <v>14.046900000000001</v>
      </c>
      <c r="R310" s="16">
        <v>6.3117000000000001</v>
      </c>
      <c r="S310" s="16" t="s">
        <v>146</v>
      </c>
      <c r="T310" s="21">
        <v>30071.571400000001</v>
      </c>
    </row>
    <row r="311" spans="2:20" x14ac:dyDescent="0.3">
      <c r="B311" s="15" t="s">
        <v>167</v>
      </c>
      <c r="C311" t="s">
        <v>195</v>
      </c>
      <c r="D311" t="s">
        <v>205</v>
      </c>
      <c r="E311" s="16">
        <v>0.72309999999999997</v>
      </c>
      <c r="F311" s="16">
        <v>17.641400000000001</v>
      </c>
      <c r="G311" s="16">
        <v>2.1414</v>
      </c>
      <c r="H311" s="16">
        <v>1.0699000000000001</v>
      </c>
      <c r="I311" s="21">
        <v>20972.2569</v>
      </c>
      <c r="J311" s="21">
        <v>232091.1439</v>
      </c>
      <c r="K311" s="21">
        <v>603065.06709999999</v>
      </c>
      <c r="L311" s="21">
        <v>243068.3996</v>
      </c>
      <c r="M311" s="21">
        <v>9137.0164000000004</v>
      </c>
      <c r="N311" s="21">
        <v>23410.813999999998</v>
      </c>
      <c r="O311" s="16">
        <v>21.849699999999999</v>
      </c>
      <c r="P311" s="16">
        <v>86.390500000000003</v>
      </c>
      <c r="Q311" s="16">
        <v>21.854500000000002</v>
      </c>
      <c r="R311" s="16">
        <v>20.0901</v>
      </c>
      <c r="S311" s="16" t="s">
        <v>146</v>
      </c>
      <c r="T311" s="21">
        <v>25685.2454</v>
      </c>
    </row>
    <row r="312" spans="2:20" x14ac:dyDescent="0.3">
      <c r="B312" s="15" t="s">
        <v>168</v>
      </c>
      <c r="C312" t="s">
        <v>195</v>
      </c>
      <c r="D312" t="s">
        <v>205</v>
      </c>
      <c r="E312" s="16">
        <v>0.55959999999999999</v>
      </c>
      <c r="F312" s="16">
        <v>12.0442</v>
      </c>
      <c r="G312" s="16">
        <v>2.2642000000000002</v>
      </c>
      <c r="H312" s="16">
        <v>1.0973999999999999</v>
      </c>
      <c r="I312" s="21">
        <v>29387.717400000001</v>
      </c>
      <c r="J312" s="21">
        <v>226449.3156</v>
      </c>
      <c r="K312" s="21">
        <v>605798.18720000004</v>
      </c>
      <c r="L312" s="21">
        <v>262810.76579999999</v>
      </c>
      <c r="M312" s="21">
        <v>9883.2311000000009</v>
      </c>
      <c r="N312" s="21">
        <v>29684.609700000001</v>
      </c>
      <c r="O312" s="16">
        <v>16.804500000000001</v>
      </c>
      <c r="P312" s="16">
        <v>82.521100000000004</v>
      </c>
      <c r="Q312" s="16">
        <v>-2.6063000000000001</v>
      </c>
      <c r="R312" s="16">
        <v>-9.1821999999999999</v>
      </c>
      <c r="S312" s="16" t="s">
        <v>146</v>
      </c>
      <c r="T312" s="21">
        <v>32261.376199999999</v>
      </c>
    </row>
    <row r="313" spans="2:20" x14ac:dyDescent="0.3">
      <c r="B313" s="15" t="s">
        <v>169</v>
      </c>
      <c r="C313" t="s">
        <v>195</v>
      </c>
      <c r="D313" t="s">
        <v>205</v>
      </c>
      <c r="E313" s="16">
        <v>0.75629999999999997</v>
      </c>
      <c r="F313" s="16">
        <v>14.992100000000001</v>
      </c>
      <c r="G313" s="16">
        <v>2.0935000000000001</v>
      </c>
      <c r="H313" s="16">
        <v>0.95660000000000001</v>
      </c>
      <c r="I313" s="21">
        <v>33387.714999999997</v>
      </c>
      <c r="J313" s="21">
        <v>255976.41279999999</v>
      </c>
      <c r="K313" s="21">
        <v>713715.97050000005</v>
      </c>
      <c r="L313" s="21">
        <v>290125.79849999998</v>
      </c>
      <c r="M313" s="21">
        <v>10578.5432</v>
      </c>
      <c r="N313" s="21">
        <v>33552.825599999996</v>
      </c>
      <c r="O313" s="16">
        <v>17.6234</v>
      </c>
      <c r="P313" s="16">
        <v>81.917599999999993</v>
      </c>
      <c r="Q313" s="16">
        <v>3.8895</v>
      </c>
      <c r="R313" s="16">
        <v>8.7192000000000007</v>
      </c>
      <c r="S313" s="16" t="s">
        <v>146</v>
      </c>
      <c r="T313" s="21">
        <v>36977.887000000002</v>
      </c>
    </row>
    <row r="314" spans="2:20" x14ac:dyDescent="0.3">
      <c r="B314" s="15" t="s">
        <v>170</v>
      </c>
      <c r="C314" t="s">
        <v>195</v>
      </c>
      <c r="D314" t="s">
        <v>205</v>
      </c>
      <c r="E314" s="16">
        <v>0.65659999999999996</v>
      </c>
      <c r="F314" s="16">
        <v>12.934699999999999</v>
      </c>
      <c r="G314" s="16">
        <v>1.976</v>
      </c>
      <c r="H314" s="16" t="s">
        <v>146</v>
      </c>
      <c r="I314" s="21">
        <v>35888.8554</v>
      </c>
      <c r="J314" s="21">
        <v>269098.58309999999</v>
      </c>
      <c r="K314" s="21">
        <v>755403.47699999996</v>
      </c>
      <c r="L314" s="21">
        <v>299710.58189999999</v>
      </c>
      <c r="M314" s="21">
        <v>10745.481299999999</v>
      </c>
      <c r="N314" s="21">
        <v>37075.6708</v>
      </c>
      <c r="O314" s="16">
        <v>17.221900000000002</v>
      </c>
      <c r="P314" s="16">
        <v>81.891499999999994</v>
      </c>
      <c r="Q314" s="16">
        <v>8.4343000000000004</v>
      </c>
      <c r="R314" s="16">
        <v>7.1448999999999998</v>
      </c>
      <c r="S314" s="16" t="s">
        <v>146</v>
      </c>
      <c r="T314" s="21">
        <v>41222.992700000003</v>
      </c>
    </row>
    <row r="315" spans="2:20" x14ac:dyDescent="0.3">
      <c r="B315" s="15" t="s">
        <v>171</v>
      </c>
      <c r="C315" t="s">
        <v>195</v>
      </c>
      <c r="D315" t="s">
        <v>205</v>
      </c>
      <c r="E315" s="16">
        <v>0.9194</v>
      </c>
      <c r="F315" s="16">
        <v>19.326599999999999</v>
      </c>
      <c r="G315" s="16">
        <v>1.9795</v>
      </c>
      <c r="H315" s="16">
        <v>1.0487</v>
      </c>
      <c r="I315" s="21">
        <v>36818.045400000003</v>
      </c>
      <c r="J315" s="21">
        <v>280693.20799999998</v>
      </c>
      <c r="K315" s="21">
        <v>825347.60430000001</v>
      </c>
      <c r="L315" s="21">
        <v>380355.10649999999</v>
      </c>
      <c r="M315" s="21">
        <v>12443.924199999999</v>
      </c>
      <c r="N315" s="21">
        <v>39465.839800000002</v>
      </c>
      <c r="O315" s="16">
        <v>17.925999999999998</v>
      </c>
      <c r="P315" s="16">
        <v>81.770099999999999</v>
      </c>
      <c r="Q315" s="16">
        <v>8.7965999999999998</v>
      </c>
      <c r="R315" s="16">
        <v>6.0773999999999999</v>
      </c>
      <c r="S315" s="16" t="s">
        <v>146</v>
      </c>
      <c r="T315" s="21">
        <v>42359.707900000001</v>
      </c>
    </row>
    <row r="316" spans="2:20" x14ac:dyDescent="0.3">
      <c r="B316" s="15" t="s">
        <v>172</v>
      </c>
      <c r="C316" t="s">
        <v>195</v>
      </c>
      <c r="D316" t="s">
        <v>205</v>
      </c>
      <c r="E316" s="16">
        <v>0.98829999999999996</v>
      </c>
      <c r="F316" s="16">
        <v>19.373100000000001</v>
      </c>
      <c r="G316" s="16">
        <v>1.9129</v>
      </c>
      <c r="H316" s="16">
        <v>1.0648</v>
      </c>
      <c r="I316" s="21">
        <v>39834.116399999999</v>
      </c>
      <c r="J316" s="21">
        <v>333913.12689999997</v>
      </c>
      <c r="K316" s="21">
        <v>825408.9558</v>
      </c>
      <c r="L316" s="21">
        <v>393733.81920000003</v>
      </c>
      <c r="M316" s="21">
        <v>12999.4501</v>
      </c>
      <c r="N316" s="21">
        <v>42132.515099999997</v>
      </c>
      <c r="O316" s="16">
        <v>17.101800000000001</v>
      </c>
      <c r="P316" s="16">
        <v>82.815399999999997</v>
      </c>
      <c r="Q316" s="16">
        <v>7.9907000000000004</v>
      </c>
      <c r="R316" s="16">
        <v>9.8895999999999997</v>
      </c>
      <c r="S316" s="16" t="s">
        <v>146</v>
      </c>
      <c r="T316" s="21">
        <v>46570.141000000003</v>
      </c>
    </row>
    <row r="317" spans="2:20" x14ac:dyDescent="0.3">
      <c r="B317" s="15" t="s">
        <v>173</v>
      </c>
      <c r="C317" t="s">
        <v>195</v>
      </c>
      <c r="D317" t="s">
        <v>205</v>
      </c>
      <c r="E317" s="16">
        <v>0.98980000000000001</v>
      </c>
      <c r="F317" s="16">
        <v>18.9725</v>
      </c>
      <c r="G317" s="16">
        <v>1.8794</v>
      </c>
      <c r="H317" s="16">
        <v>1.0963000000000001</v>
      </c>
      <c r="I317" s="21">
        <v>44351.835400000004</v>
      </c>
      <c r="J317" s="21">
        <v>335128.56890000001</v>
      </c>
      <c r="K317" s="21">
        <v>833968.78879999998</v>
      </c>
      <c r="L317" s="21">
        <v>387677.77970000001</v>
      </c>
      <c r="M317" s="21">
        <v>12953.99</v>
      </c>
      <c r="N317" s="21">
        <v>43106.047200000001</v>
      </c>
      <c r="O317" s="16">
        <v>17.256799999999998</v>
      </c>
      <c r="P317" s="16">
        <v>83.365600000000001</v>
      </c>
      <c r="Q317" s="16">
        <v>6.4298000000000002</v>
      </c>
      <c r="R317" s="16">
        <v>9.0610999999999997</v>
      </c>
      <c r="S317" s="16" t="s">
        <v>146</v>
      </c>
      <c r="T317" s="21">
        <v>46127.859499999999</v>
      </c>
    </row>
    <row r="318" spans="2:20" x14ac:dyDescent="0.3">
      <c r="B318" s="15" t="s">
        <v>174</v>
      </c>
      <c r="C318" t="s">
        <v>195</v>
      </c>
      <c r="D318" t="s">
        <v>205</v>
      </c>
      <c r="E318" s="16">
        <v>0.98519999999999996</v>
      </c>
      <c r="F318" s="16">
        <v>18.425000000000001</v>
      </c>
      <c r="G318" s="16">
        <v>1.8380000000000001</v>
      </c>
      <c r="H318" s="16">
        <v>1.0844</v>
      </c>
      <c r="I318" s="21">
        <v>38651.7284</v>
      </c>
      <c r="J318" s="21">
        <v>316577.69959999999</v>
      </c>
      <c r="K318" s="21">
        <v>821511.1655</v>
      </c>
      <c r="L318" s="21">
        <v>362688.89569999999</v>
      </c>
      <c r="M318" s="21">
        <v>11894.9444</v>
      </c>
      <c r="N318" s="21">
        <v>43626.491300000002</v>
      </c>
      <c r="O318" s="16">
        <v>16.799199999999999</v>
      </c>
      <c r="P318" s="16">
        <v>83.446799999999996</v>
      </c>
      <c r="Q318" s="16">
        <v>8.4690999999999992</v>
      </c>
      <c r="R318" s="16">
        <v>13.5364</v>
      </c>
      <c r="S318" s="16" t="s">
        <v>146</v>
      </c>
      <c r="T318" s="21">
        <v>89952.584900000002</v>
      </c>
    </row>
    <row r="319" spans="2:20" x14ac:dyDescent="0.3">
      <c r="B319" s="15" t="s">
        <v>175</v>
      </c>
      <c r="C319" t="s">
        <v>195</v>
      </c>
      <c r="D319" t="s">
        <v>205</v>
      </c>
      <c r="E319" s="16">
        <v>0.92310000000000003</v>
      </c>
      <c r="F319" s="16">
        <v>16.664200000000001</v>
      </c>
      <c r="G319" s="16">
        <v>1.8535999999999999</v>
      </c>
      <c r="H319" s="16">
        <v>1.1671</v>
      </c>
      <c r="I319" s="21">
        <v>41230.883999999998</v>
      </c>
      <c r="J319" s="21">
        <v>335480.79070000001</v>
      </c>
      <c r="K319" s="21">
        <v>880461.022</v>
      </c>
      <c r="L319" s="21">
        <v>390778.81390000001</v>
      </c>
      <c r="M319" s="21">
        <v>12469.6747</v>
      </c>
      <c r="N319" s="21">
        <v>47970.160400000001</v>
      </c>
      <c r="O319" s="16">
        <v>16.481300000000001</v>
      </c>
      <c r="P319" s="16">
        <v>82.242800000000003</v>
      </c>
      <c r="Q319" s="16">
        <v>10.4558</v>
      </c>
      <c r="R319" s="16">
        <v>8.6574000000000009</v>
      </c>
      <c r="S319" s="16">
        <v>671.72260000000006</v>
      </c>
      <c r="T319" s="21">
        <v>48452.070099999997</v>
      </c>
    </row>
    <row r="320" spans="2:20" x14ac:dyDescent="0.3">
      <c r="B320" s="15" t="s">
        <v>176</v>
      </c>
      <c r="C320" t="s">
        <v>195</v>
      </c>
      <c r="D320" t="s">
        <v>205</v>
      </c>
      <c r="E320" s="16">
        <v>0.95509999999999995</v>
      </c>
      <c r="F320" s="16">
        <v>16.8964</v>
      </c>
      <c r="G320" s="16">
        <v>1.7748999999999999</v>
      </c>
      <c r="H320" s="16">
        <v>1.0204</v>
      </c>
      <c r="I320" s="21">
        <v>45906.024700000002</v>
      </c>
      <c r="J320" s="21">
        <v>367897.9608</v>
      </c>
      <c r="K320" s="21">
        <v>940414.82519999996</v>
      </c>
      <c r="L320" s="21">
        <v>422405.21049999999</v>
      </c>
      <c r="M320" s="21">
        <v>13108.084800000001</v>
      </c>
      <c r="N320" s="21">
        <v>52272.621500000001</v>
      </c>
      <c r="O320" s="16">
        <v>16.2957</v>
      </c>
      <c r="P320" s="16">
        <v>81.238799999999998</v>
      </c>
      <c r="Q320" s="16">
        <v>3.9967999999999999</v>
      </c>
      <c r="R320" s="16">
        <v>4.2300000000000004</v>
      </c>
      <c r="S320" s="16">
        <v>622.93219999999997</v>
      </c>
      <c r="T320" s="21">
        <v>52381.173900000002</v>
      </c>
    </row>
    <row r="321" spans="2:20" x14ac:dyDescent="0.3">
      <c r="B321" s="15" t="s">
        <v>177</v>
      </c>
      <c r="C321" t="s">
        <v>195</v>
      </c>
      <c r="D321" t="s">
        <v>205</v>
      </c>
      <c r="E321" s="16">
        <v>0.97350000000000003</v>
      </c>
      <c r="F321" s="16">
        <v>17.188300000000002</v>
      </c>
      <c r="G321" s="16">
        <v>1.7401</v>
      </c>
      <c r="H321" s="16">
        <v>0.79049999999999998</v>
      </c>
      <c r="I321" s="21">
        <v>48091.655299999999</v>
      </c>
      <c r="J321" s="21">
        <v>377305.82160000002</v>
      </c>
      <c r="K321" s="21">
        <v>1014400</v>
      </c>
      <c r="L321" s="21">
        <v>440591.27529999998</v>
      </c>
      <c r="M321" s="21">
        <v>14138.6994</v>
      </c>
      <c r="N321" s="21">
        <v>55899.072800000002</v>
      </c>
      <c r="O321" s="16">
        <v>16.6936</v>
      </c>
      <c r="P321" s="16">
        <v>77.130200000000002</v>
      </c>
      <c r="Q321" s="16">
        <v>6.4161999999999999</v>
      </c>
      <c r="R321" s="16">
        <v>6.0042</v>
      </c>
      <c r="S321" s="16">
        <v>651.57399999999996</v>
      </c>
      <c r="T321" s="21">
        <v>55094.999199999998</v>
      </c>
    </row>
    <row r="322" spans="2:20" x14ac:dyDescent="0.3">
      <c r="B322" s="15" t="s">
        <v>178</v>
      </c>
      <c r="C322" t="s">
        <v>195</v>
      </c>
      <c r="D322" t="s">
        <v>205</v>
      </c>
      <c r="E322" s="16">
        <v>0.93059999999999998</v>
      </c>
      <c r="F322" s="16">
        <v>16.636299999999999</v>
      </c>
      <c r="G322" s="16">
        <v>1.7169000000000001</v>
      </c>
      <c r="H322" s="16">
        <v>0.54600000000000004</v>
      </c>
      <c r="I322" s="21">
        <v>51558.273800000003</v>
      </c>
      <c r="J322" s="21">
        <v>389648.98950000003</v>
      </c>
      <c r="K322" s="21">
        <v>1085700</v>
      </c>
      <c r="L322" s="21">
        <v>472539.12780000002</v>
      </c>
      <c r="M322" s="21">
        <v>14862.126700000001</v>
      </c>
      <c r="N322" s="21">
        <v>59121.714</v>
      </c>
      <c r="O322" s="16">
        <v>17.087399999999999</v>
      </c>
      <c r="P322" s="16">
        <v>76.546400000000006</v>
      </c>
      <c r="Q322" s="16">
        <v>7.2836999999999996</v>
      </c>
      <c r="R322" s="16">
        <v>5.8490000000000002</v>
      </c>
      <c r="S322" s="16">
        <v>702.25530000000003</v>
      </c>
      <c r="T322" s="21">
        <v>59176.417000000001</v>
      </c>
    </row>
    <row r="323" spans="2:20" x14ac:dyDescent="0.3">
      <c r="B323" s="15" t="s">
        <v>179</v>
      </c>
      <c r="C323" t="s">
        <v>195</v>
      </c>
      <c r="D323" t="s">
        <v>205</v>
      </c>
      <c r="E323" s="16">
        <v>0.74880000000000002</v>
      </c>
      <c r="F323" s="16">
        <v>14.084</v>
      </c>
      <c r="G323" s="16">
        <v>1.6980999999999999</v>
      </c>
      <c r="H323" s="16">
        <v>0.98129999999999995</v>
      </c>
      <c r="I323" s="21">
        <v>55480.170899999997</v>
      </c>
      <c r="J323" s="21">
        <v>409507.45929999999</v>
      </c>
      <c r="K323" s="21">
        <v>1217900</v>
      </c>
      <c r="L323" s="21">
        <v>499760.85159999999</v>
      </c>
      <c r="M323" s="21">
        <v>15495.835999999999</v>
      </c>
      <c r="N323" s="21">
        <v>60513.5317</v>
      </c>
      <c r="O323" s="16">
        <v>18.723099999999999</v>
      </c>
      <c r="P323" s="16">
        <v>76.353200000000001</v>
      </c>
      <c r="Q323" s="16">
        <v>7.1829999999999998</v>
      </c>
      <c r="R323" s="16">
        <v>14.207599999999999</v>
      </c>
      <c r="S323" s="16">
        <v>1021.5335</v>
      </c>
      <c r="T323" s="21">
        <v>63668.940699999999</v>
      </c>
    </row>
    <row r="324" spans="2:20" x14ac:dyDescent="0.3">
      <c r="B324" s="15" t="s">
        <v>180</v>
      </c>
      <c r="C324" t="s">
        <v>195</v>
      </c>
      <c r="D324" t="s">
        <v>205</v>
      </c>
      <c r="E324" s="16">
        <v>0.96299999999999997</v>
      </c>
      <c r="F324" s="16">
        <v>18.275400000000001</v>
      </c>
      <c r="G324" s="16">
        <v>1.524</v>
      </c>
      <c r="H324" s="16">
        <v>1.1026</v>
      </c>
      <c r="I324" s="21">
        <v>66348.822199999995</v>
      </c>
      <c r="J324" s="21">
        <v>445741.36820000003</v>
      </c>
      <c r="K324" s="21">
        <v>1376500</v>
      </c>
      <c r="L324" s="21">
        <v>582174.89509999997</v>
      </c>
      <c r="M324" s="21">
        <v>15908.659600000001</v>
      </c>
      <c r="N324" s="21">
        <v>74203.775399999999</v>
      </c>
      <c r="O324" s="16">
        <v>17.277100000000001</v>
      </c>
      <c r="P324" s="16">
        <v>78.047300000000007</v>
      </c>
      <c r="Q324" s="16">
        <v>8.2553999999999998</v>
      </c>
      <c r="R324" s="16">
        <v>8.7901000000000007</v>
      </c>
      <c r="S324" s="16">
        <v>659.87929999999994</v>
      </c>
      <c r="T324" s="21">
        <v>74238.464000000007</v>
      </c>
    </row>
    <row r="325" spans="2:20" x14ac:dyDescent="0.3">
      <c r="B325" s="15" t="s">
        <v>181</v>
      </c>
      <c r="C325" t="s">
        <v>195</v>
      </c>
      <c r="D325" t="s">
        <v>205</v>
      </c>
      <c r="E325" s="16">
        <v>0.87170000000000003</v>
      </c>
      <c r="F325" s="16">
        <v>16.133500000000002</v>
      </c>
      <c r="G325" s="16">
        <v>1.5699000000000001</v>
      </c>
      <c r="H325" s="16">
        <v>0.7429</v>
      </c>
      <c r="I325" s="21">
        <v>61765.525300000001</v>
      </c>
      <c r="J325" s="21">
        <v>447158.14939999999</v>
      </c>
      <c r="K325" s="21">
        <v>1405700</v>
      </c>
      <c r="L325" s="21">
        <v>603943.10430000001</v>
      </c>
      <c r="M325" s="21">
        <v>17652.5056</v>
      </c>
      <c r="N325" s="21">
        <v>73866.119200000001</v>
      </c>
      <c r="O325" s="16">
        <v>17.723299999999998</v>
      </c>
      <c r="P325" s="16">
        <v>79.095500000000001</v>
      </c>
      <c r="Q325" s="16">
        <v>14.141500000000001</v>
      </c>
      <c r="R325" s="16">
        <v>9.8092000000000006</v>
      </c>
      <c r="S325" s="16">
        <v>702.01990000000001</v>
      </c>
      <c r="T325" s="21">
        <v>68810.030100000004</v>
      </c>
    </row>
    <row r="326" spans="2:20" x14ac:dyDescent="0.3">
      <c r="B326" s="15" t="s">
        <v>147</v>
      </c>
      <c r="C326" t="s">
        <v>196</v>
      </c>
      <c r="D326" t="s">
        <v>78</v>
      </c>
      <c r="E326" s="16" t="s">
        <v>146</v>
      </c>
      <c r="F326" s="16" t="s">
        <v>146</v>
      </c>
      <c r="G326" s="16" t="s">
        <v>146</v>
      </c>
      <c r="H326" s="16" t="s">
        <v>146</v>
      </c>
      <c r="I326" s="21" t="s">
        <v>146</v>
      </c>
      <c r="J326" s="21" t="s">
        <v>146</v>
      </c>
      <c r="K326" s="21">
        <v>42906.572800000002</v>
      </c>
      <c r="L326" s="21">
        <v>28441.755000000001</v>
      </c>
      <c r="M326" s="21">
        <v>1672.5038</v>
      </c>
      <c r="N326" s="21">
        <v>2102.9331999999999</v>
      </c>
      <c r="O326" s="16">
        <v>19.7913</v>
      </c>
      <c r="P326" s="16">
        <v>91.769599999999997</v>
      </c>
      <c r="Q326" s="16" t="s">
        <v>146</v>
      </c>
      <c r="R326" s="16" t="s">
        <v>146</v>
      </c>
      <c r="S326" s="16" t="s">
        <v>146</v>
      </c>
      <c r="T326" s="21" t="s">
        <v>146</v>
      </c>
    </row>
    <row r="327" spans="2:20" x14ac:dyDescent="0.3">
      <c r="B327" s="15" t="s">
        <v>148</v>
      </c>
      <c r="C327" t="s">
        <v>196</v>
      </c>
      <c r="D327" t="s">
        <v>78</v>
      </c>
      <c r="E327" s="16">
        <v>-0.12939999999999999</v>
      </c>
      <c r="F327" s="16">
        <v>-2.9457</v>
      </c>
      <c r="G327" s="16">
        <v>3.5470000000000002</v>
      </c>
      <c r="H327" s="16">
        <v>2.5002</v>
      </c>
      <c r="I327" s="21" t="s">
        <v>146</v>
      </c>
      <c r="J327" s="21" t="s">
        <v>146</v>
      </c>
      <c r="K327" s="21">
        <v>39777.15</v>
      </c>
      <c r="L327" s="21">
        <v>27012.6</v>
      </c>
      <c r="M327" s="21">
        <v>1373.6511</v>
      </c>
      <c r="N327" s="21">
        <v>1554.2887000000001</v>
      </c>
      <c r="O327" s="16">
        <v>24.6434</v>
      </c>
      <c r="P327" s="16">
        <v>91.253500000000003</v>
      </c>
      <c r="Q327" s="16">
        <v>6.6666999999999996</v>
      </c>
      <c r="R327" s="16">
        <v>6.1489000000000003</v>
      </c>
      <c r="S327" s="16" t="s">
        <v>146</v>
      </c>
      <c r="T327" s="21" t="s">
        <v>146</v>
      </c>
    </row>
    <row r="328" spans="2:20" x14ac:dyDescent="0.3">
      <c r="B328" s="15" t="s">
        <v>149</v>
      </c>
      <c r="C328" t="s">
        <v>196</v>
      </c>
      <c r="D328" t="s">
        <v>78</v>
      </c>
      <c r="E328" s="16">
        <v>0.14360000000000001</v>
      </c>
      <c r="F328" s="16">
        <v>3.4394999999999998</v>
      </c>
      <c r="G328" s="16">
        <v>3.1949999999999998</v>
      </c>
      <c r="H328" s="16">
        <v>2.5179</v>
      </c>
      <c r="I328" s="21" t="s">
        <v>146</v>
      </c>
      <c r="J328" s="21" t="s">
        <v>146</v>
      </c>
      <c r="K328" s="21">
        <v>42731.357199999999</v>
      </c>
      <c r="L328" s="21">
        <v>27823.072199999999</v>
      </c>
      <c r="M328" s="21">
        <v>1300.0763999999999</v>
      </c>
      <c r="N328" s="21">
        <v>1910.5069000000001</v>
      </c>
      <c r="O328" s="16">
        <v>21.700099999999999</v>
      </c>
      <c r="P328" s="16">
        <v>91.6631</v>
      </c>
      <c r="Q328" s="16">
        <v>-13.944000000000001</v>
      </c>
      <c r="R328" s="16">
        <v>-10.867100000000001</v>
      </c>
      <c r="S328" s="16" t="s">
        <v>146</v>
      </c>
      <c r="T328" s="21" t="s">
        <v>146</v>
      </c>
    </row>
    <row r="329" spans="2:20" x14ac:dyDescent="0.3">
      <c r="B329" s="15" t="s">
        <v>150</v>
      </c>
      <c r="C329" t="s">
        <v>196</v>
      </c>
      <c r="D329" t="s">
        <v>78</v>
      </c>
      <c r="E329" s="16">
        <v>0.26090000000000002</v>
      </c>
      <c r="F329" s="16">
        <v>6.0810000000000004</v>
      </c>
      <c r="G329" s="16">
        <v>3.4239999999999999</v>
      </c>
      <c r="H329" s="16">
        <v>2.8561999999999999</v>
      </c>
      <c r="I329" s="21" t="s">
        <v>146</v>
      </c>
      <c r="J329" s="21" t="s">
        <v>146</v>
      </c>
      <c r="K329" s="21">
        <v>43905.328999999998</v>
      </c>
      <c r="L329" s="21">
        <v>28774.9211</v>
      </c>
      <c r="M329" s="21">
        <v>1347.4834000000001</v>
      </c>
      <c r="N329" s="21">
        <v>1808.9667999999999</v>
      </c>
      <c r="O329" s="16">
        <v>23.587900000000001</v>
      </c>
      <c r="P329" s="16">
        <v>92.206800000000001</v>
      </c>
      <c r="Q329" s="16">
        <v>6.6994999999999996</v>
      </c>
      <c r="R329" s="16">
        <v>8.3933</v>
      </c>
      <c r="S329" s="16" t="s">
        <v>146</v>
      </c>
      <c r="T329" s="21" t="s">
        <v>146</v>
      </c>
    </row>
    <row r="330" spans="2:20" x14ac:dyDescent="0.3">
      <c r="B330" s="15" t="s">
        <v>151</v>
      </c>
      <c r="C330" t="s">
        <v>196</v>
      </c>
      <c r="D330" t="s">
        <v>78</v>
      </c>
      <c r="E330" s="16">
        <v>0.21929999999999999</v>
      </c>
      <c r="F330" s="16">
        <v>5.8853</v>
      </c>
      <c r="G330" s="16">
        <v>3.1000999999999999</v>
      </c>
      <c r="H330" s="16">
        <v>1.8992</v>
      </c>
      <c r="I330" s="21" t="s">
        <v>146</v>
      </c>
      <c r="J330" s="21" t="s">
        <v>146</v>
      </c>
      <c r="K330" s="21">
        <v>44452.504500000003</v>
      </c>
      <c r="L330" s="21">
        <v>27229.783500000001</v>
      </c>
      <c r="M330" s="21">
        <v>1334.9838999999999</v>
      </c>
      <c r="N330" s="21">
        <v>1516.5419999999999</v>
      </c>
      <c r="O330" s="16">
        <v>28.2971</v>
      </c>
      <c r="P330" s="16">
        <v>73.348399999999998</v>
      </c>
      <c r="Q330" s="16">
        <v>17.196200000000001</v>
      </c>
      <c r="R330" s="16">
        <v>-6.9912999999999998</v>
      </c>
      <c r="S330" s="16" t="s">
        <v>146</v>
      </c>
      <c r="T330" s="21" t="s">
        <v>146</v>
      </c>
    </row>
    <row r="331" spans="2:20" x14ac:dyDescent="0.3">
      <c r="B331" s="15" t="s">
        <v>152</v>
      </c>
      <c r="C331" t="s">
        <v>196</v>
      </c>
      <c r="D331" t="s">
        <v>78</v>
      </c>
      <c r="E331" s="16">
        <v>0.747</v>
      </c>
      <c r="F331" s="16">
        <v>20.808700000000002</v>
      </c>
      <c r="G331" s="16">
        <v>3.6779000000000002</v>
      </c>
      <c r="H331" s="16">
        <v>1.9103000000000001</v>
      </c>
      <c r="I331" s="21" t="s">
        <v>146</v>
      </c>
      <c r="J331" s="21" t="s">
        <v>146</v>
      </c>
      <c r="K331" s="21">
        <v>47107.1325</v>
      </c>
      <c r="L331" s="21">
        <v>26176.8675</v>
      </c>
      <c r="M331" s="21">
        <v>1491.0441000000001</v>
      </c>
      <c r="N331" s="21">
        <v>1768.5675000000001</v>
      </c>
      <c r="O331" s="16">
        <v>23.828800000000001</v>
      </c>
      <c r="P331" s="16">
        <v>74.720200000000006</v>
      </c>
      <c r="Q331" s="16">
        <v>-1.7196</v>
      </c>
      <c r="R331" s="16">
        <v>12.969900000000001</v>
      </c>
      <c r="S331" s="16" t="s">
        <v>146</v>
      </c>
      <c r="T331" s="21" t="s">
        <v>146</v>
      </c>
    </row>
    <row r="332" spans="2:20" x14ac:dyDescent="0.3">
      <c r="B332" s="15" t="s">
        <v>153</v>
      </c>
      <c r="C332" t="s">
        <v>196</v>
      </c>
      <c r="D332" t="s">
        <v>78</v>
      </c>
      <c r="E332" s="16">
        <v>0.97430000000000005</v>
      </c>
      <c r="F332" s="16">
        <v>23.9817</v>
      </c>
      <c r="G332" s="16">
        <v>3.3660000000000001</v>
      </c>
      <c r="H332" s="16">
        <v>1.8279000000000001</v>
      </c>
      <c r="I332" s="21" t="s">
        <v>146</v>
      </c>
      <c r="J332" s="21" t="s">
        <v>146</v>
      </c>
      <c r="K332" s="21">
        <v>53538.067199999998</v>
      </c>
      <c r="L332" s="21">
        <v>27318.278399999999</v>
      </c>
      <c r="M332" s="21">
        <v>1514.2537</v>
      </c>
      <c r="N332" s="21">
        <v>2237.6640000000002</v>
      </c>
      <c r="O332" s="16">
        <v>21.876000000000001</v>
      </c>
      <c r="P332" s="16">
        <v>70.535399999999996</v>
      </c>
      <c r="Q332" s="16">
        <v>-1.4619</v>
      </c>
      <c r="R332" s="16">
        <v>2.2151999999999998</v>
      </c>
      <c r="S332" s="16" t="s">
        <v>146</v>
      </c>
      <c r="T332" s="21" t="s">
        <v>146</v>
      </c>
    </row>
    <row r="333" spans="2:20" x14ac:dyDescent="0.3">
      <c r="B333" s="15" t="s">
        <v>154</v>
      </c>
      <c r="C333" t="s">
        <v>196</v>
      </c>
      <c r="D333" t="s">
        <v>78</v>
      </c>
      <c r="E333" s="16">
        <v>1.2359</v>
      </c>
      <c r="F333" s="16">
        <v>27.75</v>
      </c>
      <c r="G333" s="16">
        <v>3.4121999999999999</v>
      </c>
      <c r="H333" s="16">
        <v>1.6286</v>
      </c>
      <c r="I333" s="21" t="s">
        <v>146</v>
      </c>
      <c r="J333" s="21" t="s">
        <v>146</v>
      </c>
      <c r="K333" s="21">
        <v>60332.126400000001</v>
      </c>
      <c r="L333" s="21">
        <v>31297.271199999999</v>
      </c>
      <c r="M333" s="21">
        <v>1747.6387999999999</v>
      </c>
      <c r="N333" s="21">
        <v>2742.7919999999999</v>
      </c>
      <c r="O333" s="16">
        <v>19.428100000000001</v>
      </c>
      <c r="P333" s="16">
        <v>71.249200000000002</v>
      </c>
      <c r="Q333" s="16">
        <v>15.6891</v>
      </c>
      <c r="R333" s="16">
        <v>12.7118</v>
      </c>
      <c r="S333" s="16" t="s">
        <v>146</v>
      </c>
      <c r="T333" s="21" t="s">
        <v>146</v>
      </c>
    </row>
    <row r="334" spans="2:20" x14ac:dyDescent="0.3">
      <c r="B334" s="15" t="s">
        <v>155</v>
      </c>
      <c r="C334" t="s">
        <v>196</v>
      </c>
      <c r="D334" t="s">
        <v>78</v>
      </c>
      <c r="E334" s="16">
        <v>1.4603999999999999</v>
      </c>
      <c r="F334" s="16">
        <v>29.470500000000001</v>
      </c>
      <c r="G334" s="16">
        <v>3.6021000000000001</v>
      </c>
      <c r="H334" s="16">
        <v>1.9137</v>
      </c>
      <c r="I334" s="21" t="s">
        <v>146</v>
      </c>
      <c r="J334" s="21" t="s">
        <v>146</v>
      </c>
      <c r="K334" s="21">
        <v>72279.311400000006</v>
      </c>
      <c r="L334" s="21">
        <v>35902.944300000003</v>
      </c>
      <c r="M334" s="21">
        <v>2024.4061999999999</v>
      </c>
      <c r="N334" s="21">
        <v>3669.0266999999999</v>
      </c>
      <c r="O334" s="16">
        <v>17.764800000000001</v>
      </c>
      <c r="P334" s="16">
        <v>67.822100000000006</v>
      </c>
      <c r="Q334" s="16">
        <v>3.6341999999999999</v>
      </c>
      <c r="R334" s="16">
        <v>1.6729000000000001</v>
      </c>
      <c r="S334" s="16" t="s">
        <v>146</v>
      </c>
      <c r="T334" s="21" t="s">
        <v>146</v>
      </c>
    </row>
    <row r="335" spans="2:20" x14ac:dyDescent="0.3">
      <c r="B335" s="15" t="s">
        <v>156</v>
      </c>
      <c r="C335" t="s">
        <v>196</v>
      </c>
      <c r="D335" t="s">
        <v>78</v>
      </c>
      <c r="E335" s="16">
        <v>1.3077000000000001</v>
      </c>
      <c r="F335" s="16">
        <v>25.289400000000001</v>
      </c>
      <c r="G335" s="16">
        <v>3.4963000000000002</v>
      </c>
      <c r="H335" s="16">
        <v>1.8148</v>
      </c>
      <c r="I335" s="21">
        <v>4172.7359999999999</v>
      </c>
      <c r="J335" s="21">
        <v>51921.887999999999</v>
      </c>
      <c r="K335" s="21">
        <v>77754.288</v>
      </c>
      <c r="L335" s="21">
        <v>43161.120000000003</v>
      </c>
      <c r="M335" s="21">
        <v>2252.0329000000002</v>
      </c>
      <c r="N335" s="21">
        <v>3877.7440000000001</v>
      </c>
      <c r="O335" s="16">
        <v>18.223600000000001</v>
      </c>
      <c r="P335" s="16">
        <v>71.001800000000003</v>
      </c>
      <c r="Q335" s="16">
        <v>25.125399999999999</v>
      </c>
      <c r="R335" s="16">
        <v>14.728999999999999</v>
      </c>
      <c r="S335" s="16" t="s">
        <v>146</v>
      </c>
      <c r="T335" s="21">
        <v>6507.9520000000002</v>
      </c>
    </row>
    <row r="336" spans="2:20" x14ac:dyDescent="0.3">
      <c r="B336" s="15" t="s">
        <v>157</v>
      </c>
      <c r="C336" t="s">
        <v>196</v>
      </c>
      <c r="D336" t="s">
        <v>78</v>
      </c>
      <c r="E336" s="16">
        <v>0.97430000000000005</v>
      </c>
      <c r="F336" s="16">
        <v>16.6387</v>
      </c>
      <c r="G336" s="16">
        <v>3.6187</v>
      </c>
      <c r="H336" s="16">
        <v>1.3772</v>
      </c>
      <c r="I336" s="21">
        <v>4427.5460000000003</v>
      </c>
      <c r="J336" s="21">
        <v>53930.430999999997</v>
      </c>
      <c r="K336" s="21">
        <v>79420.350999999995</v>
      </c>
      <c r="L336" s="21">
        <v>45010.618499999997</v>
      </c>
      <c r="M336" s="21">
        <v>2526.3710000000001</v>
      </c>
      <c r="N336" s="21">
        <v>4679.79</v>
      </c>
      <c r="O336" s="16">
        <v>16.640499999999999</v>
      </c>
      <c r="P336" s="16">
        <v>77.012299999999996</v>
      </c>
      <c r="Q336" s="16">
        <v>3.145</v>
      </c>
      <c r="R336" s="16">
        <v>9.9080999999999992</v>
      </c>
      <c r="S336" s="16" t="s">
        <v>146</v>
      </c>
      <c r="T336" s="21">
        <v>6855.3945000000003</v>
      </c>
    </row>
    <row r="337" spans="2:20" x14ac:dyDescent="0.3">
      <c r="B337" s="15" t="s">
        <v>159</v>
      </c>
      <c r="C337" t="s">
        <v>196</v>
      </c>
      <c r="D337" t="s">
        <v>78</v>
      </c>
      <c r="E337" s="16">
        <v>1.1032</v>
      </c>
      <c r="F337" s="16">
        <v>18.2925</v>
      </c>
      <c r="G337" s="16">
        <v>3.0375999999999999</v>
      </c>
      <c r="H337" s="16">
        <v>1.2788999999999999</v>
      </c>
      <c r="I337" s="21" t="s">
        <v>146</v>
      </c>
      <c r="J337" s="21" t="s">
        <v>146</v>
      </c>
      <c r="K337" s="21">
        <v>102466.3263</v>
      </c>
      <c r="L337" s="21">
        <v>53582.006399999998</v>
      </c>
      <c r="M337" s="21">
        <v>2539.9292</v>
      </c>
      <c r="N337" s="21">
        <v>6065.9156999999996</v>
      </c>
      <c r="O337" s="16">
        <v>14.7906</v>
      </c>
      <c r="P337" s="16">
        <v>75.108500000000006</v>
      </c>
      <c r="Q337" s="16">
        <v>19.5853</v>
      </c>
      <c r="R337" s="16">
        <v>24.100300000000001</v>
      </c>
      <c r="S337" s="16" t="s">
        <v>146</v>
      </c>
      <c r="T337" s="21" t="s">
        <v>146</v>
      </c>
    </row>
    <row r="338" spans="2:20" x14ac:dyDescent="0.3">
      <c r="B338" s="15" t="s">
        <v>160</v>
      </c>
      <c r="C338" t="s">
        <v>196</v>
      </c>
      <c r="D338" t="s">
        <v>78</v>
      </c>
      <c r="E338" s="16">
        <v>0.68140000000000001</v>
      </c>
      <c r="F338" s="16">
        <v>10.593</v>
      </c>
      <c r="G338" s="16">
        <v>3.1673</v>
      </c>
      <c r="H338" s="16">
        <v>1.7464</v>
      </c>
      <c r="I338" s="21" t="s">
        <v>146</v>
      </c>
      <c r="J338" s="21" t="s">
        <v>146</v>
      </c>
      <c r="K338" s="21">
        <v>107379.0028</v>
      </c>
      <c r="L338" s="21">
        <v>54387.006200000003</v>
      </c>
      <c r="M338" s="21">
        <v>2962.0644000000002</v>
      </c>
      <c r="N338" s="21">
        <v>6123.0006999999996</v>
      </c>
      <c r="O338" s="16">
        <v>12.807600000000001</v>
      </c>
      <c r="P338" s="16">
        <v>73.042500000000004</v>
      </c>
      <c r="Q338" s="16">
        <v>4.2594000000000003</v>
      </c>
      <c r="R338" s="16">
        <v>6.9725000000000001</v>
      </c>
      <c r="S338" s="16" t="s">
        <v>146</v>
      </c>
      <c r="T338" s="21" t="s">
        <v>146</v>
      </c>
    </row>
    <row r="339" spans="2:20" x14ac:dyDescent="0.3">
      <c r="B339" s="15" t="s">
        <v>161</v>
      </c>
      <c r="C339" t="s">
        <v>196</v>
      </c>
      <c r="D339" t="s">
        <v>78</v>
      </c>
      <c r="E339" s="16">
        <v>0.76539999999999997</v>
      </c>
      <c r="F339" s="16">
        <v>9.9024999999999999</v>
      </c>
      <c r="G339" s="16">
        <v>3.1396000000000002</v>
      </c>
      <c r="H339" s="16">
        <v>2.1126</v>
      </c>
      <c r="I339" s="21">
        <v>6426</v>
      </c>
      <c r="J339" s="21">
        <v>55931</v>
      </c>
      <c r="K339" s="21">
        <v>113010</v>
      </c>
      <c r="L339" s="21">
        <v>58260</v>
      </c>
      <c r="M339" s="21">
        <v>3063</v>
      </c>
      <c r="N339" s="21">
        <v>7327</v>
      </c>
      <c r="O339" s="16">
        <v>14.9168</v>
      </c>
      <c r="P339" s="16">
        <v>77.176500000000004</v>
      </c>
      <c r="Q339" s="16">
        <v>6.6798999999999999</v>
      </c>
      <c r="R339" s="16">
        <v>5.5574000000000003</v>
      </c>
      <c r="S339" s="16" t="s">
        <v>146</v>
      </c>
      <c r="T339" s="21">
        <v>10793</v>
      </c>
    </row>
    <row r="340" spans="2:20" x14ac:dyDescent="0.3">
      <c r="B340" s="15" t="s">
        <v>162</v>
      </c>
      <c r="C340" t="s">
        <v>196</v>
      </c>
      <c r="D340" t="s">
        <v>78</v>
      </c>
      <c r="E340" s="16">
        <v>0.65439999999999998</v>
      </c>
      <c r="F340" s="16">
        <v>9.9581</v>
      </c>
      <c r="G340" s="16">
        <v>2.1802999999999999</v>
      </c>
      <c r="H340" s="16">
        <v>1.4383999999999999</v>
      </c>
      <c r="I340" s="21" t="s">
        <v>146</v>
      </c>
      <c r="J340" s="21" t="s">
        <v>146</v>
      </c>
      <c r="K340" s="21">
        <v>120282</v>
      </c>
      <c r="L340" s="21">
        <v>62383</v>
      </c>
      <c r="M340" s="21">
        <v>1824.9839999999999</v>
      </c>
      <c r="N340" s="21">
        <v>7715</v>
      </c>
      <c r="O340" s="16">
        <v>14.4413</v>
      </c>
      <c r="P340" s="16">
        <v>76.268600000000006</v>
      </c>
      <c r="Q340" s="16">
        <v>69.7149</v>
      </c>
      <c r="R340" s="16">
        <v>65.864000000000004</v>
      </c>
      <c r="S340" s="16" t="s">
        <v>146</v>
      </c>
      <c r="T340" s="21" t="s">
        <v>146</v>
      </c>
    </row>
    <row r="341" spans="2:20" x14ac:dyDescent="0.3">
      <c r="B341" s="15" t="s">
        <v>163</v>
      </c>
      <c r="C341" t="s">
        <v>196</v>
      </c>
      <c r="D341" t="s">
        <v>78</v>
      </c>
      <c r="E341" s="16">
        <v>1.1294999999999999</v>
      </c>
      <c r="F341" s="16">
        <v>17.802600000000002</v>
      </c>
      <c r="G341" s="16">
        <v>2.7465999999999999</v>
      </c>
      <c r="H341" s="16">
        <v>1.6438999999999999</v>
      </c>
      <c r="I341" s="21">
        <v>7964</v>
      </c>
      <c r="J341" s="21">
        <v>71096</v>
      </c>
      <c r="K341" s="21">
        <v>141688</v>
      </c>
      <c r="L341" s="21">
        <v>73866</v>
      </c>
      <c r="M341" s="21">
        <v>3168</v>
      </c>
      <c r="N341" s="21">
        <v>8435</v>
      </c>
      <c r="O341" s="16">
        <v>15.0876</v>
      </c>
      <c r="P341" s="16">
        <v>73.865200000000002</v>
      </c>
      <c r="Q341" s="16">
        <v>18.407299999999999</v>
      </c>
      <c r="R341" s="16">
        <v>14.647500000000001</v>
      </c>
      <c r="S341" s="16" t="s">
        <v>146</v>
      </c>
      <c r="T341" s="21">
        <v>13786</v>
      </c>
    </row>
    <row r="342" spans="2:20" x14ac:dyDescent="0.3">
      <c r="B342" s="15" t="s">
        <v>164</v>
      </c>
      <c r="C342" t="s">
        <v>196</v>
      </c>
      <c r="D342" t="s">
        <v>78</v>
      </c>
      <c r="E342" s="16">
        <v>1.3333999999999999</v>
      </c>
      <c r="F342" s="16">
        <v>23.327100000000002</v>
      </c>
      <c r="G342" s="16">
        <v>3.4872000000000001</v>
      </c>
      <c r="H342" s="16">
        <v>3.0108999999999999</v>
      </c>
      <c r="I342" s="21">
        <v>9725</v>
      </c>
      <c r="J342" s="21">
        <v>125924</v>
      </c>
      <c r="K342" s="21">
        <v>215096</v>
      </c>
      <c r="L342" s="21">
        <v>113522</v>
      </c>
      <c r="M342" s="21">
        <v>4397</v>
      </c>
      <c r="N342" s="21">
        <v>11880</v>
      </c>
      <c r="O342" s="16">
        <v>17.4407</v>
      </c>
      <c r="P342" s="16">
        <v>67.775999999999996</v>
      </c>
      <c r="Q342" s="16">
        <v>194.2929</v>
      </c>
      <c r="R342" s="16">
        <v>170.01490000000001</v>
      </c>
      <c r="S342" s="16" t="s">
        <v>146</v>
      </c>
      <c r="T342" s="21">
        <v>17118</v>
      </c>
    </row>
    <row r="343" spans="2:20" x14ac:dyDescent="0.3">
      <c r="B343" s="15" t="s">
        <v>165</v>
      </c>
      <c r="C343" t="s">
        <v>196</v>
      </c>
      <c r="D343" t="s">
        <v>78</v>
      </c>
      <c r="E343" s="16">
        <v>0.94689999999999996</v>
      </c>
      <c r="F343" s="16">
        <v>15.6823</v>
      </c>
      <c r="G343" s="16">
        <v>2.6156000000000001</v>
      </c>
      <c r="H343" s="16">
        <v>2.1278999999999999</v>
      </c>
      <c r="I343" s="21">
        <v>12833</v>
      </c>
      <c r="J343" s="21">
        <v>153443</v>
      </c>
      <c r="K343" s="21">
        <v>266047</v>
      </c>
      <c r="L343" s="21">
        <v>141508</v>
      </c>
      <c r="M343" s="21">
        <v>5405</v>
      </c>
      <c r="N343" s="21">
        <v>16853</v>
      </c>
      <c r="O343" s="16">
        <v>15.2927</v>
      </c>
      <c r="P343" s="16">
        <v>69.533600000000007</v>
      </c>
      <c r="Q343" s="16">
        <v>24.6525</v>
      </c>
      <c r="R343" s="16">
        <v>22.888999999999999</v>
      </c>
      <c r="S343" s="16" t="s">
        <v>146</v>
      </c>
      <c r="T343" s="21">
        <v>21995</v>
      </c>
    </row>
    <row r="344" spans="2:20" x14ac:dyDescent="0.3">
      <c r="B344" s="15" t="s">
        <v>166</v>
      </c>
      <c r="C344" t="s">
        <v>196</v>
      </c>
      <c r="D344" t="s">
        <v>78</v>
      </c>
      <c r="E344" s="16">
        <v>0.9546</v>
      </c>
      <c r="F344" s="16">
        <v>14.9215</v>
      </c>
      <c r="G344" s="16">
        <v>2.6425999999999998</v>
      </c>
      <c r="H344" s="16">
        <v>2.0733999999999999</v>
      </c>
      <c r="I344" s="21">
        <v>16790</v>
      </c>
      <c r="J344" s="21">
        <v>171833</v>
      </c>
      <c r="K344" s="21">
        <v>329205</v>
      </c>
      <c r="L344" s="21">
        <v>156072</v>
      </c>
      <c r="M344" s="21">
        <v>6544</v>
      </c>
      <c r="N344" s="21">
        <v>20851</v>
      </c>
      <c r="O344" s="16">
        <v>15.3461</v>
      </c>
      <c r="P344" s="16">
        <v>72.333100000000002</v>
      </c>
      <c r="Q344" s="16">
        <v>10.292</v>
      </c>
      <c r="R344" s="16">
        <v>21.968800000000002</v>
      </c>
      <c r="S344" s="16" t="s">
        <v>146</v>
      </c>
      <c r="T344" s="21">
        <v>28727</v>
      </c>
    </row>
    <row r="345" spans="2:20" x14ac:dyDescent="0.3">
      <c r="B345" s="15" t="s">
        <v>167</v>
      </c>
      <c r="C345" t="s">
        <v>196</v>
      </c>
      <c r="D345" t="s">
        <v>78</v>
      </c>
      <c r="E345" s="16">
        <v>0.8911</v>
      </c>
      <c r="F345" s="16">
        <v>16.038499999999999</v>
      </c>
      <c r="G345" s="16">
        <v>2.8340000000000001</v>
      </c>
      <c r="H345" s="16">
        <v>2.4980000000000002</v>
      </c>
      <c r="I345" s="21">
        <v>19032</v>
      </c>
      <c r="J345" s="21">
        <v>188821</v>
      </c>
      <c r="K345" s="21">
        <v>435068</v>
      </c>
      <c r="L345" s="21">
        <v>154377</v>
      </c>
      <c r="M345" s="21">
        <v>8638</v>
      </c>
      <c r="N345" s="21">
        <v>22122</v>
      </c>
      <c r="O345" s="16">
        <v>17.168500000000002</v>
      </c>
      <c r="P345" s="16">
        <v>76.028199999999998</v>
      </c>
      <c r="Q345" s="16">
        <v>-0.40450000000000003</v>
      </c>
      <c r="R345" s="16">
        <v>30.4422</v>
      </c>
      <c r="S345" s="16" t="s">
        <v>146</v>
      </c>
      <c r="T345" s="21">
        <v>29442</v>
      </c>
    </row>
    <row r="346" spans="2:20" x14ac:dyDescent="0.3">
      <c r="B346" s="15" t="s">
        <v>168</v>
      </c>
      <c r="C346" t="s">
        <v>196</v>
      </c>
      <c r="D346" t="s">
        <v>78</v>
      </c>
      <c r="E346" s="16">
        <v>0.77880000000000005</v>
      </c>
      <c r="F346" s="16">
        <v>13.2538</v>
      </c>
      <c r="G346" s="16">
        <v>2.3512</v>
      </c>
      <c r="H346" s="16">
        <v>1.2964</v>
      </c>
      <c r="I346" s="21">
        <v>24582</v>
      </c>
      <c r="J346" s="21">
        <v>213923</v>
      </c>
      <c r="K346" s="21">
        <v>436653</v>
      </c>
      <c r="L346" s="21">
        <v>201151</v>
      </c>
      <c r="M346" s="21">
        <v>7732</v>
      </c>
      <c r="N346" s="21">
        <v>27340</v>
      </c>
      <c r="O346" s="16">
        <v>15.6394</v>
      </c>
      <c r="P346" s="16">
        <v>74.840299999999999</v>
      </c>
      <c r="Q346" s="16">
        <v>14.1911</v>
      </c>
      <c r="R346" s="16">
        <v>7.3655999999999997</v>
      </c>
      <c r="S346" s="16">
        <v>464.46629999999999</v>
      </c>
      <c r="T346" s="21">
        <v>35265</v>
      </c>
    </row>
    <row r="347" spans="2:20" x14ac:dyDescent="0.3">
      <c r="B347" s="15" t="s">
        <v>169</v>
      </c>
      <c r="C347" t="s">
        <v>196</v>
      </c>
      <c r="D347" t="s">
        <v>78</v>
      </c>
      <c r="E347" s="16">
        <v>0.90890000000000004</v>
      </c>
      <c r="F347" s="16">
        <v>12.908799999999999</v>
      </c>
      <c r="G347" s="16">
        <v>2.2787999999999999</v>
      </c>
      <c r="H347" s="16">
        <v>-0.67479999999999996</v>
      </c>
      <c r="I347" s="21">
        <v>34313</v>
      </c>
      <c r="J347" s="21">
        <v>245077</v>
      </c>
      <c r="K347" s="21">
        <v>516542</v>
      </c>
      <c r="L347" s="21">
        <v>242942</v>
      </c>
      <c r="M347" s="21">
        <v>8523</v>
      </c>
      <c r="N347" s="21">
        <v>38212</v>
      </c>
      <c r="O347" s="16">
        <v>13.290699999999999</v>
      </c>
      <c r="P347" s="16">
        <v>80.183300000000003</v>
      </c>
      <c r="Q347" s="16">
        <v>20.7759</v>
      </c>
      <c r="R347" s="16">
        <v>22.188800000000001</v>
      </c>
      <c r="S347" s="16">
        <v>375.26569999999998</v>
      </c>
      <c r="T347" s="21">
        <v>45080</v>
      </c>
    </row>
    <row r="348" spans="2:20" x14ac:dyDescent="0.3">
      <c r="B348" s="15" t="s">
        <v>170</v>
      </c>
      <c r="C348" t="s">
        <v>196</v>
      </c>
      <c r="D348" t="s">
        <v>78</v>
      </c>
      <c r="E348" s="16">
        <v>0.86929999999999996</v>
      </c>
      <c r="F348" s="16">
        <v>12.031499999999999</v>
      </c>
      <c r="G348" s="16">
        <v>2.4392999999999998</v>
      </c>
      <c r="H348" s="16">
        <v>1.5720000000000001</v>
      </c>
      <c r="I348" s="21" t="s">
        <v>146</v>
      </c>
      <c r="J348" s="21" t="s">
        <v>146</v>
      </c>
      <c r="K348" s="21">
        <v>599070</v>
      </c>
      <c r="L348" s="21">
        <v>264525</v>
      </c>
      <c r="M348" s="21">
        <v>10226</v>
      </c>
      <c r="N348" s="21">
        <v>40714</v>
      </c>
      <c r="O348" s="16">
        <v>14.478999999999999</v>
      </c>
      <c r="P348" s="16">
        <v>77.559799999999996</v>
      </c>
      <c r="Q348" s="16">
        <v>8.8840000000000003</v>
      </c>
      <c r="R348" s="16">
        <v>11.6319</v>
      </c>
      <c r="S348" s="16" t="s">
        <v>146</v>
      </c>
      <c r="T348" s="21" t="s">
        <v>146</v>
      </c>
    </row>
    <row r="349" spans="2:20" x14ac:dyDescent="0.3">
      <c r="B349" s="15" t="s">
        <v>171</v>
      </c>
      <c r="C349" t="s">
        <v>196</v>
      </c>
      <c r="D349" t="s">
        <v>78</v>
      </c>
      <c r="E349" s="16">
        <v>0.79510000000000003</v>
      </c>
      <c r="F349" s="16">
        <v>11.1204</v>
      </c>
      <c r="G349" s="16">
        <v>1.9965999999999999</v>
      </c>
      <c r="H349" s="16">
        <v>1.6422000000000001</v>
      </c>
      <c r="I349" s="21">
        <v>40600</v>
      </c>
      <c r="J349" s="21">
        <v>301861</v>
      </c>
      <c r="K349" s="21">
        <v>636518</v>
      </c>
      <c r="L349" s="21">
        <v>286997</v>
      </c>
      <c r="M349" s="21">
        <v>11102</v>
      </c>
      <c r="N349" s="21">
        <v>45362</v>
      </c>
      <c r="O349" s="16">
        <v>13.8208</v>
      </c>
      <c r="P349" s="16">
        <v>77.243499999999997</v>
      </c>
      <c r="Q349" s="16">
        <v>6.5160999999999998</v>
      </c>
      <c r="R349" s="16">
        <v>9.2307000000000006</v>
      </c>
      <c r="S349" s="16">
        <v>373.77480000000003</v>
      </c>
      <c r="T349" s="21">
        <v>52688</v>
      </c>
    </row>
    <row r="350" spans="2:20" x14ac:dyDescent="0.3">
      <c r="B350" s="15" t="s">
        <v>172</v>
      </c>
      <c r="C350" t="s">
        <v>196</v>
      </c>
      <c r="D350" t="s">
        <v>78</v>
      </c>
      <c r="E350" s="16">
        <v>0.62649999999999995</v>
      </c>
      <c r="F350" s="16">
        <v>8.7088000000000001</v>
      </c>
      <c r="G350" s="16">
        <v>1.8946000000000001</v>
      </c>
      <c r="H350" s="16">
        <v>1.5902000000000001</v>
      </c>
      <c r="I350" s="21">
        <v>42335</v>
      </c>
      <c r="J350" s="21">
        <v>322251</v>
      </c>
      <c r="K350" s="21">
        <v>674380</v>
      </c>
      <c r="L350" s="21">
        <v>294153</v>
      </c>
      <c r="M350" s="21">
        <v>11260</v>
      </c>
      <c r="N350" s="21">
        <v>46246</v>
      </c>
      <c r="O350" s="16">
        <v>14.3972</v>
      </c>
      <c r="P350" s="16">
        <v>74.781999999999996</v>
      </c>
      <c r="Q350" s="16">
        <v>4.0549999999999997</v>
      </c>
      <c r="R350" s="16">
        <v>2.1970000000000001</v>
      </c>
      <c r="S350" s="16">
        <v>407.81580000000002</v>
      </c>
      <c r="T350" s="21">
        <v>58019</v>
      </c>
    </row>
    <row r="351" spans="2:20" x14ac:dyDescent="0.3">
      <c r="B351" s="15" t="s">
        <v>173</v>
      </c>
      <c r="C351" t="s">
        <v>196</v>
      </c>
      <c r="D351" t="s">
        <v>78</v>
      </c>
      <c r="E351" s="16">
        <v>0.37319999999999998</v>
      </c>
      <c r="F351" s="16">
        <v>5.367</v>
      </c>
      <c r="G351" s="16">
        <v>2.1778</v>
      </c>
      <c r="H351" s="16">
        <v>1.4908999999999999</v>
      </c>
      <c r="I351" s="21">
        <v>38799</v>
      </c>
      <c r="J351" s="21">
        <v>341648</v>
      </c>
      <c r="K351" s="21">
        <v>725914</v>
      </c>
      <c r="L351" s="21">
        <v>288667</v>
      </c>
      <c r="M351" s="21">
        <v>11100</v>
      </c>
      <c r="N351" s="21">
        <v>46432</v>
      </c>
      <c r="O351" s="16">
        <v>15.531599999999999</v>
      </c>
      <c r="P351" s="16">
        <v>73.083699999999993</v>
      </c>
      <c r="Q351" s="16">
        <v>-1.8764000000000001</v>
      </c>
      <c r="R351" s="16">
        <v>6.3734000000000002</v>
      </c>
      <c r="S351" s="16">
        <v>427.21980000000002</v>
      </c>
      <c r="T351" s="21">
        <v>57099</v>
      </c>
    </row>
    <row r="352" spans="2:20" x14ac:dyDescent="0.3">
      <c r="B352" s="15" t="s">
        <v>174</v>
      </c>
      <c r="C352" t="s">
        <v>196</v>
      </c>
      <c r="D352" t="s">
        <v>78</v>
      </c>
      <c r="E352" s="16">
        <v>-0.3211</v>
      </c>
      <c r="F352" s="16">
        <v>-5.0952000000000002</v>
      </c>
      <c r="G352" s="16">
        <v>1.9501999999999999</v>
      </c>
      <c r="H352" s="16">
        <v>0.70609999999999995</v>
      </c>
      <c r="I352" s="21">
        <v>42773</v>
      </c>
      <c r="J352" s="21">
        <v>302925</v>
      </c>
      <c r="K352" s="21">
        <v>640483</v>
      </c>
      <c r="L352" s="21">
        <v>264036</v>
      </c>
      <c r="M352" s="21">
        <v>9518</v>
      </c>
      <c r="N352" s="21">
        <v>46204</v>
      </c>
      <c r="O352" s="16">
        <v>13.2026</v>
      </c>
      <c r="P352" s="16">
        <v>74.6066</v>
      </c>
      <c r="Q352" s="16">
        <v>-8.5327000000000002</v>
      </c>
      <c r="R352" s="16">
        <v>-13.4993</v>
      </c>
      <c r="S352" s="16">
        <v>408.97300000000001</v>
      </c>
      <c r="T352" s="21">
        <v>59021</v>
      </c>
    </row>
    <row r="353" spans="2:20" x14ac:dyDescent="0.3">
      <c r="B353" s="15" t="s">
        <v>175</v>
      </c>
      <c r="C353" t="s">
        <v>196</v>
      </c>
      <c r="D353" t="s">
        <v>78</v>
      </c>
      <c r="E353" s="16">
        <v>-3.8399999999999997E-2</v>
      </c>
      <c r="F353" s="16">
        <v>-1.0555000000000001</v>
      </c>
      <c r="G353" s="16">
        <v>1.6919999999999999</v>
      </c>
      <c r="H353" s="16">
        <v>0.18590000000000001</v>
      </c>
      <c r="I353" s="21">
        <v>42292</v>
      </c>
      <c r="J353" s="21">
        <v>269445</v>
      </c>
      <c r="K353" s="21">
        <v>646692</v>
      </c>
      <c r="L353" s="21">
        <v>259073</v>
      </c>
      <c r="M353" s="21">
        <v>7846</v>
      </c>
      <c r="N353" s="21">
        <v>44368</v>
      </c>
      <c r="O353" s="16">
        <v>13.2906</v>
      </c>
      <c r="P353" s="16">
        <v>78.289900000000003</v>
      </c>
      <c r="Q353" s="16">
        <v>-1.8796999999999999</v>
      </c>
      <c r="R353" s="16">
        <v>6.0525000000000002</v>
      </c>
      <c r="S353" s="16">
        <v>393.11520000000002</v>
      </c>
      <c r="T353" s="21">
        <v>57438</v>
      </c>
    </row>
    <row r="354" spans="2:20" x14ac:dyDescent="0.3">
      <c r="B354" s="15" t="s">
        <v>176</v>
      </c>
      <c r="C354" t="s">
        <v>196</v>
      </c>
      <c r="D354" t="s">
        <v>78</v>
      </c>
      <c r="E354" s="16">
        <v>0.18609999999999999</v>
      </c>
      <c r="F354" s="16">
        <v>1.7035</v>
      </c>
      <c r="G354" s="16">
        <v>1.7939000000000001</v>
      </c>
      <c r="H354" s="16">
        <v>0.17710000000000001</v>
      </c>
      <c r="I354" s="21">
        <v>44861</v>
      </c>
      <c r="J354" s="21">
        <v>279748</v>
      </c>
      <c r="K354" s="21">
        <v>663501</v>
      </c>
      <c r="L354" s="21">
        <v>287990</v>
      </c>
      <c r="M354" s="21">
        <v>8227</v>
      </c>
      <c r="N354" s="21">
        <v>46505</v>
      </c>
      <c r="O354" s="16">
        <v>12.8072</v>
      </c>
      <c r="P354" s="16">
        <v>73.398399999999995</v>
      </c>
      <c r="Q354" s="16">
        <v>11.1617</v>
      </c>
      <c r="R354" s="16">
        <v>-0.36199999999999999</v>
      </c>
      <c r="S354" s="16">
        <v>356.41899999999998</v>
      </c>
      <c r="T354" s="21">
        <v>58758</v>
      </c>
    </row>
    <row r="355" spans="2:20" x14ac:dyDescent="0.3">
      <c r="B355" s="15" t="s">
        <v>177</v>
      </c>
      <c r="C355" t="s">
        <v>196</v>
      </c>
      <c r="D355" t="s">
        <v>78</v>
      </c>
      <c r="E355" s="16">
        <v>0.15590000000000001</v>
      </c>
      <c r="F355" s="16">
        <v>1.349</v>
      </c>
      <c r="G355" s="16">
        <v>1.7770999999999999</v>
      </c>
      <c r="H355" s="16">
        <v>-0.58150000000000002</v>
      </c>
      <c r="I355" s="21">
        <v>43401</v>
      </c>
      <c r="J355" s="21">
        <v>258297</v>
      </c>
      <c r="K355" s="21">
        <v>688762</v>
      </c>
      <c r="L355" s="21">
        <v>261456</v>
      </c>
      <c r="M355" s="21">
        <v>8818</v>
      </c>
      <c r="N355" s="21">
        <v>45118</v>
      </c>
      <c r="O355" s="16">
        <v>13.678900000000001</v>
      </c>
      <c r="P355" s="16">
        <v>81.068399999999997</v>
      </c>
      <c r="Q355" s="16">
        <v>-9.2134999999999998</v>
      </c>
      <c r="R355" s="16">
        <v>6.9896000000000003</v>
      </c>
      <c r="S355" s="16">
        <v>495.21570000000003</v>
      </c>
      <c r="T355" s="21">
        <v>55696</v>
      </c>
    </row>
    <row r="356" spans="2:20" x14ac:dyDescent="0.3">
      <c r="B356" s="15" t="s">
        <v>178</v>
      </c>
      <c r="C356" t="s">
        <v>196</v>
      </c>
      <c r="D356" t="s">
        <v>78</v>
      </c>
      <c r="E356" s="16">
        <v>0.32690000000000002</v>
      </c>
      <c r="F356" s="16">
        <v>4.2660999999999998</v>
      </c>
      <c r="G356" s="16">
        <v>1.3948</v>
      </c>
      <c r="H356" s="16">
        <v>-1.4132</v>
      </c>
      <c r="I356" s="21">
        <v>43677</v>
      </c>
      <c r="J356" s="21">
        <v>264090</v>
      </c>
      <c r="K356" s="21">
        <v>720398</v>
      </c>
      <c r="L356" s="21">
        <v>274306</v>
      </c>
      <c r="M356" s="21">
        <v>7684</v>
      </c>
      <c r="N356" s="21">
        <v>43341</v>
      </c>
      <c r="O356" s="16">
        <v>14.22</v>
      </c>
      <c r="P356" s="16">
        <v>80.259100000000004</v>
      </c>
      <c r="Q356" s="16">
        <v>4.3048000000000002</v>
      </c>
      <c r="R356" s="16">
        <v>3.6124999999999998</v>
      </c>
      <c r="S356" s="16">
        <v>532.54380000000003</v>
      </c>
      <c r="T356" s="21">
        <v>55965</v>
      </c>
    </row>
    <row r="357" spans="2:20" x14ac:dyDescent="0.3">
      <c r="B357" s="15" t="s">
        <v>179</v>
      </c>
      <c r="C357" t="s">
        <v>196</v>
      </c>
      <c r="D357" t="s">
        <v>78</v>
      </c>
      <c r="E357" s="16">
        <v>9.5899999999999999E-2</v>
      </c>
      <c r="F357" s="16">
        <v>0.75</v>
      </c>
      <c r="G357" s="16">
        <v>1.1889000000000001</v>
      </c>
      <c r="H357" s="16">
        <v>-0.51459999999999995</v>
      </c>
      <c r="I357" s="21">
        <v>44391</v>
      </c>
      <c r="J357" s="21">
        <v>268834</v>
      </c>
      <c r="K357" s="21">
        <v>789050</v>
      </c>
      <c r="L357" s="21">
        <v>288312</v>
      </c>
      <c r="M357" s="21">
        <v>6879</v>
      </c>
      <c r="N357" s="21">
        <v>44392</v>
      </c>
      <c r="O357" s="16">
        <v>15.5542</v>
      </c>
      <c r="P357" s="16">
        <v>80.635099999999994</v>
      </c>
      <c r="Q357" s="16">
        <v>5.1059999999999999</v>
      </c>
      <c r="R357" s="16">
        <v>6.9664000000000001</v>
      </c>
      <c r="S357" s="16">
        <v>611.26570000000004</v>
      </c>
      <c r="T357" s="21">
        <v>57048</v>
      </c>
    </row>
    <row r="358" spans="2:20" x14ac:dyDescent="0.3">
      <c r="B358" s="15" t="s">
        <v>180</v>
      </c>
      <c r="C358" t="s">
        <v>196</v>
      </c>
      <c r="D358" t="s">
        <v>78</v>
      </c>
      <c r="E358" s="16">
        <v>0.28639999999999999</v>
      </c>
      <c r="F358" s="16">
        <v>4.2145000000000001</v>
      </c>
      <c r="G358" s="16">
        <v>1.1042000000000001</v>
      </c>
      <c r="H358" s="16">
        <v>6.9000000000000006E-2</v>
      </c>
      <c r="I358" s="21">
        <v>45153</v>
      </c>
      <c r="J358" s="21">
        <v>271233</v>
      </c>
      <c r="K358" s="21">
        <v>827818</v>
      </c>
      <c r="L358" s="21">
        <v>296791</v>
      </c>
      <c r="M358" s="21">
        <v>6812</v>
      </c>
      <c r="N358" s="21">
        <v>46011</v>
      </c>
      <c r="O358" s="16">
        <v>15.7272</v>
      </c>
      <c r="P358" s="16">
        <v>80.847099999999998</v>
      </c>
      <c r="Q358" s="16">
        <v>2.9409000000000001</v>
      </c>
      <c r="R358" s="16">
        <v>8.0190999999999999</v>
      </c>
      <c r="S358" s="16">
        <v>576.93970000000002</v>
      </c>
      <c r="T358" s="21">
        <v>57644</v>
      </c>
    </row>
    <row r="359" spans="2:20" x14ac:dyDescent="0.3">
      <c r="B359" s="15" t="s">
        <v>181</v>
      </c>
      <c r="C359" t="s">
        <v>196</v>
      </c>
      <c r="D359" t="s">
        <v>78</v>
      </c>
      <c r="E359" s="16">
        <v>0.35780000000000001</v>
      </c>
      <c r="F359" s="16">
        <v>5.7125000000000004</v>
      </c>
      <c r="G359" s="16">
        <v>1.1933</v>
      </c>
      <c r="H359" s="16">
        <v>-1.0103</v>
      </c>
      <c r="I359" s="21">
        <v>40641</v>
      </c>
      <c r="J359" s="21">
        <v>244711</v>
      </c>
      <c r="K359" s="21">
        <v>819922</v>
      </c>
      <c r="L359" s="21">
        <v>291609</v>
      </c>
      <c r="M359" s="21">
        <v>7607</v>
      </c>
      <c r="N359" s="21">
        <v>43162</v>
      </c>
      <c r="O359" s="16">
        <v>16.3932</v>
      </c>
      <c r="P359" s="16">
        <v>81.2</v>
      </c>
      <c r="Q359" s="16">
        <v>-1.746</v>
      </c>
      <c r="R359" s="16">
        <v>-2.7168000000000001</v>
      </c>
      <c r="S359" s="16">
        <v>564.34540000000004</v>
      </c>
      <c r="T359" s="21">
        <v>53151</v>
      </c>
    </row>
    <row r="360" spans="2:20" x14ac:dyDescent="0.3">
      <c r="B360" s="15" t="s">
        <v>149</v>
      </c>
      <c r="C360" t="s">
        <v>197</v>
      </c>
      <c r="D360" t="s">
        <v>205</v>
      </c>
      <c r="E360" s="16" t="s">
        <v>146</v>
      </c>
      <c r="F360" s="16" t="s">
        <v>146</v>
      </c>
      <c r="G360" s="16" t="s">
        <v>146</v>
      </c>
      <c r="H360" s="16" t="s">
        <v>146</v>
      </c>
      <c r="I360" s="21" t="s">
        <v>146</v>
      </c>
      <c r="J360" s="21" t="s">
        <v>146</v>
      </c>
      <c r="K360" s="21">
        <v>57287.206700000002</v>
      </c>
      <c r="L360" s="21">
        <v>44835.588300000003</v>
      </c>
      <c r="M360" s="21">
        <v>1660.5567000000001</v>
      </c>
      <c r="N360" s="21">
        <v>3563.1100999999999</v>
      </c>
      <c r="O360" s="16">
        <v>14.194800000000001</v>
      </c>
      <c r="P360" s="16">
        <v>97.418800000000005</v>
      </c>
      <c r="Q360" s="16" t="s">
        <v>146</v>
      </c>
      <c r="R360" s="16" t="s">
        <v>146</v>
      </c>
      <c r="S360" s="16" t="s">
        <v>146</v>
      </c>
      <c r="T360" s="21" t="s">
        <v>146</v>
      </c>
    </row>
    <row r="361" spans="2:20" x14ac:dyDescent="0.3">
      <c r="B361" s="15" t="s">
        <v>150</v>
      </c>
      <c r="C361" t="s">
        <v>197</v>
      </c>
      <c r="D361" t="s">
        <v>205</v>
      </c>
      <c r="E361" s="16">
        <v>0.73260000000000003</v>
      </c>
      <c r="F361" s="16">
        <v>10.646699999999999</v>
      </c>
      <c r="G361" s="16">
        <v>3.4424999999999999</v>
      </c>
      <c r="H361" s="16">
        <v>2.2513999999999998</v>
      </c>
      <c r="I361" s="21" t="s">
        <v>146</v>
      </c>
      <c r="J361" s="21" t="s">
        <v>146</v>
      </c>
      <c r="K361" s="21">
        <v>61357.969700000001</v>
      </c>
      <c r="L361" s="21">
        <v>46781.8344</v>
      </c>
      <c r="M361" s="21">
        <v>1786.5833</v>
      </c>
      <c r="N361" s="21">
        <v>3902.0481</v>
      </c>
      <c r="O361" s="16">
        <v>14.1257</v>
      </c>
      <c r="P361" s="16">
        <v>97.058400000000006</v>
      </c>
      <c r="Q361" s="16">
        <v>0.33810000000000001</v>
      </c>
      <c r="R361" s="16">
        <v>4.9728000000000003</v>
      </c>
      <c r="S361" s="16" t="s">
        <v>146</v>
      </c>
      <c r="T361" s="21" t="s">
        <v>146</v>
      </c>
    </row>
    <row r="362" spans="2:20" x14ac:dyDescent="0.3">
      <c r="B362" s="15" t="s">
        <v>151</v>
      </c>
      <c r="C362" t="s">
        <v>197</v>
      </c>
      <c r="D362" t="s">
        <v>205</v>
      </c>
      <c r="E362" s="16">
        <v>0.57050000000000001</v>
      </c>
      <c r="F362" s="16">
        <v>8.4107000000000003</v>
      </c>
      <c r="G362" s="16">
        <v>3.2454000000000001</v>
      </c>
      <c r="H362" s="16">
        <v>2.4918</v>
      </c>
      <c r="I362" s="21" t="s">
        <v>146</v>
      </c>
      <c r="J362" s="21" t="s">
        <v>146</v>
      </c>
      <c r="K362" s="21">
        <v>59813.619500000001</v>
      </c>
      <c r="L362" s="21">
        <v>44197.595600000001</v>
      </c>
      <c r="M362" s="21">
        <v>1767.0831000000001</v>
      </c>
      <c r="N362" s="21">
        <v>3678.3928000000001</v>
      </c>
      <c r="O362" s="16">
        <v>14.782299999999999</v>
      </c>
      <c r="P362" s="16">
        <v>94.957099999999997</v>
      </c>
      <c r="Q362" s="16">
        <v>4.2685000000000004</v>
      </c>
      <c r="R362" s="16">
        <v>9.1782000000000004</v>
      </c>
      <c r="S362" s="16" t="s">
        <v>146</v>
      </c>
      <c r="T362" s="21" t="s">
        <v>146</v>
      </c>
    </row>
    <row r="363" spans="2:20" x14ac:dyDescent="0.3">
      <c r="B363" s="15" t="s">
        <v>152</v>
      </c>
      <c r="C363" t="s">
        <v>197</v>
      </c>
      <c r="D363" t="s">
        <v>205</v>
      </c>
      <c r="E363" s="16">
        <v>0.34560000000000002</v>
      </c>
      <c r="F363" s="16">
        <v>5.3670999999999998</v>
      </c>
      <c r="G363" s="16">
        <v>3.1183999999999998</v>
      </c>
      <c r="H363" s="16">
        <v>2.5148000000000001</v>
      </c>
      <c r="I363" s="21" t="s">
        <v>146</v>
      </c>
      <c r="J363" s="21" t="s">
        <v>146</v>
      </c>
      <c r="K363" s="21">
        <v>64368.138099999996</v>
      </c>
      <c r="L363" s="21">
        <v>46674.4908</v>
      </c>
      <c r="M363" s="21">
        <v>1767.0540000000001</v>
      </c>
      <c r="N363" s="21">
        <v>3489.0587999999998</v>
      </c>
      <c r="O363" s="16">
        <v>16.948</v>
      </c>
      <c r="P363" s="16">
        <v>93.469200000000001</v>
      </c>
      <c r="Q363" s="16">
        <v>12.5314</v>
      </c>
      <c r="R363" s="16">
        <v>13.482799999999999</v>
      </c>
      <c r="S363" s="16" t="s">
        <v>146</v>
      </c>
      <c r="T363" s="21" t="s">
        <v>146</v>
      </c>
    </row>
    <row r="364" spans="2:20" x14ac:dyDescent="0.3">
      <c r="B364" s="15" t="s">
        <v>153</v>
      </c>
      <c r="C364" t="s">
        <v>197</v>
      </c>
      <c r="D364" t="s">
        <v>205</v>
      </c>
      <c r="E364" s="16">
        <v>0.73929999999999996</v>
      </c>
      <c r="F364" s="16">
        <v>13.3264</v>
      </c>
      <c r="G364" s="16">
        <v>2.9068999999999998</v>
      </c>
      <c r="H364" s="16">
        <v>2.39</v>
      </c>
      <c r="I364" s="21" t="s">
        <v>146</v>
      </c>
      <c r="J364" s="21" t="s">
        <v>146</v>
      </c>
      <c r="K364" s="21">
        <v>73753.511799999993</v>
      </c>
      <c r="L364" s="21">
        <v>49142.392399999997</v>
      </c>
      <c r="M364" s="21">
        <v>1806.7511</v>
      </c>
      <c r="N364" s="21">
        <v>3727.6356999999998</v>
      </c>
      <c r="O364" s="16">
        <v>18.3414</v>
      </c>
      <c r="P364" s="16">
        <v>92.903700000000001</v>
      </c>
      <c r="Q364" s="16">
        <v>7.8305999999999996</v>
      </c>
      <c r="R364" s="16">
        <v>18.783899999999999</v>
      </c>
      <c r="S364" s="16" t="s">
        <v>146</v>
      </c>
      <c r="T364" s="21" t="s">
        <v>146</v>
      </c>
    </row>
    <row r="365" spans="2:20" x14ac:dyDescent="0.3">
      <c r="B365" s="15" t="s">
        <v>154</v>
      </c>
      <c r="C365" t="s">
        <v>197</v>
      </c>
      <c r="D365" t="s">
        <v>205</v>
      </c>
      <c r="E365" s="16">
        <v>0.76139999999999997</v>
      </c>
      <c r="F365" s="16">
        <v>14.318199999999999</v>
      </c>
      <c r="G365" s="16">
        <v>2.5777999999999999</v>
      </c>
      <c r="H365" s="16">
        <v>1.9228000000000001</v>
      </c>
      <c r="I365" s="21" t="s">
        <v>146</v>
      </c>
      <c r="J365" s="21" t="s">
        <v>146</v>
      </c>
      <c r="K365" s="21">
        <v>81029.1927</v>
      </c>
      <c r="L365" s="21">
        <v>49526.362800000003</v>
      </c>
      <c r="M365" s="21">
        <v>1781.7657999999999</v>
      </c>
      <c r="N365" s="21">
        <v>4109.3238000000001</v>
      </c>
      <c r="O365" s="16">
        <v>17.9755</v>
      </c>
      <c r="P365" s="16">
        <v>86.994399999999999</v>
      </c>
      <c r="Q365" s="16">
        <v>5.1200000000000002E-2</v>
      </c>
      <c r="R365" s="16">
        <v>0.83020000000000005</v>
      </c>
      <c r="S365" s="16" t="s">
        <v>146</v>
      </c>
      <c r="T365" s="21" t="s">
        <v>146</v>
      </c>
    </row>
    <row r="366" spans="2:20" x14ac:dyDescent="0.3">
      <c r="B366" s="15" t="s">
        <v>155</v>
      </c>
      <c r="C366" t="s">
        <v>197</v>
      </c>
      <c r="D366" t="s">
        <v>205</v>
      </c>
      <c r="E366" s="16">
        <v>0.77969999999999995</v>
      </c>
      <c r="F366" s="16">
        <v>15.1248</v>
      </c>
      <c r="G366" s="16">
        <v>2.3489</v>
      </c>
      <c r="H366" s="16">
        <v>1.7012</v>
      </c>
      <c r="I366" s="21" t="s">
        <v>146</v>
      </c>
      <c r="J366" s="21" t="s">
        <v>146</v>
      </c>
      <c r="K366" s="21">
        <v>93771.176999999996</v>
      </c>
      <c r="L366" s="21">
        <v>54347.339399999997</v>
      </c>
      <c r="M366" s="21">
        <v>1835.0932</v>
      </c>
      <c r="N366" s="21">
        <v>4586.1630999999998</v>
      </c>
      <c r="O366" s="16">
        <v>18.811800000000002</v>
      </c>
      <c r="P366" s="16">
        <v>81.025800000000004</v>
      </c>
      <c r="Q366" s="16">
        <v>9.4971999999999994</v>
      </c>
      <c r="R366" s="16">
        <v>7.9279000000000002</v>
      </c>
      <c r="S366" s="16" t="s">
        <v>146</v>
      </c>
      <c r="T366" s="21" t="s">
        <v>146</v>
      </c>
    </row>
    <row r="367" spans="2:20" x14ac:dyDescent="0.3">
      <c r="B367" s="15" t="s">
        <v>156</v>
      </c>
      <c r="C367" t="s">
        <v>197</v>
      </c>
      <c r="D367" t="s">
        <v>205</v>
      </c>
      <c r="E367" s="16">
        <v>0.75170000000000003</v>
      </c>
      <c r="F367" s="16">
        <v>16.385100000000001</v>
      </c>
      <c r="G367" s="16">
        <v>2.1831999999999998</v>
      </c>
      <c r="H367" s="16">
        <v>1.6509</v>
      </c>
      <c r="I367" s="21" t="s">
        <v>146</v>
      </c>
      <c r="J367" s="21" t="s">
        <v>146</v>
      </c>
      <c r="K367" s="21">
        <v>116264.81230000001</v>
      </c>
      <c r="L367" s="21">
        <v>56969.417399999998</v>
      </c>
      <c r="M367" s="21">
        <v>2055.6325000000002</v>
      </c>
      <c r="N367" s="21">
        <v>4794.5789000000004</v>
      </c>
      <c r="O367" s="16">
        <v>22.436299999999999</v>
      </c>
      <c r="P367" s="16">
        <v>79.669600000000003</v>
      </c>
      <c r="Q367" s="16">
        <v>10.254099999999999</v>
      </c>
      <c r="R367" s="16">
        <v>26.338799999999999</v>
      </c>
      <c r="S367" s="16" t="s">
        <v>146</v>
      </c>
      <c r="T367" s="21" t="s">
        <v>146</v>
      </c>
    </row>
    <row r="368" spans="2:20" x14ac:dyDescent="0.3">
      <c r="B368" s="15" t="s">
        <v>157</v>
      </c>
      <c r="C368" t="s">
        <v>197</v>
      </c>
      <c r="D368" t="s">
        <v>205</v>
      </c>
      <c r="E368" s="16">
        <v>0.64859999999999995</v>
      </c>
      <c r="F368" s="16">
        <v>14.8979</v>
      </c>
      <c r="G368" s="16">
        <v>2.0032999999999999</v>
      </c>
      <c r="H368" s="16">
        <v>1.3279000000000001</v>
      </c>
      <c r="I368" s="21" t="s">
        <v>146</v>
      </c>
      <c r="J368" s="21" t="s">
        <v>146</v>
      </c>
      <c r="K368" s="21">
        <v>118010.7736</v>
      </c>
      <c r="L368" s="21">
        <v>55686.656300000002</v>
      </c>
      <c r="M368" s="21">
        <v>2011.6378</v>
      </c>
      <c r="N368" s="21">
        <v>4989.6157999999996</v>
      </c>
      <c r="O368" s="16">
        <v>21.309200000000001</v>
      </c>
      <c r="P368" s="16">
        <v>82.804100000000005</v>
      </c>
      <c r="Q368" s="16">
        <v>6.8691000000000004</v>
      </c>
      <c r="R368" s="16">
        <v>9.0855999999999995</v>
      </c>
      <c r="S368" s="16" t="s">
        <v>146</v>
      </c>
      <c r="T368" s="21" t="s">
        <v>146</v>
      </c>
    </row>
    <row r="369" spans="2:20" x14ac:dyDescent="0.3">
      <c r="B369" s="15" t="s">
        <v>158</v>
      </c>
      <c r="C369" t="s">
        <v>197</v>
      </c>
      <c r="D369" t="s">
        <v>205</v>
      </c>
      <c r="E369" s="16">
        <v>1.5397000000000001</v>
      </c>
      <c r="F369" s="16">
        <v>31.9556</v>
      </c>
      <c r="G369" s="16">
        <v>1.9145000000000001</v>
      </c>
      <c r="H369" s="16">
        <v>0.9506</v>
      </c>
      <c r="I369" s="21" t="s">
        <v>146</v>
      </c>
      <c r="J369" s="21" t="s">
        <v>146</v>
      </c>
      <c r="K369" s="21">
        <v>139531.89749999999</v>
      </c>
      <c r="L369" s="21">
        <v>73449.283200000005</v>
      </c>
      <c r="M369" s="21">
        <v>1990.8064999999999</v>
      </c>
      <c r="N369" s="21">
        <v>7269.5155999999997</v>
      </c>
      <c r="O369" s="16">
        <v>17.305099999999999</v>
      </c>
      <c r="P369" s="16">
        <v>78.918199999999999</v>
      </c>
      <c r="Q369" s="16">
        <v>25.999400000000001</v>
      </c>
      <c r="R369" s="16">
        <v>16.332000000000001</v>
      </c>
      <c r="S369" s="16" t="s">
        <v>146</v>
      </c>
      <c r="T369" s="21" t="s">
        <v>146</v>
      </c>
    </row>
    <row r="370" spans="2:20" x14ac:dyDescent="0.3">
      <c r="B370" s="15" t="s">
        <v>159</v>
      </c>
      <c r="C370" t="s">
        <v>197</v>
      </c>
      <c r="D370" t="s">
        <v>205</v>
      </c>
      <c r="E370" s="16">
        <v>0.42780000000000001</v>
      </c>
      <c r="F370" s="16">
        <v>8.8902999999999999</v>
      </c>
      <c r="G370" s="16">
        <v>1.847</v>
      </c>
      <c r="H370" s="16">
        <v>0.71009999999999995</v>
      </c>
      <c r="I370" s="21" t="s">
        <v>146</v>
      </c>
      <c r="J370" s="21" t="s">
        <v>146</v>
      </c>
      <c r="K370" s="21">
        <v>173673.92439999999</v>
      </c>
      <c r="L370" s="21">
        <v>79924.580300000001</v>
      </c>
      <c r="M370" s="21">
        <v>2444.1923999999999</v>
      </c>
      <c r="N370" s="21">
        <v>7278.9874</v>
      </c>
      <c r="O370" s="16">
        <v>18.907499999999999</v>
      </c>
      <c r="P370" s="16">
        <v>85.016999999999996</v>
      </c>
      <c r="Q370" s="16">
        <v>37.781399999999998</v>
      </c>
      <c r="R370" s="16">
        <v>32.3551</v>
      </c>
      <c r="S370" s="16" t="s">
        <v>146</v>
      </c>
      <c r="T370" s="21" t="s">
        <v>146</v>
      </c>
    </row>
    <row r="371" spans="2:20" x14ac:dyDescent="0.3">
      <c r="B371" s="15" t="s">
        <v>160</v>
      </c>
      <c r="C371" t="s">
        <v>197</v>
      </c>
      <c r="D371" t="s">
        <v>205</v>
      </c>
      <c r="E371" s="16">
        <v>0.50049999999999994</v>
      </c>
      <c r="F371" s="16">
        <v>11.2989</v>
      </c>
      <c r="G371" s="16">
        <v>1.9942</v>
      </c>
      <c r="H371" s="16">
        <v>1.0924</v>
      </c>
      <c r="I371" s="21" t="s">
        <v>146</v>
      </c>
      <c r="J371" s="21" t="s">
        <v>146</v>
      </c>
      <c r="K371" s="21">
        <v>181326.69769999999</v>
      </c>
      <c r="L371" s="21">
        <v>75389.315900000001</v>
      </c>
      <c r="M371" s="21">
        <v>2852.2307000000001</v>
      </c>
      <c r="N371" s="21">
        <v>7504.0946999999996</v>
      </c>
      <c r="O371" s="16">
        <v>19.6128</v>
      </c>
      <c r="P371" s="16">
        <v>82.559100000000001</v>
      </c>
      <c r="Q371" s="16">
        <v>-1.8019000000000001</v>
      </c>
      <c r="R371" s="16">
        <v>4.3625999999999996</v>
      </c>
      <c r="S371" s="16" t="s">
        <v>146</v>
      </c>
      <c r="T371" s="21" t="s">
        <v>146</v>
      </c>
    </row>
    <row r="372" spans="2:20" x14ac:dyDescent="0.3">
      <c r="B372" s="15" t="s">
        <v>161</v>
      </c>
      <c r="C372" t="s">
        <v>197</v>
      </c>
      <c r="D372" t="s">
        <v>205</v>
      </c>
      <c r="E372" s="16">
        <v>-2.3699999999999999E-2</v>
      </c>
      <c r="F372" s="16">
        <v>-1.3635999999999999</v>
      </c>
      <c r="G372" s="16">
        <v>2.4767999999999999</v>
      </c>
      <c r="H372" s="16">
        <v>1.8209</v>
      </c>
      <c r="I372" s="21" t="s">
        <v>146</v>
      </c>
      <c r="J372" s="21" t="s">
        <v>146</v>
      </c>
      <c r="K372" s="21">
        <v>178139.41570000001</v>
      </c>
      <c r="L372" s="21">
        <v>78566.760599999994</v>
      </c>
      <c r="M372" s="21">
        <v>3368.6637000000001</v>
      </c>
      <c r="N372" s="21">
        <v>7403.8954000000003</v>
      </c>
      <c r="O372" s="16">
        <v>19.4556</v>
      </c>
      <c r="P372" s="16">
        <v>86.291200000000003</v>
      </c>
      <c r="Q372" s="16">
        <v>2.4683999999999999</v>
      </c>
      <c r="R372" s="16">
        <v>-2.4361000000000002</v>
      </c>
      <c r="S372" s="16" t="s">
        <v>146</v>
      </c>
      <c r="T372" s="21" t="s">
        <v>146</v>
      </c>
    </row>
    <row r="373" spans="2:20" x14ac:dyDescent="0.3">
      <c r="B373" s="15" t="s">
        <v>162</v>
      </c>
      <c r="C373" t="s">
        <v>197</v>
      </c>
      <c r="D373" t="s">
        <v>205</v>
      </c>
      <c r="E373" s="16">
        <v>0.39019999999999999</v>
      </c>
      <c r="F373" s="16">
        <v>8.5509000000000004</v>
      </c>
      <c r="G373" s="16">
        <v>2.5185</v>
      </c>
      <c r="H373" s="16">
        <v>2.0266000000000002</v>
      </c>
      <c r="I373" s="21" t="s">
        <v>146</v>
      </c>
      <c r="J373" s="21" t="s">
        <v>146</v>
      </c>
      <c r="K373" s="21">
        <v>207472.6942</v>
      </c>
      <c r="L373" s="21">
        <v>91072.512100000007</v>
      </c>
      <c r="M373" s="21">
        <v>3908.0054</v>
      </c>
      <c r="N373" s="21">
        <v>8780.3397999999997</v>
      </c>
      <c r="O373" s="16">
        <v>19.046900000000001</v>
      </c>
      <c r="P373" s="16">
        <v>86.281199999999998</v>
      </c>
      <c r="Q373" s="16">
        <v>-2.0851999999999999</v>
      </c>
      <c r="R373" s="16">
        <v>-3.3353000000000002</v>
      </c>
      <c r="S373" s="16" t="s">
        <v>146</v>
      </c>
      <c r="T373" s="21" t="s">
        <v>146</v>
      </c>
    </row>
    <row r="374" spans="2:20" x14ac:dyDescent="0.3">
      <c r="B374" s="15" t="s">
        <v>163</v>
      </c>
      <c r="C374" t="s">
        <v>197</v>
      </c>
      <c r="D374" t="s">
        <v>205</v>
      </c>
      <c r="E374" s="16">
        <v>0.73219999999999996</v>
      </c>
      <c r="F374" s="16">
        <v>17.010400000000001</v>
      </c>
      <c r="G374" s="16">
        <v>2.4237000000000002</v>
      </c>
      <c r="H374" s="16">
        <v>1.9064000000000001</v>
      </c>
      <c r="I374" s="21" t="s">
        <v>146</v>
      </c>
      <c r="J374" s="21" t="s">
        <v>146</v>
      </c>
      <c r="K374" s="21">
        <v>255149.3027</v>
      </c>
      <c r="L374" s="21">
        <v>102630.845</v>
      </c>
      <c r="M374" s="21">
        <v>4380.7672000000002</v>
      </c>
      <c r="N374" s="21">
        <v>10392.1247</v>
      </c>
      <c r="O374" s="16">
        <v>20.424700000000001</v>
      </c>
      <c r="P374" s="16">
        <v>86.186000000000007</v>
      </c>
      <c r="Q374" s="16">
        <v>4.1951000000000001</v>
      </c>
      <c r="R374" s="16">
        <v>13.1305</v>
      </c>
      <c r="S374" s="16" t="s">
        <v>146</v>
      </c>
      <c r="T374" s="21" t="s">
        <v>146</v>
      </c>
    </row>
    <row r="375" spans="2:20" x14ac:dyDescent="0.3">
      <c r="B375" s="15" t="s">
        <v>164</v>
      </c>
      <c r="C375" t="s">
        <v>197</v>
      </c>
      <c r="D375" t="s">
        <v>205</v>
      </c>
      <c r="E375" s="16">
        <v>0.65920000000000001</v>
      </c>
      <c r="F375" s="16">
        <v>15.6235</v>
      </c>
      <c r="G375" s="16">
        <v>2.1741999999999999</v>
      </c>
      <c r="H375" s="16">
        <v>1.6462000000000001</v>
      </c>
      <c r="I375" s="21">
        <v>11083.2981</v>
      </c>
      <c r="J375" s="21">
        <v>109921.35309999999</v>
      </c>
      <c r="K375" s="21">
        <v>308845.66600000003</v>
      </c>
      <c r="L375" s="21">
        <v>129840.1691</v>
      </c>
      <c r="M375" s="21">
        <v>4937.7974000000004</v>
      </c>
      <c r="N375" s="21">
        <v>13417.3362</v>
      </c>
      <c r="O375" s="16">
        <v>19.7742</v>
      </c>
      <c r="P375" s="16">
        <v>85.546700000000001</v>
      </c>
      <c r="Q375" s="16">
        <v>22.723700000000001</v>
      </c>
      <c r="R375" s="16">
        <v>19.376200000000001</v>
      </c>
      <c r="S375" s="16" t="s">
        <v>146</v>
      </c>
      <c r="T375" s="21">
        <v>14531.0782</v>
      </c>
    </row>
    <row r="376" spans="2:20" x14ac:dyDescent="0.3">
      <c r="B376" s="15" t="s">
        <v>165</v>
      </c>
      <c r="C376" t="s">
        <v>197</v>
      </c>
      <c r="D376" t="s">
        <v>205</v>
      </c>
      <c r="E376" s="16">
        <v>1.2142999999999999</v>
      </c>
      <c r="F376" s="16">
        <v>26.122699999999998</v>
      </c>
      <c r="G376" s="16">
        <v>2.0217999999999998</v>
      </c>
      <c r="H376" s="16">
        <v>1.4000999999999999</v>
      </c>
      <c r="I376" s="21">
        <v>15221.9251</v>
      </c>
      <c r="J376" s="21">
        <v>126451.8717</v>
      </c>
      <c r="K376" s="21">
        <v>350190.73080000002</v>
      </c>
      <c r="L376" s="21">
        <v>144318.18179999999</v>
      </c>
      <c r="M376" s="21">
        <v>5596.8696</v>
      </c>
      <c r="N376" s="21">
        <v>17118.5383</v>
      </c>
      <c r="O376" s="16">
        <v>17.109300000000001</v>
      </c>
      <c r="P376" s="16">
        <v>82.965900000000005</v>
      </c>
      <c r="Q376" s="16">
        <v>5.4638999999999998</v>
      </c>
      <c r="R376" s="16">
        <v>5.6384999999999996</v>
      </c>
      <c r="S376" s="16" t="s">
        <v>146</v>
      </c>
      <c r="T376" s="21">
        <v>16543.671999999999</v>
      </c>
    </row>
    <row r="377" spans="2:20" x14ac:dyDescent="0.3">
      <c r="B377" s="15" t="s">
        <v>166</v>
      </c>
      <c r="C377" t="s">
        <v>197</v>
      </c>
      <c r="D377" t="s">
        <v>205</v>
      </c>
      <c r="E377" s="16">
        <v>0.98080000000000001</v>
      </c>
      <c r="F377" s="16">
        <v>19.792999999999999</v>
      </c>
      <c r="G377" s="16">
        <v>2.0436000000000001</v>
      </c>
      <c r="H377" s="16">
        <v>1.3167</v>
      </c>
      <c r="I377" s="21">
        <v>32933.375399999997</v>
      </c>
      <c r="J377" s="21">
        <v>160529.41800000001</v>
      </c>
      <c r="K377" s="21">
        <v>444294.28480000002</v>
      </c>
      <c r="L377" s="21">
        <v>186517.20869999999</v>
      </c>
      <c r="M377" s="21">
        <v>6314.0218999999997</v>
      </c>
      <c r="N377" s="21">
        <v>22080.833600000002</v>
      </c>
      <c r="O377" s="16">
        <v>18.779399999999999</v>
      </c>
      <c r="P377" s="16">
        <v>84.392200000000003</v>
      </c>
      <c r="Q377" s="16">
        <v>9.4396000000000004</v>
      </c>
      <c r="R377" s="16">
        <v>5.9353999999999996</v>
      </c>
      <c r="S377" s="16" t="s">
        <v>146</v>
      </c>
      <c r="T377" s="21">
        <v>20833.5965</v>
      </c>
    </row>
    <row r="378" spans="2:20" x14ac:dyDescent="0.3">
      <c r="B378" s="15" t="s">
        <v>167</v>
      </c>
      <c r="C378" t="s">
        <v>197</v>
      </c>
      <c r="D378" t="s">
        <v>205</v>
      </c>
      <c r="E378" s="16">
        <v>0.77800000000000002</v>
      </c>
      <c r="F378" s="16">
        <v>14.864699999999999</v>
      </c>
      <c r="G378" s="16">
        <v>2.2004999999999999</v>
      </c>
      <c r="H378" s="16">
        <v>1.6202000000000001</v>
      </c>
      <c r="I378" s="21">
        <v>17228.192999999999</v>
      </c>
      <c r="J378" s="21">
        <v>176414.2298</v>
      </c>
      <c r="K378" s="21">
        <v>469227.69309999997</v>
      </c>
      <c r="L378" s="21">
        <v>184253.93650000001</v>
      </c>
      <c r="M378" s="21">
        <v>8328.7417999999998</v>
      </c>
      <c r="N378" s="21">
        <v>24826.293399999999</v>
      </c>
      <c r="O378" s="16">
        <v>16.670999999999999</v>
      </c>
      <c r="P378" s="16">
        <v>88.150499999999994</v>
      </c>
      <c r="Q378" s="16">
        <v>24.801100000000002</v>
      </c>
      <c r="R378" s="16">
        <v>35.927500000000002</v>
      </c>
      <c r="S378" s="16" t="s">
        <v>146</v>
      </c>
      <c r="T378" s="21">
        <v>21118.053800000002</v>
      </c>
    </row>
    <row r="379" spans="2:20" x14ac:dyDescent="0.3">
      <c r="B379" s="15" t="s">
        <v>168</v>
      </c>
      <c r="C379" t="s">
        <v>197</v>
      </c>
      <c r="D379" t="s">
        <v>205</v>
      </c>
      <c r="E379" s="16">
        <v>0.55689999999999995</v>
      </c>
      <c r="F379" s="16">
        <v>9.0688999999999993</v>
      </c>
      <c r="G379" s="16">
        <v>2.5448</v>
      </c>
      <c r="H379" s="16">
        <v>2.1440999999999999</v>
      </c>
      <c r="I379" s="21">
        <v>19799.2971</v>
      </c>
      <c r="J379" s="21">
        <v>175346.83679999999</v>
      </c>
      <c r="K379" s="21">
        <v>515370.88419999997</v>
      </c>
      <c r="L379" s="21">
        <v>236307.80609999999</v>
      </c>
      <c r="M379" s="21">
        <v>9728.6177000000007</v>
      </c>
      <c r="N379" s="21">
        <v>32672.0311</v>
      </c>
      <c r="O379" s="16">
        <v>13.647600000000001</v>
      </c>
      <c r="P379" s="16">
        <v>89.190600000000003</v>
      </c>
      <c r="Q379" s="16">
        <v>15.525399999999999</v>
      </c>
      <c r="R379" s="16">
        <v>4.0831</v>
      </c>
      <c r="S379" s="16" t="s">
        <v>146</v>
      </c>
      <c r="T379" s="21">
        <v>26209.766899999999</v>
      </c>
    </row>
    <row r="380" spans="2:20" x14ac:dyDescent="0.3">
      <c r="B380" s="15" t="s">
        <v>169</v>
      </c>
      <c r="C380" t="s">
        <v>197</v>
      </c>
      <c r="D380" t="s">
        <v>205</v>
      </c>
      <c r="E380" s="16">
        <v>0.7893</v>
      </c>
      <c r="F380" s="16">
        <v>11.9894</v>
      </c>
      <c r="G380" s="16">
        <v>2.3532000000000002</v>
      </c>
      <c r="H380" s="16">
        <v>2.1440000000000001</v>
      </c>
      <c r="I380" s="21">
        <v>23966.584800000001</v>
      </c>
      <c r="J380" s="21">
        <v>196471.7445</v>
      </c>
      <c r="K380" s="21">
        <v>608889.43489999999</v>
      </c>
      <c r="L380" s="21">
        <v>267645.20880000002</v>
      </c>
      <c r="M380" s="21">
        <v>11123.997799999999</v>
      </c>
      <c r="N380" s="21">
        <v>38237.837800000001</v>
      </c>
      <c r="O380" s="16">
        <v>13.960900000000001</v>
      </c>
      <c r="P380" s="16">
        <v>87.463899999999995</v>
      </c>
      <c r="Q380" s="16">
        <v>6.5884</v>
      </c>
      <c r="R380" s="16">
        <v>9.9573999999999998</v>
      </c>
      <c r="S380" s="16" t="s">
        <v>146</v>
      </c>
      <c r="T380" s="21">
        <v>30535.626499999998</v>
      </c>
    </row>
    <row r="381" spans="2:20" x14ac:dyDescent="0.3">
      <c r="B381" s="15" t="s">
        <v>170</v>
      </c>
      <c r="C381" t="s">
        <v>197</v>
      </c>
      <c r="D381" t="s">
        <v>205</v>
      </c>
      <c r="E381" s="16">
        <v>0.90190000000000003</v>
      </c>
      <c r="F381" s="16">
        <v>13.8629</v>
      </c>
      <c r="G381" s="16">
        <v>2.3380000000000001</v>
      </c>
      <c r="H381" s="16">
        <v>2.2439</v>
      </c>
      <c r="I381" s="21">
        <v>28643.3524</v>
      </c>
      <c r="J381" s="21">
        <v>219856.29579999999</v>
      </c>
      <c r="K381" s="21">
        <v>689739.72470000002</v>
      </c>
      <c r="L381" s="21">
        <v>307313.83779999998</v>
      </c>
      <c r="M381" s="21">
        <v>13007.101000000001</v>
      </c>
      <c r="N381" s="21">
        <v>43670.987800000003</v>
      </c>
      <c r="O381" s="16">
        <v>14.1907</v>
      </c>
      <c r="P381" s="16">
        <v>88.628600000000006</v>
      </c>
      <c r="Q381" s="16">
        <v>12.2936</v>
      </c>
      <c r="R381" s="16">
        <v>11.894500000000001</v>
      </c>
      <c r="S381" s="16" t="s">
        <v>146</v>
      </c>
      <c r="T381" s="21">
        <v>35150.236199999999</v>
      </c>
    </row>
    <row r="382" spans="2:20" x14ac:dyDescent="0.3">
      <c r="B382" s="15" t="s">
        <v>171</v>
      </c>
      <c r="C382" t="s">
        <v>197</v>
      </c>
      <c r="D382" t="s">
        <v>205</v>
      </c>
      <c r="E382" s="16">
        <v>0.82340000000000002</v>
      </c>
      <c r="F382" s="16">
        <v>14.8245</v>
      </c>
      <c r="G382" s="16">
        <v>2.2484999999999999</v>
      </c>
      <c r="H382" s="16">
        <v>2.0287999999999999</v>
      </c>
      <c r="I382" s="21">
        <v>30998.299500000001</v>
      </c>
      <c r="J382" s="21">
        <v>245948.78460000001</v>
      </c>
      <c r="K382" s="21">
        <v>811349.40480000002</v>
      </c>
      <c r="L382" s="21">
        <v>411615.48460000003</v>
      </c>
      <c r="M382" s="21">
        <v>14960.9861</v>
      </c>
      <c r="N382" s="21">
        <v>44141.242400000003</v>
      </c>
      <c r="O382" s="16">
        <v>16.5532</v>
      </c>
      <c r="P382" s="16">
        <v>85.988900000000001</v>
      </c>
      <c r="Q382" s="16">
        <v>8.4298000000000002</v>
      </c>
      <c r="R382" s="16">
        <v>9.9129000000000005</v>
      </c>
      <c r="S382" s="16" t="s">
        <v>146</v>
      </c>
      <c r="T382" s="21">
        <v>38606.582000000002</v>
      </c>
    </row>
    <row r="383" spans="2:20" x14ac:dyDescent="0.3">
      <c r="B383" s="15" t="s">
        <v>172</v>
      </c>
      <c r="C383" t="s">
        <v>197</v>
      </c>
      <c r="D383" t="s">
        <v>205</v>
      </c>
      <c r="E383" s="16">
        <v>0.78359999999999996</v>
      </c>
      <c r="F383" s="16">
        <v>13.974</v>
      </c>
      <c r="G383" s="16">
        <v>2.1857000000000002</v>
      </c>
      <c r="H383" s="16">
        <v>2.0047000000000001</v>
      </c>
      <c r="I383" s="21">
        <v>30248.346000000001</v>
      </c>
      <c r="J383" s="21">
        <v>295176.9105</v>
      </c>
      <c r="K383" s="21">
        <v>827051.49100000004</v>
      </c>
      <c r="L383" s="21">
        <v>429357.56060000003</v>
      </c>
      <c r="M383" s="21">
        <v>15772.783799999999</v>
      </c>
      <c r="N383" s="21">
        <v>45133.761599999998</v>
      </c>
      <c r="O383" s="16">
        <v>16.587199999999999</v>
      </c>
      <c r="P383" s="16">
        <v>87.302700000000002</v>
      </c>
      <c r="Q383" s="16">
        <v>8.8178999999999998</v>
      </c>
      <c r="R383" s="16">
        <v>12.2578</v>
      </c>
      <c r="S383" s="16" t="s">
        <v>146</v>
      </c>
      <c r="T383" s="21">
        <v>30248.346000000001</v>
      </c>
    </row>
    <row r="384" spans="2:20" x14ac:dyDescent="0.3">
      <c r="B384" s="15" t="s">
        <v>173</v>
      </c>
      <c r="C384" t="s">
        <v>197</v>
      </c>
      <c r="D384" t="s">
        <v>205</v>
      </c>
      <c r="E384" s="16">
        <v>0.86080000000000001</v>
      </c>
      <c r="F384" s="16">
        <v>15.4261</v>
      </c>
      <c r="G384" s="16">
        <v>2.1781000000000001</v>
      </c>
      <c r="H384" s="16">
        <v>2.0678999999999998</v>
      </c>
      <c r="I384" s="21">
        <v>31919.6666</v>
      </c>
      <c r="J384" s="21">
        <v>307683.09980000003</v>
      </c>
      <c r="K384" s="21">
        <v>837685.75989999995</v>
      </c>
      <c r="L384" s="21">
        <v>435587.8702</v>
      </c>
      <c r="M384" s="21">
        <v>16136.508900000001</v>
      </c>
      <c r="N384" s="21">
        <v>46534.846599999997</v>
      </c>
      <c r="O384" s="16">
        <v>16.801100000000002</v>
      </c>
      <c r="P384" s="16">
        <v>86.476500000000001</v>
      </c>
      <c r="Q384" s="16">
        <v>7.5053000000000001</v>
      </c>
      <c r="R384" s="16">
        <v>11.3873</v>
      </c>
      <c r="S384" s="16" t="s">
        <v>146</v>
      </c>
      <c r="T384" s="21">
        <v>31919.6666</v>
      </c>
    </row>
    <row r="385" spans="2:20" x14ac:dyDescent="0.3">
      <c r="B385" s="15" t="s">
        <v>174</v>
      </c>
      <c r="C385" t="s">
        <v>197</v>
      </c>
      <c r="D385" t="s">
        <v>205</v>
      </c>
      <c r="E385" s="16">
        <v>0.76629999999999998</v>
      </c>
      <c r="F385" s="16">
        <v>13.5642</v>
      </c>
      <c r="G385" s="16">
        <v>2.0396999999999998</v>
      </c>
      <c r="H385" s="16">
        <v>-0.42709999999999998</v>
      </c>
      <c r="I385" s="21">
        <v>33202.814299999998</v>
      </c>
      <c r="J385" s="21">
        <v>310490.21110000001</v>
      </c>
      <c r="K385" s="21">
        <v>844580.14679999999</v>
      </c>
      <c r="L385" s="21">
        <v>435737.99329999997</v>
      </c>
      <c r="M385" s="21">
        <v>15078.257299999999</v>
      </c>
      <c r="N385" s="21">
        <v>47964.209199999998</v>
      </c>
      <c r="O385" s="16">
        <v>16.476299999999998</v>
      </c>
      <c r="P385" s="16">
        <v>84.876499999999993</v>
      </c>
      <c r="Q385" s="16">
        <v>14.167199999999999</v>
      </c>
      <c r="R385" s="16">
        <v>16.708600000000001</v>
      </c>
      <c r="S385" s="16" t="s">
        <v>146</v>
      </c>
      <c r="T385" s="21">
        <v>33202.814299999998</v>
      </c>
    </row>
    <row r="386" spans="2:20" x14ac:dyDescent="0.3">
      <c r="B386" s="15" t="s">
        <v>175</v>
      </c>
      <c r="C386" t="s">
        <v>197</v>
      </c>
      <c r="D386" t="s">
        <v>205</v>
      </c>
      <c r="E386" s="16">
        <v>0.77329999999999999</v>
      </c>
      <c r="F386" s="16">
        <v>13.2639</v>
      </c>
      <c r="G386" s="16">
        <v>1.9643999999999999</v>
      </c>
      <c r="H386" s="16">
        <v>-0.67789999999999995</v>
      </c>
      <c r="I386" s="21">
        <v>36849.682999999997</v>
      </c>
      <c r="J386" s="21">
        <v>302755.68819999998</v>
      </c>
      <c r="K386" s="21">
        <v>878005.96790000005</v>
      </c>
      <c r="L386" s="21">
        <v>452790.0037</v>
      </c>
      <c r="M386" s="21">
        <v>15028.3303</v>
      </c>
      <c r="N386" s="21">
        <v>50849.682999999997</v>
      </c>
      <c r="O386" s="16">
        <v>15.8591</v>
      </c>
      <c r="P386" s="16">
        <v>88.505899999999997</v>
      </c>
      <c r="Q386" s="16">
        <v>6.5278999999999998</v>
      </c>
      <c r="R386" s="16">
        <v>10.7889</v>
      </c>
      <c r="S386" s="16">
        <v>384.12560000000002</v>
      </c>
      <c r="T386" s="21">
        <v>46114.136500000001</v>
      </c>
    </row>
    <row r="387" spans="2:20" x14ac:dyDescent="0.3">
      <c r="B387" s="15" t="s">
        <v>176</v>
      </c>
      <c r="C387" t="s">
        <v>197</v>
      </c>
      <c r="D387" t="s">
        <v>205</v>
      </c>
      <c r="E387" s="16">
        <v>0.84660000000000002</v>
      </c>
      <c r="F387" s="16">
        <v>14.8277</v>
      </c>
      <c r="G387" s="16">
        <v>1.8825000000000001</v>
      </c>
      <c r="H387" s="16">
        <v>-1.4180999999999999</v>
      </c>
      <c r="I387" s="21">
        <v>41677.1342</v>
      </c>
      <c r="J387" s="21">
        <v>337908.04060000001</v>
      </c>
      <c r="K387" s="21">
        <v>991699.62009999994</v>
      </c>
      <c r="L387" s="21">
        <v>501159.18430000002</v>
      </c>
      <c r="M387" s="21">
        <v>15943.071400000001</v>
      </c>
      <c r="N387" s="21">
        <v>53855.160100000001</v>
      </c>
      <c r="O387" s="16">
        <v>17.010200000000001</v>
      </c>
      <c r="P387" s="16">
        <v>84.576599999999999</v>
      </c>
      <c r="Q387" s="16">
        <v>6.4880000000000004</v>
      </c>
      <c r="R387" s="16">
        <v>6.9504000000000001</v>
      </c>
      <c r="S387" s="16">
        <v>414.80919999999998</v>
      </c>
      <c r="T387" s="21">
        <v>50428.781900000002</v>
      </c>
    </row>
    <row r="388" spans="2:20" x14ac:dyDescent="0.3">
      <c r="B388" s="15" t="s">
        <v>177</v>
      </c>
      <c r="C388" t="s">
        <v>197</v>
      </c>
      <c r="D388" t="s">
        <v>205</v>
      </c>
      <c r="E388" s="16">
        <v>0.86170000000000002</v>
      </c>
      <c r="F388" s="16">
        <v>15.397500000000001</v>
      </c>
      <c r="G388" s="16">
        <v>1.8671</v>
      </c>
      <c r="H388" s="16">
        <v>-2.2833000000000001</v>
      </c>
      <c r="I388" s="21">
        <v>45398.236799999999</v>
      </c>
      <c r="J388" s="21">
        <v>331053.35159999999</v>
      </c>
      <c r="K388" s="21">
        <v>1014500</v>
      </c>
      <c r="L388" s="21">
        <v>514426.2046</v>
      </c>
      <c r="M388" s="21">
        <v>17284.9506</v>
      </c>
      <c r="N388" s="21">
        <v>56275.269800000002</v>
      </c>
      <c r="O388" s="16">
        <v>16.677900000000001</v>
      </c>
      <c r="P388" s="16">
        <v>85.037700000000001</v>
      </c>
      <c r="Q388" s="16">
        <v>4.7245999999999997</v>
      </c>
      <c r="R388" s="16">
        <v>5.8480999999999996</v>
      </c>
      <c r="S388" s="16">
        <v>408.60320000000002</v>
      </c>
      <c r="T388" s="21">
        <v>53529.411800000002</v>
      </c>
    </row>
    <row r="389" spans="2:20" x14ac:dyDescent="0.3">
      <c r="B389" s="15" t="s">
        <v>178</v>
      </c>
      <c r="C389" t="s">
        <v>197</v>
      </c>
      <c r="D389" t="s">
        <v>205</v>
      </c>
      <c r="E389" s="16">
        <v>0.84850000000000003</v>
      </c>
      <c r="F389" s="16">
        <v>14.6408</v>
      </c>
      <c r="G389" s="16">
        <v>1.8953</v>
      </c>
      <c r="H389" s="16">
        <v>-3.8784999999999998</v>
      </c>
      <c r="I389" s="21">
        <v>46864.458299999998</v>
      </c>
      <c r="J389" s="21">
        <v>346451.90700000001</v>
      </c>
      <c r="K389" s="21">
        <v>1075300</v>
      </c>
      <c r="L389" s="21">
        <v>539150.58499999996</v>
      </c>
      <c r="M389" s="21">
        <v>18009.294399999999</v>
      </c>
      <c r="N389" s="21">
        <v>62225.345699999998</v>
      </c>
      <c r="O389" s="16">
        <v>16.137699999999999</v>
      </c>
      <c r="P389" s="16">
        <v>82.789000000000001</v>
      </c>
      <c r="Q389" s="16">
        <v>4.8380999999999998</v>
      </c>
      <c r="R389" s="16">
        <v>-5.4112999999999998</v>
      </c>
      <c r="S389" s="16">
        <v>366.45420000000001</v>
      </c>
      <c r="T389" s="21">
        <v>56315.149700000002</v>
      </c>
    </row>
    <row r="390" spans="2:20" x14ac:dyDescent="0.3">
      <c r="B390" s="15" t="s">
        <v>179</v>
      </c>
      <c r="C390" t="s">
        <v>197</v>
      </c>
      <c r="D390" t="s">
        <v>205</v>
      </c>
      <c r="E390" s="16">
        <v>0.75980000000000003</v>
      </c>
      <c r="F390" s="16">
        <v>13.5406</v>
      </c>
      <c r="G390" s="16">
        <v>1.7624</v>
      </c>
      <c r="H390" s="16">
        <v>-1.5096000000000001</v>
      </c>
      <c r="I390" s="21">
        <v>51796.236599999997</v>
      </c>
      <c r="J390" s="21">
        <v>359022.4155</v>
      </c>
      <c r="K390" s="21">
        <v>1286400</v>
      </c>
      <c r="L390" s="21">
        <v>569580.17839999998</v>
      </c>
      <c r="M390" s="21">
        <v>19047.941200000001</v>
      </c>
      <c r="N390" s="21">
        <v>67358.122799999997</v>
      </c>
      <c r="O390" s="16">
        <v>17.967400000000001</v>
      </c>
      <c r="P390" s="16">
        <v>81.018000000000001</v>
      </c>
      <c r="Q390" s="16">
        <v>7.0647000000000002</v>
      </c>
      <c r="R390" s="16">
        <v>26.333100000000002</v>
      </c>
      <c r="S390" s="16">
        <v>341.91669999999999</v>
      </c>
      <c r="T390" s="21">
        <v>59990.254099999998</v>
      </c>
    </row>
    <row r="391" spans="2:20" x14ac:dyDescent="0.3">
      <c r="B391" s="15" t="s">
        <v>180</v>
      </c>
      <c r="C391" t="s">
        <v>197</v>
      </c>
      <c r="D391" t="s">
        <v>205</v>
      </c>
      <c r="E391" s="16">
        <v>0.83020000000000005</v>
      </c>
      <c r="F391" s="16">
        <v>15.273400000000001</v>
      </c>
      <c r="G391" s="16">
        <v>1.5048999999999999</v>
      </c>
      <c r="H391" s="16">
        <v>-0.17649999999999999</v>
      </c>
      <c r="I391" s="21">
        <v>61080.993900000001</v>
      </c>
      <c r="J391" s="21">
        <v>371329.46110000001</v>
      </c>
      <c r="K391" s="21">
        <v>1394500</v>
      </c>
      <c r="L391" s="21">
        <v>614205.38879999996</v>
      </c>
      <c r="M391" s="21">
        <v>19192.673900000002</v>
      </c>
      <c r="N391" s="21">
        <v>75926.105200000005</v>
      </c>
      <c r="O391" s="16">
        <v>17.318200000000001</v>
      </c>
      <c r="P391" s="16">
        <v>83.509100000000004</v>
      </c>
      <c r="Q391" s="16">
        <v>0.2114</v>
      </c>
      <c r="R391" s="16">
        <v>-0.5625</v>
      </c>
      <c r="S391" s="16">
        <v>303.58150000000001</v>
      </c>
      <c r="T391" s="21">
        <v>70980.154899999994</v>
      </c>
    </row>
    <row r="392" spans="2:20" x14ac:dyDescent="0.3">
      <c r="B392" s="15" t="s">
        <v>181</v>
      </c>
      <c r="C392" t="s">
        <v>197</v>
      </c>
      <c r="D392" t="s">
        <v>205</v>
      </c>
      <c r="E392" s="16">
        <v>0.95599999999999996</v>
      </c>
      <c r="F392" s="16">
        <v>17.6784</v>
      </c>
      <c r="G392" s="16">
        <v>1.6357999999999999</v>
      </c>
      <c r="H392" s="16">
        <v>-3.2054</v>
      </c>
      <c r="I392" s="21">
        <v>69213.285399999993</v>
      </c>
      <c r="J392" s="21">
        <v>379060.04840000003</v>
      </c>
      <c r="K392" s="21">
        <v>1405900</v>
      </c>
      <c r="L392" s="21">
        <v>628517.48659999995</v>
      </c>
      <c r="M392" s="21">
        <v>21254.9627</v>
      </c>
      <c r="N392" s="21">
        <v>73414.473199999993</v>
      </c>
      <c r="O392" s="16">
        <v>17.215599999999998</v>
      </c>
      <c r="P392" s="16">
        <v>85.652699999999996</v>
      </c>
      <c r="Q392" s="16">
        <v>12.5913</v>
      </c>
      <c r="R392" s="16">
        <v>9.2123000000000008</v>
      </c>
      <c r="S392" s="16">
        <v>305.88959999999997</v>
      </c>
      <c r="T392" s="21">
        <v>78579.8079</v>
      </c>
    </row>
    <row r="393" spans="2:20" x14ac:dyDescent="0.3">
      <c r="B393" s="15" t="s">
        <v>157</v>
      </c>
      <c r="C393" t="s">
        <v>22</v>
      </c>
      <c r="D393" t="s">
        <v>45</v>
      </c>
      <c r="E393" s="16">
        <v>0.86899999999999999</v>
      </c>
      <c r="F393" s="16">
        <v>11.4565</v>
      </c>
      <c r="G393" s="16">
        <v>3.7481</v>
      </c>
      <c r="H393" s="16">
        <v>2.8765999999999998</v>
      </c>
      <c r="I393" s="21" t="s">
        <v>146</v>
      </c>
      <c r="J393" s="21" t="s">
        <v>146</v>
      </c>
      <c r="K393" s="21">
        <v>617679</v>
      </c>
      <c r="L393" s="21">
        <v>357328</v>
      </c>
      <c r="M393" s="21">
        <v>18298</v>
      </c>
      <c r="N393" s="21">
        <v>45855</v>
      </c>
      <c r="O393" s="16">
        <v>13.4459</v>
      </c>
      <c r="P393" s="16">
        <v>70.601399999999998</v>
      </c>
      <c r="Q393" s="16">
        <v>4.4390999999999998</v>
      </c>
      <c r="R393" s="16">
        <v>3.9371</v>
      </c>
      <c r="S393" s="16" t="s">
        <v>146</v>
      </c>
      <c r="T393" s="21">
        <v>57055</v>
      </c>
    </row>
    <row r="394" spans="2:20" x14ac:dyDescent="0.3">
      <c r="B394" s="15" t="s">
        <v>158</v>
      </c>
      <c r="C394" t="s">
        <v>22</v>
      </c>
      <c r="D394" t="s">
        <v>45</v>
      </c>
      <c r="E394" s="16">
        <v>1.2608999999999999</v>
      </c>
      <c r="F394" s="16">
        <v>17.461500000000001</v>
      </c>
      <c r="G394" s="16">
        <v>3.5268999999999999</v>
      </c>
      <c r="H394" s="16">
        <v>2.6427</v>
      </c>
      <c r="I394" s="21">
        <v>38651</v>
      </c>
      <c r="J394" s="21">
        <v>525661.76470000006</v>
      </c>
      <c r="K394" s="21">
        <v>632574</v>
      </c>
      <c r="L394" s="21">
        <v>370662</v>
      </c>
      <c r="M394" s="21">
        <v>18237</v>
      </c>
      <c r="N394" s="21">
        <v>44355</v>
      </c>
      <c r="O394" s="16">
        <v>14.2369</v>
      </c>
      <c r="P394" s="16">
        <v>65.529899999999998</v>
      </c>
      <c r="Q394" s="16">
        <v>3.7315999999999998</v>
      </c>
      <c r="R394" s="16">
        <v>-3.5167999999999999</v>
      </c>
      <c r="S394" s="16" t="s">
        <v>146</v>
      </c>
      <c r="T394" s="21">
        <v>57192</v>
      </c>
    </row>
    <row r="395" spans="2:20" x14ac:dyDescent="0.3">
      <c r="B395" s="15" t="s">
        <v>159</v>
      </c>
      <c r="C395" t="s">
        <v>22</v>
      </c>
      <c r="D395" t="s">
        <v>45</v>
      </c>
      <c r="E395" s="16">
        <v>1.1794</v>
      </c>
      <c r="F395" s="16">
        <v>16.344100000000001</v>
      </c>
      <c r="G395" s="16">
        <v>3.5605000000000002</v>
      </c>
      <c r="H395" s="16">
        <v>2.4518</v>
      </c>
      <c r="I395" s="21">
        <v>40667</v>
      </c>
      <c r="J395" s="21">
        <v>541902.17390000005</v>
      </c>
      <c r="K395" s="21">
        <v>642191</v>
      </c>
      <c r="L395" s="21">
        <v>392193</v>
      </c>
      <c r="M395" s="21">
        <v>18442</v>
      </c>
      <c r="N395" s="21">
        <v>47556</v>
      </c>
      <c r="O395" s="16">
        <v>13.483499999999999</v>
      </c>
      <c r="P395" s="16">
        <v>68.939300000000003</v>
      </c>
      <c r="Q395" s="16">
        <v>5.8087999999999997</v>
      </c>
      <c r="R395" s="16">
        <v>4.8868999999999998</v>
      </c>
      <c r="S395" s="16" t="s">
        <v>146</v>
      </c>
      <c r="T395" s="21">
        <v>59826</v>
      </c>
    </row>
    <row r="396" spans="2:20" x14ac:dyDescent="0.3">
      <c r="B396" s="15" t="s">
        <v>160</v>
      </c>
      <c r="C396" t="s">
        <v>22</v>
      </c>
      <c r="D396" t="s">
        <v>45</v>
      </c>
      <c r="E396" s="16">
        <v>1.0747</v>
      </c>
      <c r="F396" s="16">
        <v>14.138</v>
      </c>
      <c r="G396" s="16">
        <v>4.1559999999999997</v>
      </c>
      <c r="H396" s="16">
        <v>3.35</v>
      </c>
      <c r="I396" s="21">
        <v>41972</v>
      </c>
      <c r="J396" s="21">
        <v>506061.56270000001</v>
      </c>
      <c r="K396" s="21">
        <v>621764</v>
      </c>
      <c r="L396" s="21">
        <v>329153</v>
      </c>
      <c r="M396" s="21">
        <v>20290</v>
      </c>
      <c r="N396" s="21">
        <v>48455</v>
      </c>
      <c r="O396" s="16">
        <v>12.8146</v>
      </c>
      <c r="P396" s="16">
        <v>73.024500000000003</v>
      </c>
      <c r="Q396" s="16">
        <v>-16.073699999999999</v>
      </c>
      <c r="R396" s="16">
        <v>2.5398000000000001</v>
      </c>
      <c r="S396" s="16" t="s">
        <v>146</v>
      </c>
      <c r="T396" s="21">
        <v>64118</v>
      </c>
    </row>
    <row r="397" spans="2:20" x14ac:dyDescent="0.3">
      <c r="B397" s="15" t="s">
        <v>161</v>
      </c>
      <c r="C397" t="s">
        <v>22</v>
      </c>
      <c r="D397" t="s">
        <v>45</v>
      </c>
      <c r="E397" s="16">
        <v>1.4420999999999999</v>
      </c>
      <c r="F397" s="16">
        <v>18.7285</v>
      </c>
      <c r="G397" s="16">
        <v>4.4481999999999999</v>
      </c>
      <c r="H397" s="16">
        <v>3.2115</v>
      </c>
      <c r="I397" s="21">
        <v>43012</v>
      </c>
      <c r="J397" s="21">
        <v>523443.28240000003</v>
      </c>
      <c r="K397" s="21">
        <v>660951</v>
      </c>
      <c r="L397" s="21">
        <v>342755</v>
      </c>
      <c r="M397" s="21">
        <v>20923</v>
      </c>
      <c r="N397" s="21">
        <v>50261</v>
      </c>
      <c r="O397" s="16">
        <v>13.135199999999999</v>
      </c>
      <c r="P397" s="16">
        <v>58.5976</v>
      </c>
      <c r="Q397" s="16">
        <v>4.1323999999999996</v>
      </c>
      <c r="R397" s="16">
        <v>-40.321300000000001</v>
      </c>
      <c r="S397" s="16" t="s">
        <v>146</v>
      </c>
      <c r="T397" s="21">
        <v>65064</v>
      </c>
    </row>
    <row r="398" spans="2:20" x14ac:dyDescent="0.3">
      <c r="B398" s="15" t="s">
        <v>162</v>
      </c>
      <c r="C398" t="s">
        <v>22</v>
      </c>
      <c r="D398" t="s">
        <v>45</v>
      </c>
      <c r="E398" s="16">
        <v>1.5662</v>
      </c>
      <c r="F398" s="16">
        <v>22.011099999999999</v>
      </c>
      <c r="G398" s="16">
        <v>4.077</v>
      </c>
      <c r="H398" s="16">
        <v>3.0802999999999998</v>
      </c>
      <c r="I398" s="21">
        <v>44050</v>
      </c>
      <c r="J398" s="21">
        <v>561508.00340000005</v>
      </c>
      <c r="K398" s="21">
        <v>719483</v>
      </c>
      <c r="L398" s="21">
        <v>371463</v>
      </c>
      <c r="M398" s="21">
        <v>21464</v>
      </c>
      <c r="N398" s="21">
        <v>47926</v>
      </c>
      <c r="O398" s="16">
        <v>14.9955</v>
      </c>
      <c r="P398" s="16">
        <v>68.734499999999997</v>
      </c>
      <c r="Q398" s="16">
        <v>8.3757000000000001</v>
      </c>
      <c r="R398" s="16">
        <v>85.786699999999996</v>
      </c>
      <c r="S398" s="16" t="s">
        <v>146</v>
      </c>
      <c r="T398" s="21">
        <v>66651</v>
      </c>
    </row>
    <row r="399" spans="2:20" x14ac:dyDescent="0.3">
      <c r="B399" s="15" t="s">
        <v>163</v>
      </c>
      <c r="C399" t="s">
        <v>22</v>
      </c>
      <c r="D399" t="s">
        <v>45</v>
      </c>
      <c r="E399" s="16">
        <v>1.5243</v>
      </c>
      <c r="F399" s="16">
        <v>18.839700000000001</v>
      </c>
      <c r="G399" s="16">
        <v>3.8098999999999998</v>
      </c>
      <c r="H399" s="16">
        <v>3.33</v>
      </c>
      <c r="I399" s="21">
        <v>65049</v>
      </c>
      <c r="J399" s="21">
        <v>793128.72979999997</v>
      </c>
      <c r="K399" s="21">
        <v>1110432</v>
      </c>
      <c r="L399" s="21">
        <v>521813</v>
      </c>
      <c r="M399" s="21">
        <v>27960</v>
      </c>
      <c r="N399" s="21">
        <v>99964</v>
      </c>
      <c r="O399" s="16">
        <v>11.0783</v>
      </c>
      <c r="P399" s="16">
        <v>65.066100000000006</v>
      </c>
      <c r="Q399" s="16">
        <v>40.475099999999998</v>
      </c>
      <c r="R399" s="16">
        <v>49.372300000000003</v>
      </c>
      <c r="S399" s="16" t="s">
        <v>146</v>
      </c>
      <c r="T399" s="21">
        <v>93034</v>
      </c>
    </row>
    <row r="400" spans="2:20" x14ac:dyDescent="0.3">
      <c r="B400" s="15" t="s">
        <v>164</v>
      </c>
      <c r="C400" t="s">
        <v>22</v>
      </c>
      <c r="D400" t="s">
        <v>45</v>
      </c>
      <c r="E400" s="16">
        <v>1.3708</v>
      </c>
      <c r="F400" s="16">
        <v>16.346800000000002</v>
      </c>
      <c r="G400" s="16">
        <v>3.1507999999999998</v>
      </c>
      <c r="H400" s="16">
        <v>2.6408</v>
      </c>
      <c r="I400" s="21">
        <v>74375</v>
      </c>
      <c r="J400" s="21">
        <v>901633.57400000002</v>
      </c>
      <c r="K400" s="21">
        <v>1291803</v>
      </c>
      <c r="L400" s="21">
        <v>573791</v>
      </c>
      <c r="M400" s="21">
        <v>30737</v>
      </c>
      <c r="N400" s="21">
        <v>101262</v>
      </c>
      <c r="O400" s="16">
        <v>12.723000000000001</v>
      </c>
      <c r="P400" s="16">
        <v>55.510599999999997</v>
      </c>
      <c r="Q400" s="16">
        <v>9.9610000000000003</v>
      </c>
      <c r="R400" s="16">
        <v>2.6027999999999998</v>
      </c>
      <c r="S400" s="16" t="s">
        <v>146</v>
      </c>
      <c r="T400" s="21">
        <v>99901</v>
      </c>
    </row>
    <row r="401" spans="2:20" x14ac:dyDescent="0.3">
      <c r="B401" s="15" t="s">
        <v>165</v>
      </c>
      <c r="C401" t="s">
        <v>22</v>
      </c>
      <c r="D401" t="s">
        <v>45</v>
      </c>
      <c r="E401" s="16">
        <v>1.5361</v>
      </c>
      <c r="F401" s="16">
        <v>18.068100000000001</v>
      </c>
      <c r="G401" s="16">
        <v>3.1259000000000001</v>
      </c>
      <c r="H401" s="16">
        <v>2.5409999999999999</v>
      </c>
      <c r="I401" s="21">
        <v>91064</v>
      </c>
      <c r="J401" s="21">
        <v>1054090.9091</v>
      </c>
      <c r="K401" s="21">
        <v>1459737</v>
      </c>
      <c r="L401" s="21">
        <v>706490</v>
      </c>
      <c r="M401" s="21">
        <v>34591</v>
      </c>
      <c r="N401" s="21">
        <v>132421</v>
      </c>
      <c r="O401" s="16">
        <v>10.7911</v>
      </c>
      <c r="P401" s="16">
        <v>54.7789</v>
      </c>
      <c r="Q401" s="16">
        <v>23.1267</v>
      </c>
      <c r="R401" s="16">
        <v>9.2689000000000004</v>
      </c>
      <c r="S401" s="16" t="s">
        <v>146</v>
      </c>
      <c r="T401" s="21">
        <v>125226</v>
      </c>
    </row>
    <row r="402" spans="2:20" x14ac:dyDescent="0.3">
      <c r="B402" s="15" t="s">
        <v>166</v>
      </c>
      <c r="C402" t="s">
        <v>22</v>
      </c>
      <c r="D402" t="s">
        <v>45</v>
      </c>
      <c r="E402" s="16">
        <v>0.94359999999999999</v>
      </c>
      <c r="F402" s="16">
        <v>10.770899999999999</v>
      </c>
      <c r="G402" s="16">
        <v>2.7886000000000002</v>
      </c>
      <c r="H402" s="16">
        <v>2.2875999999999999</v>
      </c>
      <c r="I402" s="21">
        <v>83372</v>
      </c>
      <c r="J402" s="21">
        <v>1212905</v>
      </c>
      <c r="K402" s="21">
        <v>1715746</v>
      </c>
      <c r="L402" s="21">
        <v>876344</v>
      </c>
      <c r="M402" s="21">
        <v>34441</v>
      </c>
      <c r="N402" s="21">
        <v>142394</v>
      </c>
      <c r="O402" s="16">
        <v>11.6874</v>
      </c>
      <c r="P402" s="16">
        <v>53.946399999999997</v>
      </c>
      <c r="Q402" s="16">
        <v>24.042000000000002</v>
      </c>
      <c r="R402" s="16">
        <v>16.103899999999999</v>
      </c>
      <c r="S402" s="16">
        <v>314.2749</v>
      </c>
      <c r="T402" s="21">
        <v>133720</v>
      </c>
    </row>
    <row r="403" spans="2:20" x14ac:dyDescent="0.3">
      <c r="B403" s="15" t="s">
        <v>167</v>
      </c>
      <c r="C403" t="s">
        <v>22</v>
      </c>
      <c r="D403" t="s">
        <v>45</v>
      </c>
      <c r="E403" s="16">
        <v>0.2268</v>
      </c>
      <c r="F403" s="16">
        <v>1.8144</v>
      </c>
      <c r="G403" s="16">
        <v>3.2263999999999999</v>
      </c>
      <c r="H403" s="16">
        <v>2.9013</v>
      </c>
      <c r="I403" s="21">
        <v>120814</v>
      </c>
      <c r="J403" s="21">
        <v>1320469.2308</v>
      </c>
      <c r="K403" s="21">
        <v>1817943</v>
      </c>
      <c r="L403" s="21">
        <v>962900</v>
      </c>
      <c r="M403" s="21">
        <v>45360</v>
      </c>
      <c r="N403" s="21">
        <v>139351</v>
      </c>
      <c r="O403" s="16">
        <v>10.267799999999999</v>
      </c>
      <c r="P403" s="16">
        <v>56.126399999999997</v>
      </c>
      <c r="Q403" s="16">
        <v>9.8768999999999991</v>
      </c>
      <c r="R403" s="16">
        <v>9.6649999999999991</v>
      </c>
      <c r="S403" s="16">
        <v>320.82330000000002</v>
      </c>
      <c r="T403" s="21">
        <v>171661</v>
      </c>
    </row>
    <row r="404" spans="2:20" x14ac:dyDescent="0.3">
      <c r="B404" s="15" t="s">
        <v>168</v>
      </c>
      <c r="C404" t="s">
        <v>22</v>
      </c>
      <c r="D404" t="s">
        <v>45</v>
      </c>
      <c r="E404" s="16">
        <v>0.31009999999999999</v>
      </c>
      <c r="F404" s="16">
        <v>-1.325</v>
      </c>
      <c r="G404" s="16">
        <v>3.0796999999999999</v>
      </c>
      <c r="H404" s="16">
        <v>2.8323999999999998</v>
      </c>
      <c r="I404" s="21">
        <v>160388</v>
      </c>
      <c r="J404" s="21">
        <v>1543000</v>
      </c>
      <c r="K404" s="21">
        <v>2230232</v>
      </c>
      <c r="L404" s="21">
        <v>944002</v>
      </c>
      <c r="M404" s="21">
        <v>47109</v>
      </c>
      <c r="N404" s="21">
        <v>194236</v>
      </c>
      <c r="O404" s="16">
        <v>9.6362000000000005</v>
      </c>
      <c r="P404" s="16">
        <v>54.475900000000003</v>
      </c>
      <c r="Q404" s="16">
        <v>-1.9625999999999999</v>
      </c>
      <c r="R404" s="16">
        <v>12.300599999999999</v>
      </c>
      <c r="S404" s="16">
        <v>320.7294</v>
      </c>
      <c r="T404" s="21">
        <v>226070</v>
      </c>
    </row>
    <row r="405" spans="2:20" x14ac:dyDescent="0.3">
      <c r="B405" s="15" t="s">
        <v>169</v>
      </c>
      <c r="C405" t="s">
        <v>22</v>
      </c>
      <c r="D405" t="s">
        <v>45</v>
      </c>
      <c r="E405" s="16">
        <v>-9.9599999999999994E-2</v>
      </c>
      <c r="F405" s="16">
        <v>-1.7732000000000001</v>
      </c>
      <c r="G405" s="16">
        <v>3.1032000000000002</v>
      </c>
      <c r="H405" s="16">
        <v>2.8944999999999999</v>
      </c>
      <c r="I405" s="21">
        <v>163626</v>
      </c>
      <c r="J405" s="21">
        <v>1456000</v>
      </c>
      <c r="K405" s="21">
        <v>2264909</v>
      </c>
      <c r="L405" s="21">
        <v>975498</v>
      </c>
      <c r="M405" s="21">
        <v>51523</v>
      </c>
      <c r="N405" s="21">
        <v>211686</v>
      </c>
      <c r="O405" s="16">
        <v>9.923</v>
      </c>
      <c r="P405" s="16">
        <v>55.029299999999999</v>
      </c>
      <c r="Q405" s="16">
        <v>3.3363999999999998</v>
      </c>
      <c r="R405" s="16">
        <v>1.8977999999999999</v>
      </c>
      <c r="S405" s="16">
        <v>349.87860000000001</v>
      </c>
      <c r="T405" s="21">
        <v>229594</v>
      </c>
    </row>
    <row r="406" spans="2:20" x14ac:dyDescent="0.3">
      <c r="B406" s="15" t="s">
        <v>170</v>
      </c>
      <c r="C406" t="s">
        <v>22</v>
      </c>
      <c r="D406" t="s">
        <v>45</v>
      </c>
      <c r="E406" s="16">
        <v>6.5799999999999997E-2</v>
      </c>
      <c r="F406" s="16">
        <v>3.9699999999999999E-2</v>
      </c>
      <c r="G406" s="16">
        <v>2.6798999999999999</v>
      </c>
      <c r="H406" s="16">
        <v>2.4140000000000001</v>
      </c>
      <c r="I406" s="21">
        <v>159232</v>
      </c>
      <c r="J406" s="21">
        <v>1284467</v>
      </c>
      <c r="K406" s="21">
        <v>2129046</v>
      </c>
      <c r="L406" s="21">
        <v>939962</v>
      </c>
      <c r="M406" s="21">
        <v>44616</v>
      </c>
      <c r="N406" s="21">
        <v>211704</v>
      </c>
      <c r="O406" s="16">
        <v>9.2527000000000008</v>
      </c>
      <c r="P406" s="16">
        <v>60.1873</v>
      </c>
      <c r="Q406" s="16">
        <v>-3.6429</v>
      </c>
      <c r="R406" s="16">
        <v>2.2378</v>
      </c>
      <c r="S406" s="16">
        <v>289.80399999999997</v>
      </c>
      <c r="T406" s="21">
        <v>215101</v>
      </c>
    </row>
    <row r="407" spans="2:20" x14ac:dyDescent="0.3">
      <c r="B407" s="15" t="s">
        <v>171</v>
      </c>
      <c r="C407" t="s">
        <v>22</v>
      </c>
      <c r="D407" t="s">
        <v>45</v>
      </c>
      <c r="E407" s="16">
        <v>0.193</v>
      </c>
      <c r="F407" s="16">
        <v>1.2830999999999999</v>
      </c>
      <c r="G407" s="16">
        <v>2.4464000000000001</v>
      </c>
      <c r="H407" s="16">
        <v>2.1726000000000001</v>
      </c>
      <c r="I407" s="21">
        <v>155461</v>
      </c>
      <c r="J407" s="21">
        <v>1205976</v>
      </c>
      <c r="K407" s="21">
        <v>2209974</v>
      </c>
      <c r="L407" s="21">
        <v>927232</v>
      </c>
      <c r="M407" s="21">
        <v>40656</v>
      </c>
      <c r="N407" s="21">
        <v>218188</v>
      </c>
      <c r="O407" s="16">
        <v>9.3264999999999993</v>
      </c>
      <c r="P407" s="16">
        <v>62.148400000000002</v>
      </c>
      <c r="Q407" s="16">
        <v>-1.3543000000000001</v>
      </c>
      <c r="R407" s="16">
        <v>6.9909999999999997</v>
      </c>
      <c r="S407" s="16">
        <v>313.83839999999998</v>
      </c>
      <c r="T407" s="21">
        <v>196680</v>
      </c>
    </row>
    <row r="408" spans="2:20" x14ac:dyDescent="0.3">
      <c r="B408" s="15" t="s">
        <v>172</v>
      </c>
      <c r="C408" t="s">
        <v>22</v>
      </c>
      <c r="D408" t="s">
        <v>45</v>
      </c>
      <c r="E408" s="16">
        <v>0.5302</v>
      </c>
      <c r="F408" s="16">
        <v>4.6078000000000001</v>
      </c>
      <c r="G408" s="16">
        <v>2.5323000000000002</v>
      </c>
      <c r="H408" s="16">
        <v>2.2907999999999999</v>
      </c>
      <c r="I408" s="21">
        <v>161456</v>
      </c>
      <c r="J408" s="21">
        <v>1297534</v>
      </c>
      <c r="K408" s="21">
        <v>2102273</v>
      </c>
      <c r="L408" s="21">
        <v>939595</v>
      </c>
      <c r="M408" s="21">
        <v>42265</v>
      </c>
      <c r="N408" s="21">
        <v>219333</v>
      </c>
      <c r="O408" s="16">
        <v>9.0348000000000006</v>
      </c>
      <c r="P408" s="16">
        <v>65.974599999999995</v>
      </c>
      <c r="Q408" s="16">
        <v>1.3332999999999999</v>
      </c>
      <c r="R408" s="16">
        <v>1.2676000000000001</v>
      </c>
      <c r="S408" s="16">
        <v>271.9092</v>
      </c>
      <c r="T408" s="21">
        <v>200281</v>
      </c>
    </row>
    <row r="409" spans="2:20" x14ac:dyDescent="0.3">
      <c r="B409" s="15" t="s">
        <v>173</v>
      </c>
      <c r="C409" t="s">
        <v>22</v>
      </c>
      <c r="D409" t="s">
        <v>45</v>
      </c>
      <c r="E409" s="16">
        <v>0.26240000000000002</v>
      </c>
      <c r="F409" s="16">
        <v>2.0185</v>
      </c>
      <c r="G409" s="16">
        <v>2.423</v>
      </c>
      <c r="H409" s="16">
        <v>2.1621999999999999</v>
      </c>
      <c r="I409" s="21">
        <v>145150</v>
      </c>
      <c r="J409" s="21">
        <v>1262000</v>
      </c>
      <c r="K409" s="21">
        <v>2104534</v>
      </c>
      <c r="L409" s="21">
        <v>894227</v>
      </c>
      <c r="M409" s="21">
        <v>40779</v>
      </c>
      <c r="N409" s="21">
        <v>224162</v>
      </c>
      <c r="O409" s="16">
        <v>8.6439000000000004</v>
      </c>
      <c r="P409" s="16">
        <v>67.053700000000006</v>
      </c>
      <c r="Q409" s="16">
        <v>-4.8285</v>
      </c>
      <c r="R409" s="16">
        <v>-2.9899999999999999E-2</v>
      </c>
      <c r="S409" s="16">
        <v>271.17360000000002</v>
      </c>
      <c r="T409" s="21">
        <v>161623</v>
      </c>
    </row>
    <row r="410" spans="2:20" x14ac:dyDescent="0.3">
      <c r="B410" s="15" t="s">
        <v>174</v>
      </c>
      <c r="C410" t="s">
        <v>22</v>
      </c>
      <c r="D410" t="s">
        <v>45</v>
      </c>
      <c r="E410" s="16">
        <v>0.74539999999999995</v>
      </c>
      <c r="F410" s="16">
        <v>6.2667999999999999</v>
      </c>
      <c r="G410" s="16">
        <v>2.2225999999999999</v>
      </c>
      <c r="H410" s="16">
        <v>1.9293</v>
      </c>
      <c r="I410" s="21">
        <v>180778</v>
      </c>
      <c r="J410" s="21">
        <v>1403293</v>
      </c>
      <c r="K410" s="21">
        <v>2144287</v>
      </c>
      <c r="L410" s="21">
        <v>904436</v>
      </c>
      <c r="M410" s="21">
        <v>38958</v>
      </c>
      <c r="N410" s="21">
        <v>233903</v>
      </c>
      <c r="O410" s="16">
        <v>8.3704000000000001</v>
      </c>
      <c r="P410" s="16">
        <v>70.287499999999994</v>
      </c>
      <c r="Q410" s="16">
        <v>1.1416999999999999</v>
      </c>
      <c r="R410" s="16">
        <v>6.9997999999999996</v>
      </c>
      <c r="S410" s="16">
        <v>247.17500000000001</v>
      </c>
      <c r="T410" s="21">
        <v>220676</v>
      </c>
    </row>
    <row r="411" spans="2:20" x14ac:dyDescent="0.3">
      <c r="B411" s="15" t="s">
        <v>175</v>
      </c>
      <c r="C411" t="s">
        <v>22</v>
      </c>
      <c r="D411" t="s">
        <v>45</v>
      </c>
      <c r="E411" s="16">
        <v>0.82269999999999999</v>
      </c>
      <c r="F411" s="16">
        <v>6.7975000000000003</v>
      </c>
      <c r="G411" s="16">
        <v>2.2898999999999998</v>
      </c>
      <c r="H411" s="16">
        <v>2.0045999999999999</v>
      </c>
      <c r="I411" s="21">
        <v>190315</v>
      </c>
      <c r="J411" s="21">
        <v>1399477</v>
      </c>
      <c r="K411" s="21">
        <v>2188067</v>
      </c>
      <c r="L411" s="21">
        <v>915749</v>
      </c>
      <c r="M411" s="21">
        <v>41096</v>
      </c>
      <c r="N411" s="21">
        <v>240975</v>
      </c>
      <c r="O411" s="16">
        <v>8.2197999999999993</v>
      </c>
      <c r="P411" s="16">
        <v>72.675299999999993</v>
      </c>
      <c r="Q411" s="16">
        <v>1.2507999999999999</v>
      </c>
      <c r="R411" s="16">
        <v>5.3183999999999996</v>
      </c>
      <c r="S411" s="16">
        <v>230.81200000000001</v>
      </c>
      <c r="T411" s="21">
        <v>228187</v>
      </c>
    </row>
    <row r="412" spans="2:20" x14ac:dyDescent="0.3">
      <c r="B412" s="15" t="s">
        <v>176</v>
      </c>
      <c r="C412" t="s">
        <v>22</v>
      </c>
      <c r="D412" t="s">
        <v>45</v>
      </c>
      <c r="E412" s="16">
        <v>0.81589999999999996</v>
      </c>
      <c r="F412" s="16">
        <v>6.8414999999999999</v>
      </c>
      <c r="G412" s="16">
        <v>2.3986999999999998</v>
      </c>
      <c r="H412" s="16">
        <v>2.0615000000000001</v>
      </c>
      <c r="I412" s="21">
        <v>191496</v>
      </c>
      <c r="J412" s="21">
        <v>1433517</v>
      </c>
      <c r="K412" s="21">
        <v>2281234</v>
      </c>
      <c r="L412" s="21">
        <v>948179</v>
      </c>
      <c r="M412" s="21">
        <v>44667</v>
      </c>
      <c r="N412" s="21">
        <v>244823</v>
      </c>
      <c r="O412" s="16">
        <v>8.5393000000000008</v>
      </c>
      <c r="P412" s="16">
        <v>71.651300000000006</v>
      </c>
      <c r="Q412" s="16">
        <v>3.5413999999999999</v>
      </c>
      <c r="R412" s="16">
        <v>3.8552</v>
      </c>
      <c r="S412" s="16">
        <v>241.6619</v>
      </c>
      <c r="T412" s="21">
        <v>227427</v>
      </c>
    </row>
    <row r="413" spans="2:20" x14ac:dyDescent="0.3">
      <c r="B413" s="15" t="s">
        <v>177</v>
      </c>
      <c r="C413" t="s">
        <v>22</v>
      </c>
      <c r="D413" t="s">
        <v>45</v>
      </c>
      <c r="E413" s="16">
        <v>1.2142999999999999</v>
      </c>
      <c r="F413" s="16">
        <v>10.945</v>
      </c>
      <c r="G413" s="16">
        <v>2.4508999999999999</v>
      </c>
      <c r="H413" s="16">
        <v>2.0461999999999998</v>
      </c>
      <c r="I413" s="21">
        <v>189038</v>
      </c>
      <c r="J413" s="21">
        <v>1433517</v>
      </c>
      <c r="K413" s="21">
        <v>2354507</v>
      </c>
      <c r="L413" s="21">
        <v>957262</v>
      </c>
      <c r="M413" s="21">
        <v>48162</v>
      </c>
      <c r="N413" s="21">
        <v>242999</v>
      </c>
      <c r="O413" s="16">
        <v>8.8740000000000006</v>
      </c>
      <c r="P413" s="16">
        <v>73.240700000000004</v>
      </c>
      <c r="Q413" s="16">
        <v>0.95789999999999997</v>
      </c>
      <c r="R413" s="16">
        <v>5.4927999999999999</v>
      </c>
      <c r="S413" s="16">
        <v>218.90780000000001</v>
      </c>
      <c r="T413" s="21">
        <v>221304</v>
      </c>
    </row>
    <row r="414" spans="2:20" x14ac:dyDescent="0.3">
      <c r="B414" s="15" t="s">
        <v>178</v>
      </c>
      <c r="C414" t="s">
        <v>22</v>
      </c>
      <c r="D414" t="s">
        <v>45</v>
      </c>
      <c r="E414" s="16">
        <v>1.1456</v>
      </c>
      <c r="F414" s="16">
        <v>10.7339</v>
      </c>
      <c r="G414" s="16">
        <v>2.3917999999999999</v>
      </c>
      <c r="H414" s="16">
        <v>1.9537</v>
      </c>
      <c r="I414" s="21">
        <v>188492</v>
      </c>
      <c r="J414" s="21">
        <v>1495027</v>
      </c>
      <c r="K414" s="21">
        <v>2434079</v>
      </c>
      <c r="L414" s="21">
        <v>992584</v>
      </c>
      <c r="M414" s="21">
        <v>48891</v>
      </c>
      <c r="N414" s="21">
        <v>241409</v>
      </c>
      <c r="O414" s="16">
        <v>9.1918000000000006</v>
      </c>
      <c r="P414" s="16">
        <v>73.266199999999998</v>
      </c>
      <c r="Q414" s="16">
        <v>3.6899000000000002</v>
      </c>
      <c r="R414" s="16">
        <v>3.8601000000000001</v>
      </c>
      <c r="S414" s="16">
        <v>228.73150000000001</v>
      </c>
      <c r="T414" s="21">
        <v>221230</v>
      </c>
    </row>
    <row r="415" spans="2:20" x14ac:dyDescent="0.3">
      <c r="B415" s="15" t="s">
        <v>179</v>
      </c>
      <c r="C415" t="s">
        <v>22</v>
      </c>
      <c r="D415" t="s">
        <v>45</v>
      </c>
      <c r="E415" s="16">
        <v>0.68120000000000003</v>
      </c>
      <c r="F415" s="16">
        <v>6.7260999999999997</v>
      </c>
      <c r="G415" s="16">
        <v>1.9138999999999999</v>
      </c>
      <c r="H415" s="16">
        <v>1.7375</v>
      </c>
      <c r="I415" s="21">
        <v>200096</v>
      </c>
      <c r="J415" s="21">
        <v>1480439</v>
      </c>
      <c r="K415" s="21">
        <v>2819627</v>
      </c>
      <c r="L415" s="21">
        <v>937104</v>
      </c>
      <c r="M415" s="21">
        <v>43360</v>
      </c>
      <c r="N415" s="21">
        <v>248414</v>
      </c>
      <c r="O415" s="16">
        <v>10.331200000000001</v>
      </c>
      <c r="P415" s="16">
        <v>77.064099999999996</v>
      </c>
      <c r="Q415" s="16">
        <v>-5.5895000000000001</v>
      </c>
      <c r="R415" s="16">
        <v>25.137699999999999</v>
      </c>
      <c r="S415" s="16">
        <v>229.77940000000001</v>
      </c>
      <c r="T415" s="21">
        <v>237936</v>
      </c>
    </row>
    <row r="416" spans="2:20" x14ac:dyDescent="0.3">
      <c r="B416" s="15" t="s">
        <v>180</v>
      </c>
      <c r="C416" t="s">
        <v>22</v>
      </c>
      <c r="D416" t="s">
        <v>45</v>
      </c>
      <c r="E416" s="16">
        <v>1.0751999999999999</v>
      </c>
      <c r="F416" s="16">
        <v>12.377000000000001</v>
      </c>
      <c r="G416" s="16">
        <v>1.6586000000000001</v>
      </c>
      <c r="H416" s="16">
        <v>1.5512999999999999</v>
      </c>
      <c r="I416" s="21">
        <v>196465</v>
      </c>
      <c r="J416" s="21">
        <v>1616880</v>
      </c>
      <c r="K416" s="21">
        <v>3128528</v>
      </c>
      <c r="L416" s="21">
        <v>953792</v>
      </c>
      <c r="M416" s="21">
        <v>42934</v>
      </c>
      <c r="N416" s="21">
        <v>245358</v>
      </c>
      <c r="O416" s="16">
        <v>11.584300000000001</v>
      </c>
      <c r="P416" s="16">
        <v>76.902500000000003</v>
      </c>
      <c r="Q416" s="16">
        <v>1.7807999999999999</v>
      </c>
      <c r="R416" s="16">
        <v>12.698499999999999</v>
      </c>
      <c r="S416" s="16" t="s">
        <v>146</v>
      </c>
      <c r="T416" s="21">
        <v>228007</v>
      </c>
    </row>
    <row r="417" spans="2:20" x14ac:dyDescent="0.3">
      <c r="B417" s="15" t="s">
        <v>181</v>
      </c>
      <c r="C417" t="s">
        <v>22</v>
      </c>
      <c r="D417" t="s">
        <v>45</v>
      </c>
      <c r="E417" s="16">
        <v>0.89090000000000003</v>
      </c>
      <c r="F417" s="16">
        <v>10.6149</v>
      </c>
      <c r="G417" s="16">
        <v>1.9476</v>
      </c>
      <c r="H417" s="16">
        <v>1.5785</v>
      </c>
      <c r="I417" s="21">
        <v>208446</v>
      </c>
      <c r="J417" s="21">
        <v>1603744</v>
      </c>
      <c r="K417" s="21">
        <v>3051375</v>
      </c>
      <c r="L417" s="21">
        <v>1052618</v>
      </c>
      <c r="M417" s="21">
        <v>52462</v>
      </c>
      <c r="N417" s="21">
        <v>244800</v>
      </c>
      <c r="O417" s="16">
        <v>11.1691</v>
      </c>
      <c r="P417" s="16">
        <v>76.611500000000007</v>
      </c>
      <c r="Q417" s="16">
        <v>10.3614</v>
      </c>
      <c r="R417" s="16">
        <v>-4.6029</v>
      </c>
      <c r="S417" s="16">
        <v>270.53410000000002</v>
      </c>
      <c r="T417" s="21">
        <v>238773</v>
      </c>
    </row>
    <row r="418" spans="2:20" x14ac:dyDescent="0.3">
      <c r="B418" s="15" t="s">
        <v>157</v>
      </c>
      <c r="C418" t="s">
        <v>40</v>
      </c>
      <c r="D418" t="s">
        <v>45</v>
      </c>
      <c r="E418" s="16">
        <v>1.9309000000000001</v>
      </c>
      <c r="F418" s="16">
        <v>22.817799999999998</v>
      </c>
      <c r="G418" s="16">
        <v>3.3010999999999999</v>
      </c>
      <c r="H418" s="16">
        <v>2.0708000000000002</v>
      </c>
      <c r="I418" s="21" t="s">
        <v>146</v>
      </c>
      <c r="J418" s="21" t="s">
        <v>146</v>
      </c>
      <c r="K418" s="21">
        <v>63503</v>
      </c>
      <c r="L418" s="21">
        <v>38386</v>
      </c>
      <c r="M418" s="21">
        <v>1651</v>
      </c>
      <c r="O418" s="16">
        <v>9.4106000000000005</v>
      </c>
      <c r="P418" s="16">
        <v>84.490300000000005</v>
      </c>
      <c r="S418" s="16" t="s">
        <v>146</v>
      </c>
      <c r="T418" s="21">
        <v>7319</v>
      </c>
    </row>
    <row r="419" spans="2:20" x14ac:dyDescent="0.3">
      <c r="B419" s="15" t="s">
        <v>158</v>
      </c>
      <c r="C419" t="s">
        <v>40</v>
      </c>
      <c r="D419" t="s">
        <v>45</v>
      </c>
      <c r="E419" s="16">
        <v>2.5156000000000001</v>
      </c>
      <c r="F419" s="16">
        <v>32.845399999999998</v>
      </c>
      <c r="G419" s="16">
        <v>2.9678</v>
      </c>
      <c r="H419" s="16">
        <v>2.0912999999999999</v>
      </c>
      <c r="I419" s="21" t="s">
        <v>146</v>
      </c>
      <c r="J419" s="21" t="s">
        <v>146</v>
      </c>
      <c r="K419" s="21">
        <v>74756</v>
      </c>
      <c r="L419" s="21">
        <v>37547</v>
      </c>
      <c r="M419" s="21">
        <v>1701</v>
      </c>
      <c r="O419" s="16">
        <v>11.253299999999999</v>
      </c>
      <c r="P419" s="16">
        <v>87.514300000000006</v>
      </c>
      <c r="S419" s="16" t="s">
        <v>146</v>
      </c>
      <c r="T419" s="21">
        <v>7705</v>
      </c>
    </row>
    <row r="420" spans="2:20" x14ac:dyDescent="0.3">
      <c r="B420" s="15" t="s">
        <v>159</v>
      </c>
      <c r="C420" t="s">
        <v>40</v>
      </c>
      <c r="D420" t="s">
        <v>45</v>
      </c>
      <c r="E420" s="16">
        <v>1.8818999999999999</v>
      </c>
      <c r="F420" s="16">
        <v>25.307700000000001</v>
      </c>
      <c r="G420" s="16">
        <v>2.7816000000000001</v>
      </c>
      <c r="H420" s="16">
        <v>1.6875</v>
      </c>
      <c r="I420" s="21" t="s">
        <v>146</v>
      </c>
      <c r="J420" s="21" t="s">
        <v>146</v>
      </c>
      <c r="K420" s="21">
        <v>77114</v>
      </c>
      <c r="L420" s="21">
        <v>36261</v>
      </c>
      <c r="M420" s="21">
        <v>1757</v>
      </c>
      <c r="O420" s="16">
        <v>12.534800000000001</v>
      </c>
      <c r="P420" s="16">
        <v>85.707800000000006</v>
      </c>
      <c r="S420" s="16" t="s">
        <v>146</v>
      </c>
      <c r="T420" s="21">
        <v>8452</v>
      </c>
    </row>
    <row r="421" spans="2:20" x14ac:dyDescent="0.3">
      <c r="B421" s="15" t="s">
        <v>160</v>
      </c>
      <c r="C421" t="s">
        <v>40</v>
      </c>
      <c r="D421" t="s">
        <v>45</v>
      </c>
      <c r="E421" s="16">
        <v>1.7019</v>
      </c>
      <c r="F421" s="16">
        <v>21.543199999999999</v>
      </c>
      <c r="G421" s="16">
        <v>3.0024999999999999</v>
      </c>
      <c r="H421" s="16">
        <v>2.8576000000000001</v>
      </c>
      <c r="I421" s="21" t="s">
        <v>146</v>
      </c>
      <c r="J421" s="21" t="s">
        <v>146</v>
      </c>
      <c r="K421" s="21">
        <v>80712</v>
      </c>
      <c r="L421" s="21">
        <v>21058</v>
      </c>
      <c r="M421" s="21">
        <v>1624</v>
      </c>
      <c r="O421" s="16">
        <v>12.776999999999999</v>
      </c>
      <c r="P421" s="16">
        <v>78.301900000000003</v>
      </c>
      <c r="S421" s="16" t="s">
        <v>146</v>
      </c>
      <c r="T421" s="21">
        <v>8018</v>
      </c>
    </row>
    <row r="422" spans="2:20" x14ac:dyDescent="0.3">
      <c r="B422" s="15" t="s">
        <v>161</v>
      </c>
      <c r="C422" t="s">
        <v>40</v>
      </c>
      <c r="D422" t="s">
        <v>45</v>
      </c>
      <c r="E422" s="16">
        <v>1.1397999999999999</v>
      </c>
      <c r="F422" s="16">
        <v>13.8759</v>
      </c>
      <c r="G422" s="16">
        <v>3.1515</v>
      </c>
      <c r="H422" s="16">
        <v>3.0935000000000001</v>
      </c>
      <c r="I422" s="21" t="s">
        <v>146</v>
      </c>
      <c r="J422" s="21" t="s">
        <v>146</v>
      </c>
      <c r="K422" s="21">
        <v>77564</v>
      </c>
      <c r="L422" s="21">
        <v>31340</v>
      </c>
      <c r="M422" s="21">
        <v>1665</v>
      </c>
      <c r="O422" s="16">
        <v>11.6044</v>
      </c>
      <c r="P422" s="16">
        <v>84.421099999999996</v>
      </c>
      <c r="S422" s="16" t="s">
        <v>146</v>
      </c>
      <c r="T422" s="21" t="s">
        <v>146</v>
      </c>
    </row>
    <row r="423" spans="2:20" x14ac:dyDescent="0.3">
      <c r="B423" s="15" t="s">
        <v>162</v>
      </c>
      <c r="C423" t="s">
        <v>40</v>
      </c>
      <c r="D423" t="s">
        <v>45</v>
      </c>
      <c r="E423" s="16">
        <v>1.3614999999999999</v>
      </c>
      <c r="F423" s="16">
        <v>15.3123</v>
      </c>
      <c r="G423" s="16">
        <v>2.3460999999999999</v>
      </c>
      <c r="H423" s="16">
        <v>2.0672000000000001</v>
      </c>
      <c r="I423" s="21" t="s">
        <v>146</v>
      </c>
      <c r="J423" s="21" t="s">
        <v>146</v>
      </c>
      <c r="K423" s="21">
        <v>92397</v>
      </c>
      <c r="L423" s="21">
        <v>35283</v>
      </c>
      <c r="M423" s="21">
        <v>1609</v>
      </c>
      <c r="O423" s="16">
        <v>10.963100000000001</v>
      </c>
      <c r="P423" s="16">
        <v>73.149100000000004</v>
      </c>
      <c r="S423" s="16" t="s">
        <v>146</v>
      </c>
      <c r="T423" s="21">
        <v>8282</v>
      </c>
    </row>
    <row r="424" spans="2:20" x14ac:dyDescent="0.3">
      <c r="B424" s="15" t="s">
        <v>163</v>
      </c>
      <c r="C424" t="s">
        <v>40</v>
      </c>
      <c r="D424" t="s">
        <v>45</v>
      </c>
      <c r="E424" s="16">
        <v>1.5407</v>
      </c>
      <c r="F424" s="16">
        <v>16.2547</v>
      </c>
      <c r="G424" s="16">
        <v>2.1638000000000002</v>
      </c>
      <c r="H424" s="16">
        <v>1.855</v>
      </c>
      <c r="I424" s="21">
        <v>6118</v>
      </c>
      <c r="J424" s="21">
        <v>73661</v>
      </c>
      <c r="K424" s="21">
        <v>94529</v>
      </c>
      <c r="L424" s="21">
        <v>35781</v>
      </c>
      <c r="M424" s="21">
        <v>1645</v>
      </c>
      <c r="O424" s="16">
        <v>10.1753</v>
      </c>
      <c r="P424" s="16">
        <v>75.170599999999993</v>
      </c>
      <c r="S424" s="16" t="s">
        <v>146</v>
      </c>
      <c r="T424" s="21">
        <v>8996</v>
      </c>
    </row>
    <row r="425" spans="2:20" x14ac:dyDescent="0.3">
      <c r="B425" s="15" t="s">
        <v>164</v>
      </c>
      <c r="C425" t="s">
        <v>40</v>
      </c>
      <c r="D425" t="s">
        <v>45</v>
      </c>
      <c r="E425" s="16">
        <v>1.5978000000000001</v>
      </c>
      <c r="F425" s="16">
        <v>16.393599999999999</v>
      </c>
      <c r="G425" s="16">
        <v>1.8309</v>
      </c>
      <c r="H425" s="16">
        <v>1.3286</v>
      </c>
      <c r="I425" s="21">
        <v>6643</v>
      </c>
      <c r="J425" s="21">
        <v>79282</v>
      </c>
      <c r="K425" s="21">
        <v>102118</v>
      </c>
      <c r="L425" s="21">
        <v>32927</v>
      </c>
      <c r="M425" s="21">
        <v>1340</v>
      </c>
      <c r="O425" s="16">
        <v>10.34</v>
      </c>
      <c r="P425" s="16">
        <v>70.754300000000001</v>
      </c>
      <c r="S425" s="16" t="s">
        <v>146</v>
      </c>
      <c r="T425" s="21">
        <v>9898</v>
      </c>
    </row>
    <row r="426" spans="2:20" x14ac:dyDescent="0.3">
      <c r="B426" s="15" t="s">
        <v>165</v>
      </c>
      <c r="C426" t="s">
        <v>40</v>
      </c>
      <c r="D426" t="s">
        <v>45</v>
      </c>
      <c r="E426" s="16">
        <v>1.8202</v>
      </c>
      <c r="F426" s="16">
        <v>17.582699999999999</v>
      </c>
      <c r="G426" s="16">
        <v>2.0461999999999998</v>
      </c>
      <c r="H426" s="16">
        <v>1.3338000000000001</v>
      </c>
      <c r="I426" s="21">
        <v>6350</v>
      </c>
      <c r="J426" s="21">
        <v>77567</v>
      </c>
      <c r="K426" s="21">
        <v>103685</v>
      </c>
      <c r="L426" s="21">
        <v>38059</v>
      </c>
      <c r="M426" s="21">
        <v>1499</v>
      </c>
      <c r="O426" s="16">
        <v>9.0721000000000007</v>
      </c>
      <c r="P426" s="16">
        <v>74.778300000000002</v>
      </c>
      <c r="S426" s="16" t="s">
        <v>146</v>
      </c>
      <c r="T426" s="21">
        <v>9690</v>
      </c>
    </row>
    <row r="427" spans="2:20" x14ac:dyDescent="0.3">
      <c r="B427" s="15" t="s">
        <v>166</v>
      </c>
      <c r="C427" t="s">
        <v>40</v>
      </c>
      <c r="D427" t="s">
        <v>45</v>
      </c>
      <c r="E427" s="16">
        <v>1.3532999999999999</v>
      </c>
      <c r="F427" s="16">
        <v>9.9872999999999994</v>
      </c>
      <c r="G427" s="16">
        <v>2.0971000000000002</v>
      </c>
      <c r="H427" s="16">
        <v>1.5145</v>
      </c>
      <c r="I427" s="21">
        <v>11259</v>
      </c>
      <c r="J427" s="21">
        <v>120866</v>
      </c>
      <c r="K427" s="21">
        <v>197656</v>
      </c>
      <c r="L427" s="21">
        <v>50931</v>
      </c>
      <c r="M427" s="21">
        <v>2300</v>
      </c>
      <c r="O427" s="16">
        <v>6.7222999999999997</v>
      </c>
      <c r="P427" s="16">
        <v>76.079599999999999</v>
      </c>
      <c r="S427" s="16" t="s">
        <v>146</v>
      </c>
      <c r="T427" s="21">
        <v>16012</v>
      </c>
    </row>
    <row r="428" spans="2:20" x14ac:dyDescent="0.3">
      <c r="B428" s="15" t="s">
        <v>167</v>
      </c>
      <c r="C428" t="s">
        <v>40</v>
      </c>
      <c r="D428" t="s">
        <v>45</v>
      </c>
      <c r="E428" s="16">
        <v>0.6522</v>
      </c>
      <c r="F428" s="16">
        <v>5.0707000000000004</v>
      </c>
      <c r="G428" s="16">
        <v>2.1126999999999998</v>
      </c>
      <c r="H428" s="16">
        <v>2.0623</v>
      </c>
      <c r="I428" s="21">
        <v>15402</v>
      </c>
      <c r="J428" s="21">
        <v>115811</v>
      </c>
      <c r="K428" s="21">
        <v>237512</v>
      </c>
      <c r="L428" s="21">
        <v>43394</v>
      </c>
      <c r="M428" s="21">
        <v>2859</v>
      </c>
      <c r="O428" s="16">
        <v>8.4674999999999994</v>
      </c>
      <c r="P428" s="16">
        <v>79.537000000000006</v>
      </c>
      <c r="S428" s="16">
        <v>180.62389999999999</v>
      </c>
      <c r="T428" s="21">
        <v>19754</v>
      </c>
    </row>
    <row r="429" spans="2:20" x14ac:dyDescent="0.3">
      <c r="B429" s="15" t="s">
        <v>168</v>
      </c>
      <c r="C429" t="s">
        <v>40</v>
      </c>
      <c r="D429" t="s">
        <v>45</v>
      </c>
      <c r="E429" s="16">
        <v>-0.48209999999999997</v>
      </c>
      <c r="F429" s="16">
        <v>-5.0404999999999998</v>
      </c>
      <c r="G429" s="16">
        <v>2.0684</v>
      </c>
      <c r="H429" s="16">
        <v>2.0495999999999999</v>
      </c>
      <c r="I429" s="21">
        <v>12883</v>
      </c>
      <c r="J429" s="21">
        <v>106328</v>
      </c>
      <c r="K429" s="21">
        <v>212224</v>
      </c>
      <c r="L429" s="21">
        <v>36689</v>
      </c>
      <c r="M429" s="21">
        <v>2915</v>
      </c>
      <c r="O429" s="16">
        <v>7.3173000000000004</v>
      </c>
      <c r="P429" s="16">
        <v>80.369699999999995</v>
      </c>
      <c r="S429" s="16">
        <v>201.82390000000001</v>
      </c>
      <c r="T429" s="21">
        <v>16980</v>
      </c>
    </row>
    <row r="430" spans="2:20" x14ac:dyDescent="0.3">
      <c r="B430" s="15" t="s">
        <v>169</v>
      </c>
      <c r="C430" t="s">
        <v>40</v>
      </c>
      <c r="D430" t="s">
        <v>45</v>
      </c>
      <c r="E430" s="16">
        <v>1.0960000000000001</v>
      </c>
      <c r="F430" s="16">
        <v>8.1362000000000005</v>
      </c>
      <c r="G430" s="16">
        <v>1.7845</v>
      </c>
      <c r="H430" s="16">
        <v>1.7326999999999999</v>
      </c>
      <c r="I430" s="21">
        <v>13597</v>
      </c>
      <c r="J430" s="21">
        <v>101407</v>
      </c>
      <c r="K430" s="21">
        <v>247259</v>
      </c>
      <c r="L430" s="21">
        <v>37808</v>
      </c>
      <c r="M430" s="21">
        <v>2925</v>
      </c>
      <c r="O430" s="16">
        <v>7.4572000000000003</v>
      </c>
      <c r="P430" s="16">
        <v>74.313699999999997</v>
      </c>
      <c r="S430" s="16">
        <v>255.67750000000001</v>
      </c>
      <c r="T430" s="21">
        <v>16554</v>
      </c>
    </row>
    <row r="431" spans="2:20" x14ac:dyDescent="0.3">
      <c r="B431" s="15" t="s">
        <v>170</v>
      </c>
      <c r="C431" t="s">
        <v>40</v>
      </c>
      <c r="D431" t="s">
        <v>45</v>
      </c>
      <c r="E431" s="16">
        <v>0.87890000000000001</v>
      </c>
      <c r="F431" s="16">
        <v>7.5412999999999997</v>
      </c>
      <c r="G431" s="16">
        <v>1.6930000000000001</v>
      </c>
      <c r="H431" s="16">
        <v>1.6544000000000001</v>
      </c>
      <c r="I431" s="21">
        <v>15389</v>
      </c>
      <c r="J431" s="21">
        <v>102255</v>
      </c>
      <c r="K431" s="21">
        <v>325266</v>
      </c>
      <c r="L431" s="21">
        <v>43979</v>
      </c>
      <c r="M431" s="21">
        <v>2984</v>
      </c>
      <c r="O431" s="16">
        <v>9.5104000000000006</v>
      </c>
      <c r="P431" s="16">
        <v>80.799700000000001</v>
      </c>
      <c r="S431" s="16">
        <v>291.02370000000002</v>
      </c>
      <c r="T431" s="21">
        <v>17433</v>
      </c>
    </row>
    <row r="432" spans="2:20" x14ac:dyDescent="0.3">
      <c r="B432" s="15" t="s">
        <v>171</v>
      </c>
      <c r="C432" t="s">
        <v>40</v>
      </c>
      <c r="D432" t="s">
        <v>45</v>
      </c>
      <c r="E432" s="16">
        <v>0.71230000000000004</v>
      </c>
      <c r="F432" s="16">
        <v>6.9467999999999996</v>
      </c>
      <c r="G432" s="16">
        <v>1.5821000000000001</v>
      </c>
      <c r="H432" s="16">
        <v>1.5547</v>
      </c>
      <c r="I432" s="21">
        <v>16694</v>
      </c>
      <c r="J432" s="21">
        <v>111180</v>
      </c>
      <c r="K432" s="21">
        <v>358990</v>
      </c>
      <c r="L432" s="21">
        <v>46629</v>
      </c>
      <c r="M432" s="21">
        <v>2973</v>
      </c>
      <c r="O432" s="16">
        <v>9.5878999999999994</v>
      </c>
      <c r="P432" s="16">
        <v>81.543199999999999</v>
      </c>
      <c r="S432" s="16">
        <v>306.54610000000002</v>
      </c>
      <c r="T432" s="21">
        <v>18140</v>
      </c>
    </row>
    <row r="433" spans="2:20" x14ac:dyDescent="0.3">
      <c r="B433" s="15" t="s">
        <v>172</v>
      </c>
      <c r="C433" t="s">
        <v>40</v>
      </c>
      <c r="D433" t="s">
        <v>45</v>
      </c>
      <c r="E433" s="16">
        <v>0.57369999999999999</v>
      </c>
      <c r="F433" s="16">
        <v>5.6186999999999996</v>
      </c>
      <c r="G433" s="16">
        <v>1.5092000000000001</v>
      </c>
      <c r="H433" s="16">
        <v>1.488</v>
      </c>
      <c r="I433" s="21">
        <v>18335</v>
      </c>
      <c r="J433" s="21">
        <v>113322</v>
      </c>
      <c r="K433" s="21">
        <v>374516</v>
      </c>
      <c r="L433" s="21">
        <v>51657</v>
      </c>
      <c r="M433" s="21">
        <v>3009</v>
      </c>
      <c r="O433" s="16">
        <v>9.7251999999999992</v>
      </c>
      <c r="P433" s="16">
        <v>81.908199999999994</v>
      </c>
      <c r="S433" s="16">
        <v>271.11660000000001</v>
      </c>
      <c r="T433" s="21">
        <v>19230</v>
      </c>
    </row>
    <row r="434" spans="2:20" x14ac:dyDescent="0.3">
      <c r="B434" s="15" t="s">
        <v>173</v>
      </c>
      <c r="C434" t="s">
        <v>40</v>
      </c>
      <c r="D434" t="s">
        <v>45</v>
      </c>
      <c r="E434" s="16">
        <v>0.67569999999999997</v>
      </c>
      <c r="F434" s="16">
        <v>6.8259999999999996</v>
      </c>
      <c r="G434" s="16">
        <v>1.379</v>
      </c>
      <c r="H434" s="16">
        <v>1.3574999999999999</v>
      </c>
      <c r="I434" s="21">
        <v>20502</v>
      </c>
      <c r="J434" s="21">
        <v>168028</v>
      </c>
      <c r="K434" s="21">
        <v>385303</v>
      </c>
      <c r="L434" s="21">
        <v>59132</v>
      </c>
      <c r="M434" s="21">
        <v>2880</v>
      </c>
      <c r="O434" s="16">
        <v>9.9553999999999991</v>
      </c>
      <c r="P434" s="16">
        <v>81.084800000000001</v>
      </c>
      <c r="S434" s="16">
        <v>308.58069999999998</v>
      </c>
      <c r="T434" s="21">
        <v>21823</v>
      </c>
    </row>
    <row r="435" spans="2:20" x14ac:dyDescent="0.3">
      <c r="B435" s="15" t="s">
        <v>174</v>
      </c>
      <c r="C435" t="s">
        <v>40</v>
      </c>
      <c r="D435" t="s">
        <v>45</v>
      </c>
      <c r="E435" s="16">
        <v>0.81069999999999998</v>
      </c>
      <c r="F435" s="16">
        <v>8.4391999999999996</v>
      </c>
      <c r="G435" s="16">
        <v>1.3754999999999999</v>
      </c>
      <c r="H435" s="16">
        <v>1.3549</v>
      </c>
      <c r="I435" s="21">
        <v>20936</v>
      </c>
      <c r="J435" s="21">
        <v>159893</v>
      </c>
      <c r="K435" s="21">
        <v>393780</v>
      </c>
      <c r="L435" s="21">
        <v>63703</v>
      </c>
      <c r="M435" s="21">
        <v>3026</v>
      </c>
      <c r="O435" s="16">
        <v>10.103400000000001</v>
      </c>
      <c r="P435" s="16">
        <v>82.387299999999996</v>
      </c>
      <c r="S435" s="16">
        <v>221.02629999999999</v>
      </c>
      <c r="T435" s="21">
        <v>21570</v>
      </c>
    </row>
    <row r="436" spans="2:20" x14ac:dyDescent="0.3">
      <c r="B436" s="15" t="s">
        <v>175</v>
      </c>
      <c r="C436" t="s">
        <v>40</v>
      </c>
      <c r="D436" t="s">
        <v>45</v>
      </c>
      <c r="E436" s="16">
        <v>0.97550000000000003</v>
      </c>
      <c r="F436" s="16">
        <v>9.5440000000000005</v>
      </c>
      <c r="G436" s="16">
        <v>1.4263999999999999</v>
      </c>
      <c r="H436" s="16">
        <v>1.3983000000000001</v>
      </c>
      <c r="I436" s="21">
        <v>21465</v>
      </c>
      <c r="J436" s="21">
        <v>147671</v>
      </c>
      <c r="K436" s="21">
        <v>333469</v>
      </c>
      <c r="L436" s="21">
        <v>64458</v>
      </c>
      <c r="M436" s="21">
        <v>3138</v>
      </c>
      <c r="O436" s="16">
        <v>8.4252000000000002</v>
      </c>
      <c r="P436" s="16">
        <v>79.5959</v>
      </c>
      <c r="S436" s="16">
        <v>207.49119999999999</v>
      </c>
      <c r="T436" s="21">
        <v>22432</v>
      </c>
    </row>
    <row r="437" spans="2:20" x14ac:dyDescent="0.3">
      <c r="B437" s="15" t="s">
        <v>176</v>
      </c>
      <c r="C437" t="s">
        <v>40</v>
      </c>
      <c r="D437" t="s">
        <v>45</v>
      </c>
      <c r="E437" s="16">
        <v>1.1598999999999999</v>
      </c>
      <c r="F437" s="16">
        <v>10.623200000000001</v>
      </c>
      <c r="G437" s="16">
        <v>1.5008999999999999</v>
      </c>
      <c r="H437" s="16">
        <v>1.4610000000000001</v>
      </c>
      <c r="I437" s="21">
        <v>22044</v>
      </c>
      <c r="J437" s="21">
        <v>155621</v>
      </c>
      <c r="K437" s="21">
        <v>371758</v>
      </c>
      <c r="L437" s="21">
        <v>61540</v>
      </c>
      <c r="M437" s="21">
        <v>3308</v>
      </c>
      <c r="O437" s="16">
        <v>8.9052000000000007</v>
      </c>
      <c r="P437" s="16">
        <v>77.572599999999994</v>
      </c>
      <c r="S437" s="16">
        <v>208.61160000000001</v>
      </c>
      <c r="T437" s="21">
        <v>23543</v>
      </c>
    </row>
    <row r="438" spans="2:20" x14ac:dyDescent="0.3">
      <c r="B438" s="15" t="s">
        <v>177</v>
      </c>
      <c r="C438" t="s">
        <v>40</v>
      </c>
      <c r="D438" t="s">
        <v>45</v>
      </c>
      <c r="E438" s="16">
        <v>1.1614</v>
      </c>
      <c r="F438" s="16">
        <v>10.8935</v>
      </c>
      <c r="G438" s="16">
        <v>1.5547</v>
      </c>
      <c r="H438" s="16">
        <v>1.5529999999999999</v>
      </c>
      <c r="I438" s="21">
        <v>21044</v>
      </c>
      <c r="J438" s="21">
        <v>149618</v>
      </c>
      <c r="K438" s="21">
        <v>362873</v>
      </c>
      <c r="L438" s="21">
        <v>56564</v>
      </c>
      <c r="M438" s="21">
        <v>3611</v>
      </c>
      <c r="O438" s="16">
        <v>8.8790999999999993</v>
      </c>
      <c r="P438" s="16">
        <v>77.454899999999995</v>
      </c>
      <c r="S438" s="16">
        <v>230.12870000000001</v>
      </c>
      <c r="T438" s="21">
        <v>22536</v>
      </c>
    </row>
    <row r="439" spans="2:20" x14ac:dyDescent="0.3">
      <c r="B439" s="15" t="s">
        <v>178</v>
      </c>
      <c r="C439" t="s">
        <v>40</v>
      </c>
      <c r="D439" t="s">
        <v>45</v>
      </c>
      <c r="E439" s="16">
        <v>1.1975</v>
      </c>
      <c r="F439" s="16">
        <v>11.3934</v>
      </c>
      <c r="G439" s="16">
        <v>1.3473999999999999</v>
      </c>
      <c r="H439" s="16">
        <v>1.4503999999999999</v>
      </c>
      <c r="I439" s="21">
        <v>21996</v>
      </c>
      <c r="J439" s="21">
        <v>148695</v>
      </c>
      <c r="K439" s="21">
        <v>381508</v>
      </c>
      <c r="L439" s="21">
        <v>54953</v>
      </c>
      <c r="M439" s="21">
        <v>3188</v>
      </c>
      <c r="O439" s="16">
        <v>9.1426999999999996</v>
      </c>
      <c r="P439" s="16">
        <v>79.807900000000004</v>
      </c>
      <c r="S439" s="16">
        <v>83.802199999999999</v>
      </c>
      <c r="T439" s="21">
        <v>23449</v>
      </c>
    </row>
    <row r="440" spans="2:20" x14ac:dyDescent="0.3">
      <c r="B440" s="15" t="s">
        <v>179</v>
      </c>
      <c r="C440" t="s">
        <v>40</v>
      </c>
      <c r="D440" t="s">
        <v>45</v>
      </c>
      <c r="E440" s="16">
        <v>0.84989999999999999</v>
      </c>
      <c r="F440" s="16">
        <v>8.6331000000000007</v>
      </c>
      <c r="G440" s="16">
        <v>1.1805000000000001</v>
      </c>
      <c r="H440" s="16">
        <v>1.242</v>
      </c>
      <c r="I440" s="21">
        <v>26310</v>
      </c>
      <c r="J440" s="21">
        <v>163848</v>
      </c>
      <c r="K440" s="21">
        <v>469633</v>
      </c>
      <c r="L440" s="21">
        <v>56469</v>
      </c>
      <c r="M440" s="21">
        <v>2977</v>
      </c>
      <c r="O440" s="16">
        <v>10.1828</v>
      </c>
      <c r="P440" s="16">
        <v>83.656400000000005</v>
      </c>
      <c r="S440" s="16" t="s">
        <v>146</v>
      </c>
      <c r="T440" s="21">
        <v>28038</v>
      </c>
    </row>
    <row r="441" spans="2:20" x14ac:dyDescent="0.3">
      <c r="B441" s="15" t="s">
        <v>180</v>
      </c>
      <c r="C441" t="s">
        <v>40</v>
      </c>
      <c r="D441" t="s">
        <v>45</v>
      </c>
      <c r="E441" s="16">
        <v>0.82250000000000001</v>
      </c>
      <c r="F441" s="16">
        <v>8.9358000000000004</v>
      </c>
      <c r="G441" s="16">
        <v>0.94089999999999996</v>
      </c>
      <c r="H441" s="16">
        <v>0.94389999999999996</v>
      </c>
      <c r="I441" s="21">
        <v>23485</v>
      </c>
      <c r="J441" s="21">
        <v>167608</v>
      </c>
      <c r="K441" s="21">
        <v>444438</v>
      </c>
      <c r="L441" s="21">
        <v>67787</v>
      </c>
      <c r="M441" s="21">
        <v>2618</v>
      </c>
      <c r="O441" s="16">
        <v>10.242599999999999</v>
      </c>
      <c r="P441" s="16">
        <v>82.589299999999994</v>
      </c>
      <c r="S441" s="16">
        <v>275.1377</v>
      </c>
      <c r="T441" s="21">
        <v>24972</v>
      </c>
    </row>
    <row r="442" spans="2:20" x14ac:dyDescent="0.3">
      <c r="B442" s="15" t="s">
        <v>181</v>
      </c>
      <c r="C442" t="s">
        <v>40</v>
      </c>
      <c r="D442" t="s">
        <v>45</v>
      </c>
      <c r="E442" s="16">
        <v>0.60529999999999995</v>
      </c>
      <c r="F442" s="16">
        <v>6.3758999999999997</v>
      </c>
      <c r="G442" s="16">
        <v>1.2915000000000001</v>
      </c>
      <c r="H442" s="16">
        <v>1.3358000000000001</v>
      </c>
      <c r="I442" s="21">
        <v>22856</v>
      </c>
      <c r="J442" s="21">
        <v>159096</v>
      </c>
      <c r="K442" s="21">
        <v>405783</v>
      </c>
      <c r="L442" s="21">
        <v>66063</v>
      </c>
      <c r="M442" s="21">
        <v>3504</v>
      </c>
      <c r="O442" s="16">
        <v>9.9335000000000004</v>
      </c>
      <c r="P442" s="16">
        <v>79.819299999999998</v>
      </c>
      <c r="S442" s="16">
        <v>238.34270000000001</v>
      </c>
      <c r="T442" s="21">
        <v>24384</v>
      </c>
    </row>
    <row r="443" spans="2:20" x14ac:dyDescent="0.3">
      <c r="B443" s="15" t="s">
        <v>157</v>
      </c>
      <c r="C443" t="s">
        <v>198</v>
      </c>
      <c r="D443" t="s">
        <v>45</v>
      </c>
      <c r="E443" s="16">
        <v>1.6881999999999999</v>
      </c>
      <c r="F443" s="16">
        <v>16.682300000000001</v>
      </c>
      <c r="G443" s="16">
        <v>4.4077999999999999</v>
      </c>
      <c r="H443" s="16">
        <v>3.2764000000000002</v>
      </c>
      <c r="I443" s="21" t="s">
        <v>146</v>
      </c>
      <c r="J443" s="21" t="s">
        <v>146</v>
      </c>
      <c r="K443" s="21">
        <v>37092</v>
      </c>
      <c r="L443" s="21">
        <v>22357</v>
      </c>
      <c r="M443" s="21">
        <v>1269</v>
      </c>
      <c r="N443" s="21">
        <v>3795</v>
      </c>
      <c r="O443" s="16">
        <v>9.7738999999999994</v>
      </c>
      <c r="P443" s="16">
        <v>75.963700000000003</v>
      </c>
      <c r="Q443" s="16">
        <v>29.134599999999999</v>
      </c>
      <c r="R443" s="16">
        <v>28.791399999999999</v>
      </c>
      <c r="S443" s="16" t="s">
        <v>146</v>
      </c>
      <c r="T443" s="21">
        <v>4225.5</v>
      </c>
    </row>
    <row r="444" spans="2:20" x14ac:dyDescent="0.3">
      <c r="B444" s="15" t="s">
        <v>158</v>
      </c>
      <c r="C444" t="s">
        <v>198</v>
      </c>
      <c r="D444" t="s">
        <v>45</v>
      </c>
      <c r="E444" s="16">
        <v>1.698</v>
      </c>
      <c r="F444" s="16">
        <v>16.971499999999999</v>
      </c>
      <c r="G444" s="16">
        <v>4.0583</v>
      </c>
      <c r="H444" s="16">
        <v>3.1444999999999999</v>
      </c>
      <c r="I444" s="21">
        <v>4240.1000000000004</v>
      </c>
      <c r="J444" s="21">
        <v>27458.751400000001</v>
      </c>
      <c r="K444" s="21">
        <v>41589</v>
      </c>
      <c r="L444" s="21">
        <v>24964</v>
      </c>
      <c r="M444" s="21">
        <v>1405</v>
      </c>
      <c r="N444" s="21">
        <v>4077</v>
      </c>
      <c r="O444" s="16">
        <v>10.200900000000001</v>
      </c>
      <c r="P444" s="16">
        <v>71.591700000000003</v>
      </c>
      <c r="Q444" s="16">
        <v>11.6608</v>
      </c>
      <c r="R444" s="16">
        <v>6.4786000000000001</v>
      </c>
      <c r="S444" s="16" t="s">
        <v>146</v>
      </c>
      <c r="T444" s="21">
        <v>4926.1000000000004</v>
      </c>
    </row>
    <row r="445" spans="2:20" x14ac:dyDescent="0.3">
      <c r="B445" s="15" t="s">
        <v>159</v>
      </c>
      <c r="C445" t="s">
        <v>198</v>
      </c>
      <c r="D445" t="s">
        <v>45</v>
      </c>
      <c r="E445" s="16">
        <v>1.9738</v>
      </c>
      <c r="F445" s="16">
        <v>19.246200000000002</v>
      </c>
      <c r="G445" s="16">
        <v>3.8706999999999998</v>
      </c>
      <c r="H445" s="16">
        <v>2.7387999999999999</v>
      </c>
      <c r="I445" s="21">
        <v>4754.7</v>
      </c>
      <c r="J445" s="21">
        <v>36500</v>
      </c>
      <c r="K445" s="21">
        <v>45857</v>
      </c>
      <c r="L445" s="21">
        <v>25952</v>
      </c>
      <c r="M445" s="21">
        <v>1470</v>
      </c>
      <c r="N445" s="21">
        <v>4891</v>
      </c>
      <c r="O445" s="16">
        <v>9.3757999999999999</v>
      </c>
      <c r="P445" s="16">
        <v>78.864500000000007</v>
      </c>
      <c r="Q445" s="16">
        <v>3.9577</v>
      </c>
      <c r="R445" s="16">
        <v>18.652000000000001</v>
      </c>
      <c r="S445" s="16" t="s">
        <v>146</v>
      </c>
      <c r="T445" s="21">
        <v>5387.4</v>
      </c>
    </row>
    <row r="446" spans="2:20" x14ac:dyDescent="0.3">
      <c r="B446" s="15" t="s">
        <v>160</v>
      </c>
      <c r="C446" t="s">
        <v>198</v>
      </c>
      <c r="D446" t="s">
        <v>45</v>
      </c>
      <c r="E446" s="16">
        <v>1.8715999999999999</v>
      </c>
      <c r="F446" s="16">
        <v>17.459199999999999</v>
      </c>
      <c r="G446" s="16">
        <v>4.6528999999999998</v>
      </c>
      <c r="H446" s="16">
        <v>3.5076000000000001</v>
      </c>
      <c r="I446" s="21">
        <v>7351.7</v>
      </c>
      <c r="J446" s="21">
        <v>7546.5</v>
      </c>
      <c r="K446" s="21">
        <v>71026</v>
      </c>
      <c r="L446" s="21">
        <v>43458</v>
      </c>
      <c r="M446" s="21">
        <v>2433.058</v>
      </c>
      <c r="N446" s="21">
        <v>7630</v>
      </c>
      <c r="O446" s="16">
        <v>8.8122000000000007</v>
      </c>
      <c r="P446" s="16">
        <v>75.888599999999997</v>
      </c>
      <c r="Q446" s="16">
        <v>67.455299999999994</v>
      </c>
      <c r="R446" s="16">
        <v>47.292200000000001</v>
      </c>
      <c r="S446" s="16" t="s">
        <v>146</v>
      </c>
      <c r="T446" s="21">
        <v>8575.7999999999993</v>
      </c>
    </row>
    <row r="447" spans="2:20" x14ac:dyDescent="0.3">
      <c r="B447" s="15" t="s">
        <v>161</v>
      </c>
      <c r="C447" t="s">
        <v>198</v>
      </c>
      <c r="D447" t="s">
        <v>45</v>
      </c>
      <c r="E447" s="16">
        <v>2.1524000000000001</v>
      </c>
      <c r="F447" s="16">
        <v>20.3032</v>
      </c>
      <c r="G447" s="16">
        <v>3.8759999999999999</v>
      </c>
      <c r="H447" s="16">
        <v>3.3277000000000001</v>
      </c>
      <c r="I447" s="21" t="s">
        <v>146</v>
      </c>
      <c r="J447" s="21" t="s">
        <v>146</v>
      </c>
      <c r="K447" s="21">
        <v>80894</v>
      </c>
      <c r="L447" s="21">
        <v>45928</v>
      </c>
      <c r="M447" s="21">
        <v>2700</v>
      </c>
      <c r="N447" s="21">
        <v>8466</v>
      </c>
      <c r="O447" s="16">
        <v>9.0526</v>
      </c>
      <c r="P447" s="16">
        <v>75.434200000000004</v>
      </c>
      <c r="Q447" s="16">
        <v>5.6836000000000002</v>
      </c>
      <c r="R447" s="16">
        <v>14.5314</v>
      </c>
      <c r="S447" s="16" t="s">
        <v>146</v>
      </c>
      <c r="T447" s="21" t="s">
        <v>146</v>
      </c>
    </row>
    <row r="448" spans="2:20" x14ac:dyDescent="0.3">
      <c r="B448" s="15" t="s">
        <v>162</v>
      </c>
      <c r="C448" t="s">
        <v>198</v>
      </c>
      <c r="D448" t="s">
        <v>45</v>
      </c>
      <c r="E448" s="16">
        <v>2.0402999999999998</v>
      </c>
      <c r="F448" s="16">
        <v>20.6572</v>
      </c>
      <c r="G448" s="16">
        <v>3.7086000000000001</v>
      </c>
      <c r="H448" s="16">
        <v>3.3079999999999998</v>
      </c>
      <c r="I448" s="21">
        <v>8168</v>
      </c>
      <c r="J448" s="21">
        <v>74678.624800000005</v>
      </c>
      <c r="K448" s="21">
        <v>91143</v>
      </c>
      <c r="L448" s="21">
        <v>52308</v>
      </c>
      <c r="M448" s="21">
        <v>2905</v>
      </c>
      <c r="N448" s="21">
        <v>8516</v>
      </c>
      <c r="O448" s="16">
        <v>10.6913</v>
      </c>
      <c r="P448" s="16">
        <v>71.973299999999995</v>
      </c>
      <c r="Q448" s="16">
        <v>13.891299999999999</v>
      </c>
      <c r="R448" s="16">
        <v>9.3605999999999998</v>
      </c>
      <c r="S448" s="16" t="s">
        <v>146</v>
      </c>
      <c r="T448" s="21">
        <v>9992</v>
      </c>
    </row>
    <row r="449" spans="2:20" x14ac:dyDescent="0.3">
      <c r="B449" s="15" t="s">
        <v>163</v>
      </c>
      <c r="C449" t="s">
        <v>198</v>
      </c>
      <c r="D449" t="s">
        <v>45</v>
      </c>
      <c r="E449" s="16">
        <v>1.6433</v>
      </c>
      <c r="F449" s="16">
        <v>17.4861</v>
      </c>
      <c r="G449" s="16">
        <v>3.6009000000000002</v>
      </c>
      <c r="H449" s="16">
        <v>3.2387999999999999</v>
      </c>
      <c r="I449" s="21">
        <v>8522</v>
      </c>
      <c r="J449" s="21">
        <v>82664.500400000004</v>
      </c>
      <c r="K449" s="21">
        <v>94456</v>
      </c>
      <c r="L449" s="21">
        <v>60367</v>
      </c>
      <c r="M449" s="21">
        <v>3012</v>
      </c>
      <c r="N449" s="21">
        <v>8915</v>
      </c>
      <c r="O449" s="16">
        <v>10.5845</v>
      </c>
      <c r="P449" s="16">
        <v>70.804400000000001</v>
      </c>
      <c r="Q449" s="16">
        <v>15.4068</v>
      </c>
      <c r="R449" s="16">
        <v>1.9809000000000001</v>
      </c>
      <c r="S449" s="16" t="s">
        <v>146</v>
      </c>
      <c r="T449" s="21">
        <v>10176</v>
      </c>
    </row>
    <row r="450" spans="2:20" x14ac:dyDescent="0.3">
      <c r="B450" s="15" t="s">
        <v>164</v>
      </c>
      <c r="C450" t="s">
        <v>198</v>
      </c>
      <c r="D450" t="s">
        <v>45</v>
      </c>
      <c r="E450" s="16">
        <v>1.5515000000000001</v>
      </c>
      <c r="F450" s="16">
        <v>16.870100000000001</v>
      </c>
      <c r="G450" s="16">
        <v>3.3424</v>
      </c>
      <c r="H450" s="16">
        <v>2.7987000000000002</v>
      </c>
      <c r="I450" s="21">
        <v>8209</v>
      </c>
      <c r="J450" s="21">
        <v>97399</v>
      </c>
      <c r="K450" s="21">
        <v>105225</v>
      </c>
      <c r="L450" s="21">
        <v>71229</v>
      </c>
      <c r="M450" s="21">
        <v>2965</v>
      </c>
      <c r="N450" s="21">
        <v>9437</v>
      </c>
      <c r="O450" s="16">
        <v>11.1396</v>
      </c>
      <c r="P450" s="16">
        <v>73.114999999999995</v>
      </c>
      <c r="Q450" s="16">
        <v>17.993300000000001</v>
      </c>
      <c r="R450" s="16">
        <v>15.8142</v>
      </c>
      <c r="S450" s="16" t="s">
        <v>146</v>
      </c>
      <c r="T450" s="21">
        <v>10240</v>
      </c>
    </row>
    <row r="451" spans="2:20" x14ac:dyDescent="0.3">
      <c r="B451" s="15" t="s">
        <v>165</v>
      </c>
      <c r="C451" t="s">
        <v>198</v>
      </c>
      <c r="D451" t="s">
        <v>45</v>
      </c>
      <c r="E451" s="16">
        <v>1.1539999999999999</v>
      </c>
      <c r="F451" s="16">
        <v>12.2057</v>
      </c>
      <c r="G451" s="16">
        <v>3.1993999999999998</v>
      </c>
      <c r="H451" s="16">
        <v>2.4474</v>
      </c>
      <c r="I451" s="21">
        <v>8625</v>
      </c>
      <c r="J451" s="21">
        <v>102845.5285</v>
      </c>
      <c r="K451" s="21">
        <v>100669</v>
      </c>
      <c r="L451" s="21">
        <v>75503</v>
      </c>
      <c r="M451" s="21">
        <v>2873</v>
      </c>
      <c r="N451" s="21">
        <v>10013</v>
      </c>
      <c r="O451" s="16">
        <v>10.0448</v>
      </c>
      <c r="P451" s="16">
        <v>80.529300000000006</v>
      </c>
      <c r="Q451" s="16">
        <v>6.0004</v>
      </c>
      <c r="R451" s="16">
        <v>2.8858000000000001</v>
      </c>
      <c r="S451" s="16" t="s">
        <v>146</v>
      </c>
      <c r="T451" s="21">
        <v>11385</v>
      </c>
    </row>
    <row r="452" spans="2:20" x14ac:dyDescent="0.3">
      <c r="B452" s="15" t="s">
        <v>166</v>
      </c>
      <c r="C452" t="s">
        <v>198</v>
      </c>
      <c r="D452" t="s">
        <v>45</v>
      </c>
      <c r="E452" s="16">
        <v>1.0168999999999999</v>
      </c>
      <c r="F452" s="16">
        <v>11.2211</v>
      </c>
      <c r="G452" s="16">
        <v>3.2972000000000001</v>
      </c>
      <c r="H452" s="16">
        <v>2.6551</v>
      </c>
      <c r="I452" s="21">
        <v>8924</v>
      </c>
      <c r="J452" s="21">
        <v>115529</v>
      </c>
      <c r="K452" s="21">
        <v>110962</v>
      </c>
      <c r="L452" s="21">
        <v>84582</v>
      </c>
      <c r="M452" s="21">
        <v>3009</v>
      </c>
      <c r="N452" s="21">
        <v>9152</v>
      </c>
      <c r="O452" s="16">
        <v>12.112399999999999</v>
      </c>
      <c r="P452" s="16">
        <v>77.398499999999999</v>
      </c>
      <c r="Q452" s="16">
        <v>12.024699999999999</v>
      </c>
      <c r="R452" s="16">
        <v>8.7416999999999998</v>
      </c>
      <c r="S452" s="16" t="s">
        <v>146</v>
      </c>
      <c r="T452" s="21">
        <v>11733</v>
      </c>
    </row>
    <row r="453" spans="2:20" x14ac:dyDescent="0.3">
      <c r="B453" s="15" t="s">
        <v>167</v>
      </c>
      <c r="C453" t="s">
        <v>198</v>
      </c>
      <c r="D453" t="s">
        <v>45</v>
      </c>
      <c r="E453" s="16">
        <v>-1.8315999999999999</v>
      </c>
      <c r="F453" s="16">
        <v>-25.665199999999999</v>
      </c>
      <c r="G453" s="16">
        <v>3.5390000000000001</v>
      </c>
      <c r="H453" s="16">
        <v>3.1526000000000001</v>
      </c>
      <c r="I453" s="21">
        <v>11924</v>
      </c>
      <c r="J453" s="21">
        <v>112570</v>
      </c>
      <c r="K453" s="21">
        <v>119764</v>
      </c>
      <c r="L453" s="21">
        <v>85595</v>
      </c>
      <c r="M453" s="21">
        <v>3514</v>
      </c>
      <c r="N453" s="21">
        <v>7836</v>
      </c>
      <c r="O453" s="16">
        <v>9.9167000000000005</v>
      </c>
      <c r="P453" s="16">
        <v>76.737499999999997</v>
      </c>
      <c r="Q453" s="16">
        <v>1.1977</v>
      </c>
      <c r="R453" s="16">
        <v>4.1990999999999996</v>
      </c>
      <c r="S453" s="16">
        <v>142.70930000000001</v>
      </c>
      <c r="T453" s="21">
        <v>16646</v>
      </c>
    </row>
    <row r="454" spans="2:20" x14ac:dyDescent="0.3">
      <c r="B454" s="15" t="s">
        <v>168</v>
      </c>
      <c r="C454" t="s">
        <v>198</v>
      </c>
      <c r="D454" t="s">
        <v>45</v>
      </c>
      <c r="E454" s="16">
        <v>0.63219999999999998</v>
      </c>
      <c r="F454" s="16">
        <v>5.7662000000000004</v>
      </c>
      <c r="G454" s="16">
        <v>3.2972999999999999</v>
      </c>
      <c r="H454" s="16">
        <v>2.9622999999999999</v>
      </c>
      <c r="I454" s="21">
        <v>13428</v>
      </c>
      <c r="J454" s="21">
        <v>100862</v>
      </c>
      <c r="K454" s="21">
        <v>113380</v>
      </c>
      <c r="L454" s="21">
        <v>78846</v>
      </c>
      <c r="M454" s="21">
        <v>3354</v>
      </c>
      <c r="N454" s="21">
        <v>9888</v>
      </c>
      <c r="O454" s="16">
        <v>8.4003999999999994</v>
      </c>
      <c r="P454" s="16">
        <v>87.4452</v>
      </c>
      <c r="Q454" s="16">
        <v>-7.8848000000000003</v>
      </c>
      <c r="R454" s="16">
        <v>7.2404999999999999</v>
      </c>
      <c r="S454" s="16">
        <v>154.87889999999999</v>
      </c>
      <c r="T454" s="21">
        <v>17635</v>
      </c>
    </row>
    <row r="455" spans="2:20" x14ac:dyDescent="0.3">
      <c r="B455" s="15" t="s">
        <v>169</v>
      </c>
      <c r="C455" t="s">
        <v>198</v>
      </c>
      <c r="D455" t="s">
        <v>45</v>
      </c>
      <c r="E455" s="16">
        <v>0.67120000000000002</v>
      </c>
      <c r="F455" s="16">
        <v>4.9592999999999998</v>
      </c>
      <c r="G455" s="16">
        <v>3.6507999999999998</v>
      </c>
      <c r="H455" s="16">
        <v>3.3340000000000001</v>
      </c>
      <c r="I455" s="21">
        <v>13965</v>
      </c>
      <c r="J455" s="21">
        <v>100193</v>
      </c>
      <c r="K455" s="21">
        <v>111007</v>
      </c>
      <c r="L455" s="21">
        <v>79707</v>
      </c>
      <c r="M455" s="21">
        <v>3604</v>
      </c>
      <c r="N455" s="21">
        <v>10397</v>
      </c>
      <c r="O455" s="16">
        <v>7.8840000000000003</v>
      </c>
      <c r="P455" s="16">
        <v>87.737899999999996</v>
      </c>
      <c r="Q455" s="16">
        <v>1.0920000000000001</v>
      </c>
      <c r="R455" s="16">
        <v>-3.1516999999999999</v>
      </c>
      <c r="S455" s="16">
        <v>133.892</v>
      </c>
      <c r="T455" s="21">
        <v>18173</v>
      </c>
    </row>
    <row r="456" spans="2:20" x14ac:dyDescent="0.3">
      <c r="B456" s="15" t="s">
        <v>170</v>
      </c>
      <c r="C456" t="s">
        <v>198</v>
      </c>
      <c r="D456" t="s">
        <v>45</v>
      </c>
      <c r="E456" s="16">
        <v>1.1377999999999999</v>
      </c>
      <c r="F456" s="16">
        <v>9.4309999999999992</v>
      </c>
      <c r="G456" s="16">
        <v>3.5948000000000002</v>
      </c>
      <c r="H456" s="16">
        <v>3.3170999999999999</v>
      </c>
      <c r="I456" s="21">
        <v>12503</v>
      </c>
      <c r="J456" s="21">
        <v>104945</v>
      </c>
      <c r="K456" s="21">
        <v>116967</v>
      </c>
      <c r="L456" s="21">
        <v>83972</v>
      </c>
      <c r="M456" s="21">
        <v>3557</v>
      </c>
      <c r="N456" s="21">
        <v>12803</v>
      </c>
      <c r="O456" s="16">
        <v>8.827</v>
      </c>
      <c r="P456" s="16">
        <v>86.5959</v>
      </c>
      <c r="Q456" s="16">
        <v>5.3507999999999996</v>
      </c>
      <c r="R456" s="16">
        <v>4.9749999999999996</v>
      </c>
      <c r="S456" s="16">
        <v>149.9434</v>
      </c>
      <c r="T456" s="21">
        <v>16885</v>
      </c>
    </row>
    <row r="457" spans="2:20" x14ac:dyDescent="0.3">
      <c r="B457" s="15" t="s">
        <v>171</v>
      </c>
      <c r="C457" t="s">
        <v>198</v>
      </c>
      <c r="D457" t="s">
        <v>45</v>
      </c>
      <c r="E457" s="16">
        <v>1.3196000000000001</v>
      </c>
      <c r="F457" s="16">
        <v>11.7989</v>
      </c>
      <c r="G457" s="16">
        <v>3.4664999999999999</v>
      </c>
      <c r="H457" s="16">
        <v>3.2349000000000001</v>
      </c>
      <c r="I457" s="21">
        <v>11685</v>
      </c>
      <c r="J457" s="21">
        <v>109699</v>
      </c>
      <c r="K457" s="21">
        <v>121894</v>
      </c>
      <c r="L457" s="21">
        <v>88721</v>
      </c>
      <c r="M457" s="21">
        <v>3595</v>
      </c>
      <c r="N457" s="21">
        <v>13318</v>
      </c>
      <c r="O457" s="16">
        <v>8.8559999999999999</v>
      </c>
      <c r="P457" s="16">
        <v>86.254000000000005</v>
      </c>
      <c r="Q457" s="16">
        <v>5.6555</v>
      </c>
      <c r="R457" s="16">
        <v>4.4417</v>
      </c>
      <c r="S457" s="16">
        <v>141.48500000000001</v>
      </c>
      <c r="T457" s="21">
        <v>15816</v>
      </c>
    </row>
    <row r="458" spans="2:20" x14ac:dyDescent="0.3">
      <c r="B458" s="15" t="s">
        <v>172</v>
      </c>
      <c r="C458" t="s">
        <v>198</v>
      </c>
      <c r="D458" t="s">
        <v>45</v>
      </c>
      <c r="E458" s="16">
        <v>1.4552</v>
      </c>
      <c r="F458" s="16">
        <v>13.3889</v>
      </c>
      <c r="G458" s="16">
        <v>3.2456999999999998</v>
      </c>
      <c r="H458" s="16">
        <v>3.0577999999999999</v>
      </c>
      <c r="I458" s="21">
        <v>12094</v>
      </c>
      <c r="J458" s="21">
        <v>116736</v>
      </c>
      <c r="K458" s="21">
        <v>130443</v>
      </c>
      <c r="L458" s="21">
        <v>89558</v>
      </c>
      <c r="M458" s="21">
        <v>3561</v>
      </c>
      <c r="N458" s="21">
        <v>13555</v>
      </c>
      <c r="O458" s="16">
        <v>8.9185999999999996</v>
      </c>
      <c r="P458" s="16">
        <v>89.783100000000005</v>
      </c>
      <c r="Q458" s="16">
        <v>0.94340000000000002</v>
      </c>
      <c r="R458" s="16">
        <v>10.900700000000001</v>
      </c>
      <c r="S458" s="16">
        <v>141.69290000000001</v>
      </c>
      <c r="T458" s="21">
        <v>16440</v>
      </c>
    </row>
    <row r="459" spans="2:20" x14ac:dyDescent="0.3">
      <c r="B459" s="15" t="s">
        <v>173</v>
      </c>
      <c r="C459" t="s">
        <v>198</v>
      </c>
      <c r="D459" t="s">
        <v>45</v>
      </c>
      <c r="E459" s="16">
        <v>1.1005</v>
      </c>
      <c r="F459" s="16">
        <v>10.068199999999999</v>
      </c>
      <c r="G459" s="16">
        <v>3.0503999999999998</v>
      </c>
      <c r="H459" s="16">
        <v>2.8561999999999999</v>
      </c>
      <c r="I459" s="21">
        <v>12764</v>
      </c>
      <c r="J459" s="21">
        <v>117878</v>
      </c>
      <c r="K459" s="21">
        <v>138706</v>
      </c>
      <c r="L459" s="21">
        <v>91345</v>
      </c>
      <c r="M459" s="21">
        <v>3579</v>
      </c>
      <c r="N459" s="21">
        <v>14295</v>
      </c>
      <c r="O459" s="16">
        <v>8.8544999999999998</v>
      </c>
      <c r="P459" s="16">
        <v>85.920599999999993</v>
      </c>
      <c r="Q459" s="16">
        <v>1.9954000000000001</v>
      </c>
      <c r="R459" s="16">
        <v>2.4548000000000001</v>
      </c>
      <c r="S459" s="16">
        <v>159.0616</v>
      </c>
      <c r="T459" s="21">
        <v>16895</v>
      </c>
    </row>
    <row r="460" spans="2:20" x14ac:dyDescent="0.3">
      <c r="B460" s="15" t="s">
        <v>174</v>
      </c>
      <c r="C460" t="s">
        <v>198</v>
      </c>
      <c r="D460" t="s">
        <v>45</v>
      </c>
      <c r="E460" s="16">
        <v>1.2239</v>
      </c>
      <c r="F460" s="16">
        <v>11.270200000000001</v>
      </c>
      <c r="G460" s="16">
        <v>2.8675999999999999</v>
      </c>
      <c r="H460" s="16">
        <v>2.6606999999999998</v>
      </c>
      <c r="I460" s="21">
        <v>13260</v>
      </c>
      <c r="J460" s="21">
        <v>121290</v>
      </c>
      <c r="K460" s="21">
        <v>141048</v>
      </c>
      <c r="L460" s="21">
        <v>93485</v>
      </c>
      <c r="M460" s="21">
        <v>3533</v>
      </c>
      <c r="N460" s="21">
        <v>14489</v>
      </c>
      <c r="O460" s="16">
        <v>8.8877000000000006</v>
      </c>
      <c r="P460" s="16">
        <v>85.524500000000003</v>
      </c>
      <c r="Q460" s="16">
        <v>2.3428</v>
      </c>
      <c r="R460" s="16">
        <v>1.4679</v>
      </c>
      <c r="S460" s="16">
        <v>197.63069999999999</v>
      </c>
      <c r="T460" s="21">
        <v>17134</v>
      </c>
    </row>
    <row r="461" spans="2:20" x14ac:dyDescent="0.3">
      <c r="B461" s="15" t="s">
        <v>175</v>
      </c>
      <c r="C461" t="s">
        <v>198</v>
      </c>
      <c r="D461" t="s">
        <v>45</v>
      </c>
      <c r="E461" s="16">
        <v>1.1044</v>
      </c>
      <c r="F461" s="16">
        <v>10.0463</v>
      </c>
      <c r="G461" s="16">
        <v>2.8788999999999998</v>
      </c>
      <c r="H461" s="16">
        <v>2.6381999999999999</v>
      </c>
      <c r="I461" s="21">
        <v>13756</v>
      </c>
      <c r="J461" s="21">
        <v>119632</v>
      </c>
      <c r="K461" s="21">
        <v>142177</v>
      </c>
      <c r="L461" s="21">
        <v>92849</v>
      </c>
      <c r="M461" s="21">
        <v>3615</v>
      </c>
      <c r="N461" s="21">
        <v>14855</v>
      </c>
      <c r="O461" s="16">
        <v>8.7591000000000001</v>
      </c>
      <c r="P461" s="16">
        <v>85.1858</v>
      </c>
      <c r="Q461" s="16">
        <v>-0.68030000000000002</v>
      </c>
      <c r="R461" s="16">
        <v>0.59689999999999999</v>
      </c>
      <c r="S461" s="16">
        <v>113.02370000000001</v>
      </c>
      <c r="T461" s="21">
        <v>17972</v>
      </c>
    </row>
    <row r="462" spans="2:20" x14ac:dyDescent="0.3">
      <c r="B462" s="15" t="s">
        <v>176</v>
      </c>
      <c r="C462" t="s">
        <v>198</v>
      </c>
      <c r="D462" t="s">
        <v>45</v>
      </c>
      <c r="E462" s="16">
        <v>1.5338000000000001</v>
      </c>
      <c r="F462" s="16">
        <v>14.017799999999999</v>
      </c>
      <c r="G462" s="16">
        <v>2.9975000000000001</v>
      </c>
      <c r="H462" s="16">
        <v>2.7202999999999999</v>
      </c>
      <c r="I462" s="21">
        <v>13848</v>
      </c>
      <c r="J462" s="21">
        <v>117997</v>
      </c>
      <c r="K462" s="21">
        <v>142081</v>
      </c>
      <c r="L462" s="21">
        <v>92462</v>
      </c>
      <c r="M462" s="21">
        <v>3798</v>
      </c>
      <c r="N462" s="21">
        <v>14850</v>
      </c>
      <c r="O462" s="16">
        <v>8.7596000000000007</v>
      </c>
      <c r="P462" s="16">
        <v>84.384699999999995</v>
      </c>
      <c r="Q462" s="16">
        <v>-0.4168</v>
      </c>
      <c r="R462" s="16">
        <v>-0.63470000000000004</v>
      </c>
      <c r="S462" s="16">
        <v>211.38720000000001</v>
      </c>
      <c r="T462" s="21">
        <v>17887</v>
      </c>
    </row>
    <row r="463" spans="2:20" x14ac:dyDescent="0.3">
      <c r="B463" s="15" t="s">
        <v>177</v>
      </c>
      <c r="C463" t="s">
        <v>198</v>
      </c>
      <c r="D463" t="s">
        <v>45</v>
      </c>
      <c r="E463" s="16">
        <v>1.5221</v>
      </c>
      <c r="F463" s="16">
        <v>14.084</v>
      </c>
      <c r="G463" s="16">
        <v>3.2067000000000001</v>
      </c>
      <c r="H463" s="16">
        <v>2.8441999999999998</v>
      </c>
      <c r="I463" s="21">
        <v>13864</v>
      </c>
      <c r="J463" s="21">
        <v>122432</v>
      </c>
      <c r="K463" s="21">
        <v>146069</v>
      </c>
      <c r="L463" s="21">
        <v>95872</v>
      </c>
      <c r="M463" s="21">
        <v>4140</v>
      </c>
      <c r="N463" s="21">
        <v>14900</v>
      </c>
      <c r="O463" s="16">
        <v>8.9888999999999992</v>
      </c>
      <c r="P463" s="16">
        <v>86.542500000000004</v>
      </c>
      <c r="Q463" s="16">
        <v>3.6880000000000002</v>
      </c>
      <c r="R463" s="16">
        <v>5.4991000000000003</v>
      </c>
      <c r="S463" s="16">
        <v>220.2585</v>
      </c>
      <c r="T463" s="21">
        <v>17723</v>
      </c>
    </row>
    <row r="464" spans="2:20" x14ac:dyDescent="0.3">
      <c r="B464" s="15" t="s">
        <v>178</v>
      </c>
      <c r="C464" t="s">
        <v>198</v>
      </c>
      <c r="D464" t="s">
        <v>45</v>
      </c>
      <c r="E464" s="16">
        <v>1.5927</v>
      </c>
      <c r="F464" s="16">
        <v>14.0222</v>
      </c>
      <c r="G464" s="16">
        <v>3.4251</v>
      </c>
      <c r="H464" s="16">
        <v>3.0030999999999999</v>
      </c>
      <c r="I464" s="21">
        <v>15616</v>
      </c>
      <c r="J464" s="21">
        <v>142065</v>
      </c>
      <c r="K464" s="21">
        <v>169369</v>
      </c>
      <c r="L464" s="21">
        <v>110958</v>
      </c>
      <c r="M464" s="21">
        <v>4797</v>
      </c>
      <c r="N464" s="21">
        <v>19303.000100000001</v>
      </c>
      <c r="O464" s="16">
        <v>7.9880000000000004</v>
      </c>
      <c r="P464" s="16">
        <v>88.379900000000006</v>
      </c>
      <c r="Q464" s="16">
        <v>15.7356</v>
      </c>
      <c r="R464" s="16">
        <v>16.747399999999999</v>
      </c>
      <c r="S464" s="16">
        <v>190.756</v>
      </c>
      <c r="T464" s="21">
        <v>19661</v>
      </c>
    </row>
    <row r="465" spans="2:20" x14ac:dyDescent="0.3">
      <c r="B465" s="15" t="s">
        <v>179</v>
      </c>
      <c r="C465" t="s">
        <v>198</v>
      </c>
      <c r="D465" t="s">
        <v>45</v>
      </c>
      <c r="E465" s="16">
        <v>0.76300000000000001</v>
      </c>
      <c r="F465" s="16">
        <v>6.5660999999999996</v>
      </c>
      <c r="G465" s="16">
        <v>2.8616000000000001</v>
      </c>
      <c r="H465" s="16">
        <v>2.6265999999999998</v>
      </c>
      <c r="I465" s="21">
        <v>16797</v>
      </c>
      <c r="J465" s="21">
        <v>141974</v>
      </c>
      <c r="K465" s="21">
        <v>204680</v>
      </c>
      <c r="L465" s="21">
        <v>113523</v>
      </c>
      <c r="M465" s="21">
        <v>4782</v>
      </c>
      <c r="N465" s="21">
        <v>20995</v>
      </c>
      <c r="O465" s="16">
        <v>8.8564000000000007</v>
      </c>
      <c r="P465" s="16">
        <v>90.349500000000006</v>
      </c>
      <c r="Q465" s="16">
        <v>2.3117000000000001</v>
      </c>
      <c r="R465" s="16">
        <v>25.1995</v>
      </c>
      <c r="S465" s="16">
        <v>186.40039999999999</v>
      </c>
      <c r="T465" s="21">
        <v>21412</v>
      </c>
    </row>
    <row r="466" spans="2:20" x14ac:dyDescent="0.3">
      <c r="B466" s="15" t="s">
        <v>180</v>
      </c>
      <c r="C466" t="s">
        <v>198</v>
      </c>
      <c r="D466" t="s">
        <v>45</v>
      </c>
      <c r="E466" s="16">
        <v>1.3324</v>
      </c>
      <c r="F466" s="16">
        <v>12.942600000000001</v>
      </c>
      <c r="G466" s="16">
        <v>2.5478999999999998</v>
      </c>
      <c r="H466" s="16">
        <v>2.4030999999999998</v>
      </c>
      <c r="I466" s="21">
        <v>16894</v>
      </c>
      <c r="J466" s="21">
        <v>155101</v>
      </c>
      <c r="K466" s="21">
        <v>211116</v>
      </c>
      <c r="L466" s="21">
        <v>116465</v>
      </c>
      <c r="M466" s="21">
        <v>4770</v>
      </c>
      <c r="N466" s="21">
        <v>20094</v>
      </c>
      <c r="O466" s="16">
        <v>9.5053999999999998</v>
      </c>
      <c r="P466" s="16">
        <v>92.5642</v>
      </c>
      <c r="Q466" s="16">
        <v>2.5914999999999999</v>
      </c>
      <c r="R466" s="16">
        <v>6.4389000000000003</v>
      </c>
      <c r="S466" s="16">
        <v>196.69069999999999</v>
      </c>
      <c r="T466" s="21">
        <v>20785</v>
      </c>
    </row>
    <row r="467" spans="2:20" x14ac:dyDescent="0.3">
      <c r="B467" s="15" t="s">
        <v>181</v>
      </c>
      <c r="C467" t="s">
        <v>198</v>
      </c>
      <c r="D467" t="s">
        <v>45</v>
      </c>
      <c r="E467" s="16">
        <v>1.1687000000000001</v>
      </c>
      <c r="F467" s="16">
        <v>13.199299999999999</v>
      </c>
      <c r="G467" s="16">
        <v>3.0150999999999999</v>
      </c>
      <c r="H467" s="16">
        <v>2.7412000000000001</v>
      </c>
      <c r="I467" s="21">
        <v>17797</v>
      </c>
      <c r="J467" s="21">
        <v>169110</v>
      </c>
      <c r="K467" s="21">
        <v>207452</v>
      </c>
      <c r="L467" s="21">
        <v>122487</v>
      </c>
      <c r="M467" s="21">
        <v>5609</v>
      </c>
      <c r="N467" s="21">
        <v>15211</v>
      </c>
      <c r="O467" s="16">
        <v>11.972799999999999</v>
      </c>
      <c r="P467" s="16">
        <v>89.437799999999996</v>
      </c>
      <c r="Q467" s="16">
        <v>5.1707000000000001</v>
      </c>
      <c r="R467" s="16">
        <v>-3.3273000000000001</v>
      </c>
      <c r="S467" s="16">
        <v>328.97789999999998</v>
      </c>
      <c r="T467" s="21">
        <v>21617</v>
      </c>
    </row>
    <row r="468" spans="2:20" x14ac:dyDescent="0.3">
      <c r="B468" s="15" t="s">
        <v>162</v>
      </c>
      <c r="C468" t="s">
        <v>199</v>
      </c>
      <c r="D468" t="s">
        <v>45</v>
      </c>
      <c r="E468" s="16">
        <v>0.87849999999999995</v>
      </c>
      <c r="F468" s="16">
        <v>15.4277</v>
      </c>
      <c r="G468" s="16">
        <v>2.23</v>
      </c>
      <c r="H468" s="16">
        <v>2.0238</v>
      </c>
      <c r="I468" s="21">
        <v>43167</v>
      </c>
      <c r="J468" s="21">
        <v>507456</v>
      </c>
      <c r="K468" s="21">
        <v>770912</v>
      </c>
      <c r="L468" s="21">
        <v>219518</v>
      </c>
      <c r="M468" s="21">
        <v>12965</v>
      </c>
      <c r="N468" s="21">
        <v>45145</v>
      </c>
      <c r="O468" s="16">
        <v>16.702999999999999</v>
      </c>
      <c r="P468" s="16">
        <v>53.658200000000001</v>
      </c>
      <c r="Q468" s="16">
        <v>1.4577</v>
      </c>
      <c r="R468" s="16">
        <v>7.1333000000000002</v>
      </c>
      <c r="S468" s="16" t="s">
        <v>146</v>
      </c>
      <c r="T468" s="21">
        <v>59816</v>
      </c>
    </row>
    <row r="469" spans="2:20" x14ac:dyDescent="0.3">
      <c r="B469" s="15" t="s">
        <v>163</v>
      </c>
      <c r="C469" t="s">
        <v>199</v>
      </c>
      <c r="D469" t="s">
        <v>45</v>
      </c>
      <c r="E469" s="16">
        <v>0.4632</v>
      </c>
      <c r="F469" s="16">
        <v>5.8673999999999999</v>
      </c>
      <c r="G469" s="16">
        <v>2.3340000000000001</v>
      </c>
      <c r="H469" s="16">
        <v>2.2031000000000001</v>
      </c>
      <c r="I469" s="21">
        <v>68621</v>
      </c>
      <c r="J469" s="21">
        <v>791373</v>
      </c>
      <c r="K469" s="21">
        <v>1157248</v>
      </c>
      <c r="L469" s="21">
        <v>433836</v>
      </c>
      <c r="M469" s="21">
        <v>16761</v>
      </c>
      <c r="N469" s="21">
        <v>105314</v>
      </c>
      <c r="O469" s="16">
        <v>10.9533</v>
      </c>
      <c r="P469" s="16">
        <v>53.434800000000003</v>
      </c>
      <c r="Q469" s="16">
        <v>97.631200000000007</v>
      </c>
      <c r="R469" s="16">
        <v>59.714799999999997</v>
      </c>
      <c r="S469" s="16" t="s">
        <v>146</v>
      </c>
      <c r="T469" s="21">
        <v>96807</v>
      </c>
    </row>
    <row r="470" spans="2:20" x14ac:dyDescent="0.3">
      <c r="B470" s="15" t="s">
        <v>164</v>
      </c>
      <c r="C470" t="s">
        <v>199</v>
      </c>
      <c r="D470" t="s">
        <v>45</v>
      </c>
      <c r="E470" s="16">
        <v>0.72009999999999996</v>
      </c>
      <c r="F470" s="16">
        <v>7.976</v>
      </c>
      <c r="G470" s="16">
        <v>2.2084000000000001</v>
      </c>
      <c r="H470" s="16">
        <v>1.9432</v>
      </c>
      <c r="I470" s="21">
        <v>72474</v>
      </c>
      <c r="J470" s="21">
        <v>850643</v>
      </c>
      <c r="K470" s="21">
        <v>1198942</v>
      </c>
      <c r="L470" s="21">
        <v>448888</v>
      </c>
      <c r="M470" s="21">
        <v>19555</v>
      </c>
      <c r="N470" s="21">
        <v>107072</v>
      </c>
      <c r="O470" s="16">
        <v>11.183</v>
      </c>
      <c r="P470" s="16">
        <v>57.721499999999999</v>
      </c>
      <c r="Q470" s="16">
        <v>3.4695</v>
      </c>
      <c r="R470" s="16">
        <v>6.431</v>
      </c>
      <c r="S470" s="16" t="s">
        <v>146</v>
      </c>
      <c r="T470" s="21">
        <v>102437</v>
      </c>
    </row>
    <row r="471" spans="2:20" x14ac:dyDescent="0.3">
      <c r="B471" s="15" t="s">
        <v>165</v>
      </c>
      <c r="C471" t="s">
        <v>199</v>
      </c>
      <c r="D471" t="s">
        <v>45</v>
      </c>
      <c r="E471" s="16">
        <v>1.1327</v>
      </c>
      <c r="F471" s="16">
        <v>12.9587</v>
      </c>
      <c r="G471" s="16">
        <v>2.0933000000000002</v>
      </c>
      <c r="H471" s="16">
        <v>1.48</v>
      </c>
      <c r="I471" s="21">
        <v>81055</v>
      </c>
      <c r="J471" s="21">
        <v>935909</v>
      </c>
      <c r="K471" s="21">
        <v>1351520</v>
      </c>
      <c r="L471" s="21">
        <v>483127</v>
      </c>
      <c r="M471" s="21">
        <v>21242</v>
      </c>
      <c r="N471" s="21">
        <v>115790</v>
      </c>
      <c r="O471" s="16">
        <v>11.6722</v>
      </c>
      <c r="P471" s="16">
        <v>58.595500000000001</v>
      </c>
      <c r="Q471" s="16">
        <v>7.6275000000000004</v>
      </c>
      <c r="R471" s="16">
        <v>15.098800000000001</v>
      </c>
      <c r="S471" s="16" t="s">
        <v>146</v>
      </c>
      <c r="T471" s="21">
        <v>115265</v>
      </c>
    </row>
    <row r="472" spans="2:20" x14ac:dyDescent="0.3">
      <c r="B472" s="15" t="s">
        <v>166</v>
      </c>
      <c r="C472" t="s">
        <v>199</v>
      </c>
      <c r="D472" t="s">
        <v>45</v>
      </c>
      <c r="E472" s="16">
        <v>1.0547</v>
      </c>
      <c r="F472" s="16">
        <v>12.857100000000001</v>
      </c>
      <c r="G472" s="16">
        <v>2.2273000000000001</v>
      </c>
      <c r="H472" s="16">
        <v>1.6315999999999999</v>
      </c>
      <c r="I472" s="21">
        <v>88746</v>
      </c>
      <c r="J472" s="21">
        <v>1051879</v>
      </c>
      <c r="K472" s="21">
        <v>1562147</v>
      </c>
      <c r="L472" s="21">
        <v>519374</v>
      </c>
      <c r="M472" s="21">
        <v>26406</v>
      </c>
      <c r="N472" s="21">
        <v>123221</v>
      </c>
      <c r="O472" s="16">
        <v>12.6776</v>
      </c>
      <c r="P472" s="16">
        <v>58.062399999999997</v>
      </c>
      <c r="Q472" s="16">
        <v>7.5026000000000002</v>
      </c>
      <c r="R472" s="16">
        <v>15.958299999999999</v>
      </c>
      <c r="S472" s="16">
        <v>515.71400000000006</v>
      </c>
      <c r="T472" s="21">
        <v>132242</v>
      </c>
    </row>
    <row r="473" spans="2:20" x14ac:dyDescent="0.3">
      <c r="B473" s="15" t="s">
        <v>167</v>
      </c>
      <c r="C473" t="s">
        <v>199</v>
      </c>
      <c r="D473" t="s">
        <v>45</v>
      </c>
      <c r="E473" s="16">
        <v>0.3</v>
      </c>
      <c r="F473" s="16">
        <v>3.82</v>
      </c>
      <c r="G473" s="16">
        <v>2.5815999999999999</v>
      </c>
      <c r="H473" s="16">
        <v>2.1758000000000002</v>
      </c>
      <c r="I473" s="21">
        <v>136104</v>
      </c>
      <c r="J473" s="21">
        <v>1244659</v>
      </c>
      <c r="K473" s="21">
        <v>2175052</v>
      </c>
      <c r="L473" s="21">
        <v>744898</v>
      </c>
      <c r="M473" s="21">
        <v>38779</v>
      </c>
      <c r="N473" s="21">
        <v>134945</v>
      </c>
      <c r="O473" s="16">
        <v>13.033300000000001</v>
      </c>
      <c r="P473" s="16">
        <v>59.418700000000001</v>
      </c>
      <c r="Q473" s="16">
        <v>43.4223</v>
      </c>
      <c r="R473" s="16">
        <v>36.2547</v>
      </c>
      <c r="S473" s="16">
        <v>471.23390000000001</v>
      </c>
      <c r="T473" s="21">
        <v>184720</v>
      </c>
    </row>
    <row r="474" spans="2:20" x14ac:dyDescent="0.3">
      <c r="B474" s="15" t="s">
        <v>168</v>
      </c>
      <c r="C474" t="s">
        <v>199</v>
      </c>
      <c r="D474" t="s">
        <v>45</v>
      </c>
      <c r="E474" s="16">
        <v>0.5575</v>
      </c>
      <c r="F474" s="16">
        <v>6.0063000000000004</v>
      </c>
      <c r="G474" s="16">
        <v>2.9702999999999999</v>
      </c>
      <c r="H474" s="16">
        <v>2.7841999999999998</v>
      </c>
      <c r="I474" s="21">
        <v>132971</v>
      </c>
      <c r="J474" s="21">
        <v>1198006</v>
      </c>
      <c r="K474" s="21">
        <v>2031989</v>
      </c>
      <c r="L474" s="21">
        <v>633458</v>
      </c>
      <c r="M474" s="21">
        <v>51152</v>
      </c>
      <c r="N474" s="21">
        <v>157213</v>
      </c>
      <c r="O474" s="16">
        <v>12.2879</v>
      </c>
      <c r="P474" s="16">
        <v>57.085099999999997</v>
      </c>
      <c r="Q474" s="16">
        <v>-14.9604</v>
      </c>
      <c r="R474" s="16">
        <v>-7.0258000000000003</v>
      </c>
      <c r="S474" s="16">
        <v>508.04770000000002</v>
      </c>
      <c r="T474" s="21">
        <v>177073</v>
      </c>
    </row>
    <row r="475" spans="2:20" x14ac:dyDescent="0.3">
      <c r="B475" s="15" t="s">
        <v>169</v>
      </c>
      <c r="C475" t="s">
        <v>199</v>
      </c>
      <c r="D475" t="s">
        <v>45</v>
      </c>
      <c r="E475" s="16">
        <v>0.83720000000000006</v>
      </c>
      <c r="F475" s="16">
        <v>9.6854999999999993</v>
      </c>
      <c r="G475" s="16">
        <v>2.9462000000000002</v>
      </c>
      <c r="H475" s="16">
        <v>2.7724000000000002</v>
      </c>
      <c r="I475" s="21">
        <v>142450</v>
      </c>
      <c r="J475" s="21">
        <v>1174978</v>
      </c>
      <c r="K475" s="21">
        <v>2117605</v>
      </c>
      <c r="L475" s="21">
        <v>692927</v>
      </c>
      <c r="M475" s="21">
        <v>51001</v>
      </c>
      <c r="N475" s="21">
        <v>168306</v>
      </c>
      <c r="O475" s="16">
        <v>12.0246</v>
      </c>
      <c r="P475" s="16">
        <v>54.664900000000003</v>
      </c>
      <c r="Q475" s="16">
        <v>9.3879999999999999</v>
      </c>
      <c r="R475" s="16">
        <v>-0.85229999999999995</v>
      </c>
      <c r="S475" s="16">
        <v>496.46010000000001</v>
      </c>
      <c r="T475" s="21">
        <v>182216</v>
      </c>
    </row>
    <row r="476" spans="2:20" x14ac:dyDescent="0.3">
      <c r="B476" s="15" t="s">
        <v>170</v>
      </c>
      <c r="C476" t="s">
        <v>199</v>
      </c>
      <c r="D476" t="s">
        <v>45</v>
      </c>
      <c r="E476" s="16">
        <v>0.86580000000000001</v>
      </c>
      <c r="F476" s="16">
        <v>10.211600000000001</v>
      </c>
      <c r="G476" s="16">
        <v>2.6137999999999999</v>
      </c>
      <c r="H476" s="16">
        <v>2.3847999999999998</v>
      </c>
      <c r="I476" s="21">
        <v>150384</v>
      </c>
      <c r="J476" s="21">
        <v>1221198</v>
      </c>
      <c r="K476" s="21">
        <v>2265792</v>
      </c>
      <c r="L476" s="21">
        <v>723720</v>
      </c>
      <c r="M476" s="21">
        <v>47689</v>
      </c>
      <c r="N476" s="21">
        <v>175773</v>
      </c>
      <c r="O476" s="16">
        <v>12.342700000000001</v>
      </c>
      <c r="P476" s="16">
        <v>62.504899999999999</v>
      </c>
      <c r="Q476" s="16">
        <v>4.4439000000000002</v>
      </c>
      <c r="R476" s="16">
        <v>21.221399999999999</v>
      </c>
      <c r="S476" s="16">
        <v>476.52</v>
      </c>
      <c r="T476" s="21">
        <v>188088</v>
      </c>
    </row>
    <row r="477" spans="2:20" x14ac:dyDescent="0.3">
      <c r="B477" s="15" t="s">
        <v>171</v>
      </c>
      <c r="C477" t="s">
        <v>199</v>
      </c>
      <c r="D477" t="s">
        <v>45</v>
      </c>
      <c r="E477" s="16">
        <v>0.9204</v>
      </c>
      <c r="F477" s="16">
        <v>10.7216</v>
      </c>
      <c r="G477" s="16">
        <v>2.3290999999999999</v>
      </c>
      <c r="H477" s="16">
        <v>2.0989</v>
      </c>
      <c r="I477" s="21">
        <v>160002</v>
      </c>
      <c r="J477" s="21">
        <v>1270378</v>
      </c>
      <c r="K477" s="21">
        <v>2359141</v>
      </c>
      <c r="L477" s="21">
        <v>733796</v>
      </c>
      <c r="M477" s="21">
        <v>44910</v>
      </c>
      <c r="N477" s="21">
        <v>195011</v>
      </c>
      <c r="O477" s="16">
        <v>11.560499999999999</v>
      </c>
      <c r="P477" s="16">
        <v>63.180599999999998</v>
      </c>
      <c r="Q477" s="16">
        <v>1.3923000000000001</v>
      </c>
      <c r="R477" s="16">
        <v>5.8331999999999997</v>
      </c>
      <c r="S477" s="16">
        <v>432.32190000000003</v>
      </c>
      <c r="T477" s="21">
        <v>194036</v>
      </c>
    </row>
    <row r="478" spans="2:20" x14ac:dyDescent="0.3">
      <c r="B478" s="15" t="s">
        <v>172</v>
      </c>
      <c r="C478" t="s">
        <v>199</v>
      </c>
      <c r="D478" t="s">
        <v>45</v>
      </c>
      <c r="E478" s="16">
        <v>0.74919999999999998</v>
      </c>
      <c r="F478" s="16">
        <v>8.3826000000000001</v>
      </c>
      <c r="G478" s="16">
        <v>2.1501999999999999</v>
      </c>
      <c r="H478" s="16">
        <v>1.9515</v>
      </c>
      <c r="I478" s="21">
        <v>165642</v>
      </c>
      <c r="J478" s="21">
        <v>1390854</v>
      </c>
      <c r="K478" s="21">
        <v>2415689</v>
      </c>
      <c r="L478" s="21">
        <v>738418</v>
      </c>
      <c r="M478" s="21">
        <v>43319</v>
      </c>
      <c r="N478" s="21">
        <v>200020</v>
      </c>
      <c r="O478" s="16">
        <v>11.4391</v>
      </c>
      <c r="P478" s="16">
        <v>65.947699999999998</v>
      </c>
      <c r="Q478" s="16">
        <v>0.62990000000000002</v>
      </c>
      <c r="R478" s="16">
        <v>7.8898000000000001</v>
      </c>
      <c r="S478" s="16">
        <v>360.04079999999999</v>
      </c>
      <c r="T478" s="21">
        <v>199265</v>
      </c>
    </row>
    <row r="479" spans="2:20" x14ac:dyDescent="0.3">
      <c r="B479" s="15" t="s">
        <v>173</v>
      </c>
      <c r="C479" t="s">
        <v>199</v>
      </c>
      <c r="D479" t="s">
        <v>45</v>
      </c>
      <c r="E479" s="16">
        <v>0.87180000000000002</v>
      </c>
      <c r="F479" s="16">
        <v>9.7455999999999996</v>
      </c>
      <c r="G479" s="16">
        <v>2.069</v>
      </c>
      <c r="H479" s="16">
        <v>1.8884000000000001</v>
      </c>
      <c r="I479" s="21">
        <v>186632</v>
      </c>
      <c r="J479" s="21">
        <v>1472602</v>
      </c>
      <c r="K479" s="21">
        <v>2573126</v>
      </c>
      <c r="L479" s="21">
        <v>757336</v>
      </c>
      <c r="M479" s="21">
        <v>43634</v>
      </c>
      <c r="N479" s="21">
        <v>212002</v>
      </c>
      <c r="O479" s="16">
        <v>11.087999999999999</v>
      </c>
      <c r="P479" s="16">
        <v>66.089799999999997</v>
      </c>
      <c r="Q479" s="16">
        <v>2.5619999999999998</v>
      </c>
      <c r="R479" s="16">
        <v>5.8754999999999997</v>
      </c>
      <c r="S479" s="16">
        <v>323.06900000000002</v>
      </c>
      <c r="T479" s="21">
        <v>221563</v>
      </c>
    </row>
    <row r="480" spans="2:20" x14ac:dyDescent="0.3">
      <c r="B480" s="15" t="s">
        <v>174</v>
      </c>
      <c r="C480" t="s">
        <v>199</v>
      </c>
      <c r="D480" t="s">
        <v>45</v>
      </c>
      <c r="E480" s="16">
        <v>0.99260000000000004</v>
      </c>
      <c r="F480" s="16">
        <v>10.450100000000001</v>
      </c>
      <c r="G480" s="16">
        <v>2.0754999999999999</v>
      </c>
      <c r="H480" s="16">
        <v>1.8786</v>
      </c>
      <c r="I480" s="21">
        <v>200482</v>
      </c>
      <c r="J480" s="21">
        <v>1465262</v>
      </c>
      <c r="K480" s="21">
        <v>2351698</v>
      </c>
      <c r="L480" s="21">
        <v>837299</v>
      </c>
      <c r="M480" s="21">
        <v>43510</v>
      </c>
      <c r="N480" s="21">
        <v>221505</v>
      </c>
      <c r="O480" s="16">
        <v>9.4990000000000006</v>
      </c>
      <c r="P480" s="16">
        <v>69.860399999999998</v>
      </c>
      <c r="Q480" s="16">
        <v>10.5585</v>
      </c>
      <c r="R480" s="16">
        <v>-6.1398000000000001</v>
      </c>
      <c r="S480" s="16">
        <v>252.4443</v>
      </c>
      <c r="T480" s="21">
        <v>234413</v>
      </c>
    </row>
    <row r="481" spans="2:20" x14ac:dyDescent="0.3">
      <c r="B481" s="15" t="s">
        <v>175</v>
      </c>
      <c r="C481" t="s">
        <v>199</v>
      </c>
      <c r="D481" t="s">
        <v>45</v>
      </c>
      <c r="E481" s="16">
        <v>1.0215000000000001</v>
      </c>
      <c r="F481" s="16">
        <v>10.1569</v>
      </c>
      <c r="G481" s="16">
        <v>2.2267999999999999</v>
      </c>
      <c r="H481" s="16">
        <v>1.9789000000000001</v>
      </c>
      <c r="I481" s="21">
        <v>208112</v>
      </c>
      <c r="J481" s="21">
        <v>1483132</v>
      </c>
      <c r="K481" s="21">
        <v>2490972</v>
      </c>
      <c r="L481" s="21">
        <v>894765</v>
      </c>
      <c r="M481" s="21">
        <v>46083</v>
      </c>
      <c r="N481" s="21">
        <v>228122</v>
      </c>
      <c r="O481" s="16">
        <v>9.7995999999999999</v>
      </c>
      <c r="P481" s="16">
        <v>68.861999999999995</v>
      </c>
      <c r="Q481" s="16">
        <v>6.8632999999999997</v>
      </c>
      <c r="R481" s="16">
        <v>7.4598000000000004</v>
      </c>
      <c r="S481" s="16">
        <v>254.68389999999999</v>
      </c>
      <c r="T481" s="21">
        <v>239553</v>
      </c>
    </row>
    <row r="482" spans="2:20" x14ac:dyDescent="0.3">
      <c r="B482" s="15" t="s">
        <v>176</v>
      </c>
      <c r="C482" t="s">
        <v>199</v>
      </c>
      <c r="D482" t="s">
        <v>45</v>
      </c>
      <c r="E482" s="16">
        <v>0.97289999999999999</v>
      </c>
      <c r="F482" s="16">
        <v>9.86</v>
      </c>
      <c r="G482" s="16">
        <v>2.3380000000000001</v>
      </c>
      <c r="H482" s="16">
        <v>2.0415999999999999</v>
      </c>
      <c r="I482" s="21">
        <v>208644</v>
      </c>
      <c r="J482" s="21">
        <v>1499506</v>
      </c>
      <c r="K482" s="21">
        <v>2533600</v>
      </c>
      <c r="L482" s="21">
        <v>930697</v>
      </c>
      <c r="M482" s="21">
        <v>50097</v>
      </c>
      <c r="N482" s="21">
        <v>229625</v>
      </c>
      <c r="O482" s="16">
        <v>9.9087999999999994</v>
      </c>
      <c r="P482" s="16">
        <v>70.412499999999994</v>
      </c>
      <c r="Q482" s="16">
        <v>4.0157999999999996</v>
      </c>
      <c r="R482" s="16">
        <v>5.0031999999999996</v>
      </c>
      <c r="S482" s="16">
        <v>244.72200000000001</v>
      </c>
      <c r="T482" s="21">
        <v>238395</v>
      </c>
    </row>
    <row r="483" spans="2:20" x14ac:dyDescent="0.3">
      <c r="B483" s="15" t="s">
        <v>177</v>
      </c>
      <c r="C483" t="s">
        <v>199</v>
      </c>
      <c r="D483" t="s">
        <v>45</v>
      </c>
      <c r="E483" s="16">
        <v>1.2596000000000001</v>
      </c>
      <c r="F483" s="16">
        <v>13.349600000000001</v>
      </c>
      <c r="G483" s="16">
        <v>2.4695999999999998</v>
      </c>
      <c r="H483" s="16">
        <v>2.1044</v>
      </c>
      <c r="I483" s="21">
        <v>209093</v>
      </c>
      <c r="J483" s="21">
        <v>1528916</v>
      </c>
      <c r="K483" s="21">
        <v>2622532</v>
      </c>
      <c r="L483" s="21">
        <v>984554</v>
      </c>
      <c r="M483" s="21">
        <v>55059</v>
      </c>
      <c r="N483" s="21">
        <v>230447</v>
      </c>
      <c r="O483" s="16">
        <v>10.223699999999999</v>
      </c>
      <c r="P483" s="16">
        <v>69.608000000000004</v>
      </c>
      <c r="Q483" s="16">
        <v>5.7866999999999997</v>
      </c>
      <c r="R483" s="16">
        <v>1.8479000000000001</v>
      </c>
      <c r="S483" s="16">
        <v>265.33030000000002</v>
      </c>
      <c r="T483" s="21">
        <v>237511</v>
      </c>
    </row>
    <row r="484" spans="2:20" x14ac:dyDescent="0.3">
      <c r="B484" s="15" t="s">
        <v>178</v>
      </c>
      <c r="C484" t="s">
        <v>199</v>
      </c>
      <c r="D484" t="s">
        <v>45</v>
      </c>
      <c r="E484" s="16">
        <v>1.3722000000000001</v>
      </c>
      <c r="F484" s="16">
        <v>14.906700000000001</v>
      </c>
      <c r="G484" s="16">
        <v>2.4889999999999999</v>
      </c>
      <c r="H484" s="16">
        <v>2.0844</v>
      </c>
      <c r="I484" s="21">
        <v>214432</v>
      </c>
      <c r="J484" s="21">
        <v>1515869</v>
      </c>
      <c r="K484" s="21">
        <v>2687379</v>
      </c>
      <c r="L484" s="21">
        <v>997620</v>
      </c>
      <c r="M484" s="21">
        <v>57245</v>
      </c>
      <c r="N484" s="21">
        <v>234337</v>
      </c>
      <c r="O484" s="16">
        <v>10.2835</v>
      </c>
      <c r="P484" s="16">
        <v>71.656700000000001</v>
      </c>
      <c r="Q484" s="16">
        <v>1.3270999999999999</v>
      </c>
      <c r="R484" s="16">
        <v>6.2397</v>
      </c>
      <c r="S484" s="16">
        <v>307.20929999999998</v>
      </c>
      <c r="T484" s="21">
        <v>242589</v>
      </c>
    </row>
    <row r="485" spans="2:20" x14ac:dyDescent="0.3">
      <c r="B485" s="15" t="s">
        <v>179</v>
      </c>
      <c r="C485" t="s">
        <v>199</v>
      </c>
      <c r="D485" t="s">
        <v>45</v>
      </c>
      <c r="E485" s="16">
        <v>0.95950000000000002</v>
      </c>
      <c r="F485" s="16">
        <v>11.3352</v>
      </c>
      <c r="G485" s="16">
        <v>2.0604</v>
      </c>
      <c r="H485" s="16">
        <v>1.9176</v>
      </c>
      <c r="I485" s="21">
        <v>234844</v>
      </c>
      <c r="J485" s="21">
        <v>1560609</v>
      </c>
      <c r="K485" s="21">
        <v>3384757</v>
      </c>
      <c r="L485" s="21">
        <v>1012853</v>
      </c>
      <c r="M485" s="21">
        <v>54563</v>
      </c>
      <c r="N485" s="21">
        <v>249291</v>
      </c>
      <c r="O485" s="16">
        <v>12.116400000000001</v>
      </c>
      <c r="P485" s="16">
        <v>76.253699999999995</v>
      </c>
      <c r="Q485" s="16">
        <v>1.5268999999999999</v>
      </c>
      <c r="R485" s="16">
        <v>37.238500000000002</v>
      </c>
      <c r="S485" s="16">
        <v>445.03</v>
      </c>
      <c r="T485" s="21">
        <v>269923</v>
      </c>
    </row>
    <row r="486" spans="2:20" x14ac:dyDescent="0.3">
      <c r="B486" s="15" t="s">
        <v>180</v>
      </c>
      <c r="C486" t="s">
        <v>199</v>
      </c>
      <c r="D486" t="s">
        <v>45</v>
      </c>
      <c r="E486" s="16">
        <v>1.3561000000000001</v>
      </c>
      <c r="F486" s="16">
        <v>18.287400000000002</v>
      </c>
      <c r="G486" s="16">
        <v>1.6746000000000001</v>
      </c>
      <c r="H486" s="16">
        <v>1.5971</v>
      </c>
      <c r="I486" s="21">
        <v>246162</v>
      </c>
      <c r="J486" s="21">
        <v>1638900</v>
      </c>
      <c r="K486" s="21">
        <v>3743567</v>
      </c>
      <c r="L486" s="21">
        <v>1077714</v>
      </c>
      <c r="M486" s="21">
        <v>52311</v>
      </c>
      <c r="N486" s="21">
        <v>259289</v>
      </c>
      <c r="O486" s="16">
        <v>12.7277</v>
      </c>
      <c r="P486" s="16">
        <v>78.295199999999994</v>
      </c>
      <c r="Q486" s="16">
        <v>6.4038000000000004</v>
      </c>
      <c r="R486" s="16">
        <v>14.8325</v>
      </c>
      <c r="S486" s="16">
        <v>392.5342</v>
      </c>
      <c r="T486" s="21">
        <v>274900</v>
      </c>
    </row>
    <row r="487" spans="2:20" x14ac:dyDescent="0.3">
      <c r="B487" s="15" t="s">
        <v>181</v>
      </c>
      <c r="C487" t="s">
        <v>199</v>
      </c>
      <c r="D487" t="s">
        <v>45</v>
      </c>
      <c r="E487" s="16">
        <v>1.0169999999999999</v>
      </c>
      <c r="F487" s="16">
        <v>13.6936</v>
      </c>
      <c r="G487" s="16">
        <v>2.0663</v>
      </c>
      <c r="H487" s="16">
        <v>1.7608999999999999</v>
      </c>
      <c r="I487" s="21">
        <v>245631</v>
      </c>
      <c r="J487" s="21">
        <v>1653538</v>
      </c>
      <c r="K487" s="21">
        <v>3665743</v>
      </c>
      <c r="L487" s="21">
        <v>1135647</v>
      </c>
      <c r="M487" s="21">
        <v>66710</v>
      </c>
      <c r="N487" s="21">
        <v>264928</v>
      </c>
      <c r="O487" s="16">
        <v>12.5397</v>
      </c>
      <c r="P487" s="16">
        <v>77.225700000000003</v>
      </c>
      <c r="Q487" s="16">
        <v>5.3754999999999997</v>
      </c>
      <c r="R487" s="16">
        <v>-4.9596999999999998</v>
      </c>
      <c r="S487" s="16">
        <v>378.20119999999997</v>
      </c>
      <c r="T487" s="21">
        <v>277769</v>
      </c>
    </row>
    <row r="488" spans="2:20" x14ac:dyDescent="0.3">
      <c r="B488" s="15" t="s">
        <v>157</v>
      </c>
      <c r="C488" t="s">
        <v>200</v>
      </c>
      <c r="D488" t="s">
        <v>45</v>
      </c>
      <c r="E488" s="16">
        <v>1.2025999999999999</v>
      </c>
      <c r="F488" s="16">
        <v>15.7997</v>
      </c>
      <c r="G488" s="16">
        <v>4.1561000000000003</v>
      </c>
      <c r="H488" s="16">
        <v>3.4026000000000001</v>
      </c>
      <c r="I488" s="21" t="s">
        <v>146</v>
      </c>
      <c r="J488" s="21" t="s">
        <v>146</v>
      </c>
      <c r="K488" s="21">
        <v>20583.886699999999</v>
      </c>
      <c r="L488" s="21">
        <v>15791.5303</v>
      </c>
      <c r="M488" s="21">
        <v>664.29100000000005</v>
      </c>
      <c r="N488" s="21">
        <v>1602.3620000000001</v>
      </c>
      <c r="O488" s="16">
        <v>12.846</v>
      </c>
      <c r="P488" s="16">
        <v>79.511300000000006</v>
      </c>
      <c r="Q488" s="16">
        <v>37.358600000000003</v>
      </c>
      <c r="R488" s="16">
        <v>32.015999999999998</v>
      </c>
      <c r="S488" s="16" t="s">
        <v>146</v>
      </c>
      <c r="T488" s="21">
        <v>1725.02</v>
      </c>
    </row>
    <row r="489" spans="2:20" x14ac:dyDescent="0.3">
      <c r="B489" s="15" t="s">
        <v>158</v>
      </c>
      <c r="C489" t="s">
        <v>200</v>
      </c>
      <c r="D489" t="s">
        <v>45</v>
      </c>
      <c r="E489" s="16">
        <v>1.2357</v>
      </c>
      <c r="F489" s="16">
        <v>15.627800000000001</v>
      </c>
      <c r="G489" s="16">
        <v>3.8763999999999998</v>
      </c>
      <c r="H489" s="16">
        <v>3.2309999999999999</v>
      </c>
      <c r="I489" s="21">
        <v>1489.6759999999999</v>
      </c>
      <c r="J489" s="21">
        <v>18008.8488</v>
      </c>
      <c r="K489" s="21">
        <v>22409.119999999999</v>
      </c>
      <c r="L489" s="21">
        <v>17406.773000000001</v>
      </c>
      <c r="M489" s="21">
        <v>759.39700000000005</v>
      </c>
      <c r="N489" s="21">
        <v>1797.048</v>
      </c>
      <c r="O489" s="16">
        <v>12.47</v>
      </c>
      <c r="P489" s="16">
        <v>78.027100000000004</v>
      </c>
      <c r="Q489" s="16">
        <v>10.2285</v>
      </c>
      <c r="R489" s="16">
        <v>4.3188000000000004</v>
      </c>
      <c r="S489" s="16" t="s">
        <v>146</v>
      </c>
      <c r="T489" s="21">
        <v>1845.9069999999999</v>
      </c>
    </row>
    <row r="490" spans="2:20" x14ac:dyDescent="0.3">
      <c r="B490" s="15" t="s">
        <v>159</v>
      </c>
      <c r="C490" t="s">
        <v>200</v>
      </c>
      <c r="D490" t="s">
        <v>45</v>
      </c>
      <c r="E490" s="16">
        <v>1.1143000000000001</v>
      </c>
      <c r="F490" s="16">
        <v>12.725</v>
      </c>
      <c r="G490" s="16">
        <v>3.7031000000000001</v>
      </c>
      <c r="H490" s="16">
        <v>2.9775999999999998</v>
      </c>
      <c r="I490" s="21">
        <v>1819.9870000000001</v>
      </c>
      <c r="J490" s="21">
        <v>24308.6774</v>
      </c>
      <c r="K490" s="21">
        <v>28949.46</v>
      </c>
      <c r="L490" s="21">
        <v>22742.813999999998</v>
      </c>
      <c r="M490" s="21">
        <v>854.18700000000001</v>
      </c>
      <c r="N490" s="21">
        <v>2700.4850000000001</v>
      </c>
      <c r="O490" s="16">
        <v>10.7201</v>
      </c>
      <c r="P490" s="16">
        <v>78.665099999999995</v>
      </c>
      <c r="Q490" s="16">
        <v>30.655000000000001</v>
      </c>
      <c r="R490" s="16">
        <v>31.606400000000001</v>
      </c>
      <c r="S490" s="16" t="s">
        <v>146</v>
      </c>
      <c r="T490" s="21">
        <v>2720.1410000000001</v>
      </c>
    </row>
    <row r="491" spans="2:20" x14ac:dyDescent="0.3">
      <c r="B491" s="15" t="s">
        <v>160</v>
      </c>
      <c r="C491" t="s">
        <v>200</v>
      </c>
      <c r="D491" t="s">
        <v>45</v>
      </c>
      <c r="E491" s="16">
        <v>1.2519</v>
      </c>
      <c r="F491" s="16">
        <v>13.4071</v>
      </c>
      <c r="G491" s="16">
        <v>4.3223000000000003</v>
      </c>
      <c r="H491" s="16">
        <v>3.6905999999999999</v>
      </c>
      <c r="I491" s="21">
        <v>1963.9929999999999</v>
      </c>
      <c r="J491" s="21">
        <v>26657.556</v>
      </c>
      <c r="K491" s="21">
        <v>31450.2</v>
      </c>
      <c r="L491" s="21">
        <v>25187.759999999998</v>
      </c>
      <c r="M491" s="21">
        <v>1158.288</v>
      </c>
      <c r="N491" s="21">
        <v>2939.451</v>
      </c>
      <c r="O491" s="16">
        <v>10.699299999999999</v>
      </c>
      <c r="P491" s="16">
        <v>76.831400000000002</v>
      </c>
      <c r="Q491" s="16">
        <v>10.750400000000001</v>
      </c>
      <c r="R491" s="16">
        <v>6.6612</v>
      </c>
      <c r="S491" s="16" t="s">
        <v>146</v>
      </c>
      <c r="T491" s="21">
        <v>2857.69</v>
      </c>
    </row>
    <row r="492" spans="2:20" x14ac:dyDescent="0.3">
      <c r="B492" s="15" t="s">
        <v>161</v>
      </c>
      <c r="C492" t="s">
        <v>200</v>
      </c>
      <c r="D492" t="s">
        <v>45</v>
      </c>
      <c r="E492" s="16">
        <v>1.413</v>
      </c>
      <c r="F492" s="16">
        <v>14.858700000000001</v>
      </c>
      <c r="G492" s="16">
        <v>4.3236999999999997</v>
      </c>
      <c r="H492" s="16">
        <v>3.9302999999999999</v>
      </c>
      <c r="I492" s="21">
        <v>2249.7950000000001</v>
      </c>
      <c r="J492" s="21">
        <v>28045.2232</v>
      </c>
      <c r="K492" s="21">
        <v>33201.180999999997</v>
      </c>
      <c r="L492" s="21">
        <v>25727.784</v>
      </c>
      <c r="M492" s="21">
        <v>1247.585</v>
      </c>
      <c r="N492" s="21">
        <v>3208.4789999999998</v>
      </c>
      <c r="O492" s="16">
        <v>10.348000000000001</v>
      </c>
      <c r="P492" s="16">
        <v>73.212800000000001</v>
      </c>
      <c r="Q492" s="16">
        <v>2.1440000000000001</v>
      </c>
      <c r="R492" s="16">
        <v>0.39169999999999999</v>
      </c>
      <c r="S492" s="16" t="s">
        <v>146</v>
      </c>
      <c r="T492" s="21">
        <v>3141.0650000000001</v>
      </c>
    </row>
    <row r="493" spans="2:20" x14ac:dyDescent="0.3">
      <c r="B493" s="15" t="s">
        <v>162</v>
      </c>
      <c r="C493" t="s">
        <v>200</v>
      </c>
      <c r="D493" t="s">
        <v>45</v>
      </c>
      <c r="E493" s="16">
        <v>1.3825000000000001</v>
      </c>
      <c r="F493" s="16">
        <v>12.8605</v>
      </c>
      <c r="G493" s="16">
        <v>4.4039999999999999</v>
      </c>
      <c r="H493" s="16">
        <v>4.0453000000000001</v>
      </c>
      <c r="I493" s="21">
        <v>3205.6489999999999</v>
      </c>
      <c r="J493" s="21">
        <v>43900.2232</v>
      </c>
      <c r="K493" s="21">
        <v>49826.080999999998</v>
      </c>
      <c r="L493" s="21">
        <v>35772.434999999998</v>
      </c>
      <c r="M493" s="21">
        <v>1598.7550000000001</v>
      </c>
      <c r="N493" s="21">
        <v>5717.21</v>
      </c>
      <c r="O493" s="16">
        <v>8.7150999999999996</v>
      </c>
      <c r="P493" s="16">
        <v>76.846000000000004</v>
      </c>
      <c r="Q493" s="16">
        <v>39.042000000000002</v>
      </c>
      <c r="R493" s="16">
        <v>52.850499999999997</v>
      </c>
      <c r="S493" s="16" t="s">
        <v>146</v>
      </c>
      <c r="T493" s="21">
        <v>4916.8249999999998</v>
      </c>
    </row>
    <row r="494" spans="2:20" x14ac:dyDescent="0.3">
      <c r="B494" s="15" t="s">
        <v>163</v>
      </c>
      <c r="C494" t="s">
        <v>200</v>
      </c>
      <c r="D494" t="s">
        <v>45</v>
      </c>
      <c r="E494" s="16">
        <v>1.4061999999999999</v>
      </c>
      <c r="F494" s="16">
        <v>12.624000000000001</v>
      </c>
      <c r="G494" s="16">
        <v>3.8395000000000001</v>
      </c>
      <c r="H494" s="16">
        <v>3.5371999999999999</v>
      </c>
      <c r="I494" s="21" t="s">
        <v>146</v>
      </c>
      <c r="J494" s="21" t="s">
        <v>146</v>
      </c>
      <c r="K494" s="21">
        <v>52938.720999999998</v>
      </c>
      <c r="L494" s="21">
        <v>38398.476999999999</v>
      </c>
      <c r="M494" s="21">
        <v>1734.5719999999999</v>
      </c>
      <c r="N494" s="21">
        <v>5729.6139999999996</v>
      </c>
      <c r="O494" s="16">
        <v>9.2394999999999996</v>
      </c>
      <c r="P494" s="16">
        <v>76.222399999999993</v>
      </c>
      <c r="Q494" s="16">
        <v>7.3410000000000002</v>
      </c>
      <c r="R494" s="16">
        <v>6.9893999999999998</v>
      </c>
      <c r="S494" s="16" t="s">
        <v>146</v>
      </c>
      <c r="T494" s="21" t="s">
        <v>146</v>
      </c>
    </row>
    <row r="495" spans="2:20" x14ac:dyDescent="0.3">
      <c r="B495" s="15" t="s">
        <v>164</v>
      </c>
      <c r="C495" t="s">
        <v>200</v>
      </c>
      <c r="D495" t="s">
        <v>45</v>
      </c>
      <c r="E495" s="16">
        <v>1.4473</v>
      </c>
      <c r="F495" s="16">
        <v>13.478899999999999</v>
      </c>
      <c r="G495" s="16">
        <v>3.7376</v>
      </c>
      <c r="H495" s="16">
        <v>3.2713999999999999</v>
      </c>
      <c r="I495" s="21" t="s">
        <v>146</v>
      </c>
      <c r="J495" s="21" t="s">
        <v>146</v>
      </c>
      <c r="K495" s="21">
        <v>55146.406000000003</v>
      </c>
      <c r="L495" s="21">
        <v>40330.644999999997</v>
      </c>
      <c r="M495" s="21">
        <v>1794.3430000000001</v>
      </c>
      <c r="N495" s="21">
        <v>5876.3860000000004</v>
      </c>
      <c r="O495" s="16">
        <v>9.3843999999999994</v>
      </c>
      <c r="P495" s="16">
        <v>76.574100000000001</v>
      </c>
      <c r="Q495" s="16">
        <v>5.0319000000000003</v>
      </c>
      <c r="R495" s="16">
        <v>4.7156000000000002</v>
      </c>
      <c r="S495" s="16" t="s">
        <v>146</v>
      </c>
      <c r="T495" s="21" t="s">
        <v>146</v>
      </c>
    </row>
    <row r="496" spans="2:20" x14ac:dyDescent="0.3">
      <c r="B496" s="15" t="s">
        <v>165</v>
      </c>
      <c r="C496" t="s">
        <v>200</v>
      </c>
      <c r="D496" t="s">
        <v>45</v>
      </c>
      <c r="E496" s="16">
        <v>1.4957</v>
      </c>
      <c r="F496" s="16">
        <v>13.805300000000001</v>
      </c>
      <c r="G496" s="16">
        <v>3.6964999999999999</v>
      </c>
      <c r="H496" s="16">
        <v>3.0322</v>
      </c>
      <c r="I496" s="21">
        <v>3844.3220000000001</v>
      </c>
      <c r="J496" s="21">
        <v>49660.1783</v>
      </c>
      <c r="K496" s="21">
        <v>57064.904999999999</v>
      </c>
      <c r="L496" s="21">
        <v>42947.296999999999</v>
      </c>
      <c r="M496" s="21">
        <v>1817.5409999999999</v>
      </c>
      <c r="N496" s="21">
        <v>6281.0950000000003</v>
      </c>
      <c r="O496" s="16">
        <v>9.0852000000000004</v>
      </c>
      <c r="P496" s="16">
        <v>79.988200000000006</v>
      </c>
      <c r="Q496" s="16">
        <v>6.4880000000000004</v>
      </c>
      <c r="R496" s="16">
        <v>7.5750000000000002</v>
      </c>
      <c r="S496" s="16" t="s">
        <v>146</v>
      </c>
      <c r="T496" s="21">
        <v>5849.9690000000001</v>
      </c>
    </row>
    <row r="497" spans="2:20" x14ac:dyDescent="0.3">
      <c r="B497" s="15" t="s">
        <v>166</v>
      </c>
      <c r="C497" t="s">
        <v>200</v>
      </c>
      <c r="D497" t="s">
        <v>45</v>
      </c>
      <c r="E497" s="16">
        <v>1.0730999999999999</v>
      </c>
      <c r="F497" s="16">
        <v>10.249700000000001</v>
      </c>
      <c r="G497" s="16">
        <v>3.4716</v>
      </c>
      <c r="H497" s="16">
        <v>2.8645999999999998</v>
      </c>
      <c r="I497" s="21">
        <v>3831.402</v>
      </c>
      <c r="J497" s="21">
        <v>56022.370300000002</v>
      </c>
      <c r="K497" s="21">
        <v>64875.639000000003</v>
      </c>
      <c r="L497" s="21">
        <v>48021.561999999998</v>
      </c>
      <c r="M497" s="21">
        <v>1850.2370000000001</v>
      </c>
      <c r="N497" s="21">
        <v>6485.2560000000003</v>
      </c>
      <c r="O497" s="16">
        <v>10.0036</v>
      </c>
      <c r="P497" s="16">
        <v>71.884799999999998</v>
      </c>
      <c r="Q497" s="16">
        <v>11.815099999999999</v>
      </c>
      <c r="R497" s="16">
        <v>3.3967999999999998</v>
      </c>
      <c r="S497" s="16" t="s">
        <v>146</v>
      </c>
      <c r="T497" s="21">
        <v>6263.3010000000004</v>
      </c>
    </row>
    <row r="498" spans="2:20" x14ac:dyDescent="0.3">
      <c r="B498" s="15" t="s">
        <v>167</v>
      </c>
      <c r="C498" t="s">
        <v>200</v>
      </c>
      <c r="D498" t="s">
        <v>45</v>
      </c>
      <c r="E498" s="16">
        <v>0.85070000000000001</v>
      </c>
      <c r="F498" s="16">
        <v>8.7523999999999997</v>
      </c>
      <c r="G498" s="16">
        <v>3.4333</v>
      </c>
      <c r="H498" s="16">
        <v>3.0085000000000002</v>
      </c>
      <c r="I498" s="21">
        <v>5181.6580000000004</v>
      </c>
      <c r="J498" s="21">
        <v>36578.667200000004</v>
      </c>
      <c r="K498" s="21">
        <v>65815.756999999998</v>
      </c>
      <c r="L498" s="21">
        <v>49000.463000000003</v>
      </c>
      <c r="M498" s="21">
        <v>1939.796</v>
      </c>
      <c r="N498" s="21">
        <v>6217.268</v>
      </c>
      <c r="O498" s="16">
        <v>9.7005999999999997</v>
      </c>
      <c r="P498" s="16">
        <v>73.840999999999994</v>
      </c>
      <c r="Q498" s="16">
        <v>2.0385</v>
      </c>
      <c r="R498" s="16">
        <v>3.1867999999999999</v>
      </c>
      <c r="S498" s="16">
        <v>119.98139999999999</v>
      </c>
      <c r="T498" s="21">
        <v>4693.0429999999997</v>
      </c>
    </row>
    <row r="499" spans="2:20" x14ac:dyDescent="0.3">
      <c r="B499" s="15" t="s">
        <v>168</v>
      </c>
      <c r="C499" t="s">
        <v>200</v>
      </c>
      <c r="D499" t="s">
        <v>45</v>
      </c>
      <c r="E499" s="16">
        <v>0.56410000000000005</v>
      </c>
      <c r="F499" s="16">
        <v>5.0152000000000001</v>
      </c>
      <c r="G499" s="16">
        <v>3.5453000000000001</v>
      </c>
      <c r="H499" s="16">
        <v>3.2433000000000001</v>
      </c>
      <c r="I499" s="21">
        <v>5514.0929999999998</v>
      </c>
      <c r="J499" s="21">
        <v>41745.089399999997</v>
      </c>
      <c r="K499" s="21">
        <v>68880.399000000005</v>
      </c>
      <c r="L499" s="21">
        <v>51936.686000000002</v>
      </c>
      <c r="M499" s="21">
        <v>2055.748</v>
      </c>
      <c r="N499" s="21">
        <v>7022.6719999999996</v>
      </c>
      <c r="O499" s="16">
        <v>8.8844999999999992</v>
      </c>
      <c r="P499" s="16">
        <v>78.908900000000003</v>
      </c>
      <c r="Q499" s="16">
        <v>5.9922000000000004</v>
      </c>
      <c r="R499" s="16">
        <v>11.4336</v>
      </c>
      <c r="S499" s="16">
        <v>100.8956</v>
      </c>
      <c r="T499" s="21">
        <v>5134.6459999999997</v>
      </c>
    </row>
    <row r="500" spans="2:20" x14ac:dyDescent="0.3">
      <c r="B500" s="15" t="s">
        <v>169</v>
      </c>
      <c r="C500" t="s">
        <v>200</v>
      </c>
      <c r="D500" t="s">
        <v>45</v>
      </c>
      <c r="E500" s="16">
        <v>1.0754999999999999</v>
      </c>
      <c r="F500" s="16">
        <v>9.2327999999999992</v>
      </c>
      <c r="G500" s="16">
        <v>3.8176999999999999</v>
      </c>
      <c r="H500" s="16">
        <v>3.5247999999999999</v>
      </c>
      <c r="I500" s="21">
        <v>6051.7240000000002</v>
      </c>
      <c r="J500" s="21">
        <v>39070.573400000001</v>
      </c>
      <c r="K500" s="21">
        <v>68021.263000000006</v>
      </c>
      <c r="L500" s="21">
        <v>51990.381999999998</v>
      </c>
      <c r="M500" s="21">
        <v>2267.5259999999998</v>
      </c>
      <c r="N500" s="21">
        <v>7617.0379999999996</v>
      </c>
      <c r="O500" s="16">
        <v>8.1387999999999998</v>
      </c>
      <c r="P500" s="16">
        <v>85.002300000000005</v>
      </c>
      <c r="Q500" s="16">
        <v>0.10340000000000001</v>
      </c>
      <c r="R500" s="16">
        <v>4.9641000000000002</v>
      </c>
      <c r="S500" s="16">
        <v>78.927999999999997</v>
      </c>
      <c r="T500" s="21">
        <v>5110.4309999999996</v>
      </c>
    </row>
    <row r="501" spans="2:20" x14ac:dyDescent="0.3">
      <c r="B501" s="15" t="s">
        <v>170</v>
      </c>
      <c r="C501" t="s">
        <v>200</v>
      </c>
      <c r="D501" t="s">
        <v>45</v>
      </c>
      <c r="E501" s="16">
        <v>1.1778</v>
      </c>
      <c r="F501" s="16">
        <v>9.7574000000000005</v>
      </c>
      <c r="G501" s="16">
        <v>3.7662</v>
      </c>
      <c r="H501" s="16">
        <v>3.4676999999999998</v>
      </c>
      <c r="I501" s="21">
        <v>6926.2179999999998</v>
      </c>
      <c r="J501" s="21">
        <v>71592.187000000005</v>
      </c>
      <c r="K501" s="21">
        <v>77924.286999999997</v>
      </c>
      <c r="L501" s="21">
        <v>60096.004999999997</v>
      </c>
      <c r="M501" s="21">
        <v>2389.7559999999999</v>
      </c>
      <c r="N501" s="21">
        <v>8406.6239999999998</v>
      </c>
      <c r="O501" s="16">
        <v>8.4049999999999994</v>
      </c>
      <c r="P501" s="16">
        <v>88.830399999999997</v>
      </c>
      <c r="Q501" s="16">
        <v>15.5906</v>
      </c>
      <c r="R501" s="16">
        <v>19.253699999999998</v>
      </c>
      <c r="S501" s="16">
        <v>78.939899999999994</v>
      </c>
      <c r="T501" s="21">
        <v>9493.1239999999998</v>
      </c>
    </row>
    <row r="502" spans="2:20" x14ac:dyDescent="0.3">
      <c r="B502" s="15" t="s">
        <v>171</v>
      </c>
      <c r="C502" t="s">
        <v>200</v>
      </c>
      <c r="D502" t="s">
        <v>45</v>
      </c>
      <c r="E502" s="16">
        <v>1.2794000000000001</v>
      </c>
      <c r="F502" s="16">
        <v>10.750500000000001</v>
      </c>
      <c r="G502" s="16">
        <v>3.7033999999999998</v>
      </c>
      <c r="H502" s="16">
        <v>3.4194</v>
      </c>
      <c r="I502" s="21">
        <v>7810.1959999999999</v>
      </c>
      <c r="J502" s="21">
        <v>76402.554099999994</v>
      </c>
      <c r="K502" s="21">
        <v>83008.803</v>
      </c>
      <c r="L502" s="21">
        <v>66570.956999999995</v>
      </c>
      <c r="M502" s="21">
        <v>2598.5160000000001</v>
      </c>
      <c r="N502" s="21">
        <v>9330.0930000000008</v>
      </c>
      <c r="O502" s="16">
        <v>8.1359999999999992</v>
      </c>
      <c r="P502" s="16">
        <v>92.029799999999994</v>
      </c>
      <c r="Q502" s="16">
        <v>10.7743</v>
      </c>
      <c r="R502" s="16">
        <v>10.4666</v>
      </c>
      <c r="S502" s="16">
        <v>66.749899999999997</v>
      </c>
      <c r="T502" s="21">
        <v>10230.302</v>
      </c>
    </row>
    <row r="503" spans="2:20" x14ac:dyDescent="0.3">
      <c r="B503" s="15" t="s">
        <v>172</v>
      </c>
      <c r="C503" t="s">
        <v>200</v>
      </c>
      <c r="D503" t="s">
        <v>45</v>
      </c>
      <c r="E503" s="16">
        <v>1.3540000000000001</v>
      </c>
      <c r="F503" s="16">
        <v>10.9505</v>
      </c>
      <c r="G503" s="16">
        <v>3.6398000000000001</v>
      </c>
      <c r="H503" s="16">
        <v>3.3904000000000001</v>
      </c>
      <c r="I503" s="21">
        <v>8792.0349999999999</v>
      </c>
      <c r="J503" s="21">
        <v>73295.215700000001</v>
      </c>
      <c r="K503" s="21">
        <v>85162.391000000003</v>
      </c>
      <c r="L503" s="21">
        <v>64073.159</v>
      </c>
      <c r="M503" s="21">
        <v>2673.2289999999998</v>
      </c>
      <c r="N503" s="21">
        <v>10074.031999999999</v>
      </c>
      <c r="O503" s="16">
        <v>7.5327999999999999</v>
      </c>
      <c r="P503" s="16">
        <v>92.592799999999997</v>
      </c>
      <c r="Q503" s="16">
        <v>-3.7521</v>
      </c>
      <c r="R503" s="16">
        <v>2.2974000000000001</v>
      </c>
      <c r="S503" s="16">
        <v>48.649900000000002</v>
      </c>
      <c r="T503" s="21">
        <v>11045.589</v>
      </c>
    </row>
    <row r="504" spans="2:20" x14ac:dyDescent="0.3">
      <c r="B504" s="15" t="s">
        <v>173</v>
      </c>
      <c r="C504" t="s">
        <v>200</v>
      </c>
      <c r="D504" t="s">
        <v>45</v>
      </c>
      <c r="E504" s="16">
        <v>1.1727000000000001</v>
      </c>
      <c r="F504" s="16">
        <v>9.2408000000000001</v>
      </c>
      <c r="G504" s="16">
        <v>3.3433999999999999</v>
      </c>
      <c r="H504" s="16">
        <v>3.1202000000000001</v>
      </c>
      <c r="I504" s="21">
        <v>9644.7649999999994</v>
      </c>
      <c r="J504" s="21">
        <v>77365.601599999995</v>
      </c>
      <c r="K504" s="21">
        <v>96685.535000000003</v>
      </c>
      <c r="L504" s="21">
        <v>66668.956000000006</v>
      </c>
      <c r="M504" s="21">
        <v>2676.4459999999999</v>
      </c>
      <c r="N504" s="21">
        <v>11104.396000000001</v>
      </c>
      <c r="O504" s="16">
        <v>7.8376999999999999</v>
      </c>
      <c r="P504" s="16">
        <v>88.886899999999997</v>
      </c>
      <c r="Q504" s="16">
        <v>4.0513000000000003</v>
      </c>
      <c r="R504" s="16">
        <v>9.6298999999999992</v>
      </c>
      <c r="S504" s="16">
        <v>83.492000000000004</v>
      </c>
      <c r="T504" s="21">
        <v>11767.308000000001</v>
      </c>
    </row>
    <row r="505" spans="2:20" x14ac:dyDescent="0.3">
      <c r="B505" s="15" t="s">
        <v>174</v>
      </c>
      <c r="C505" t="s">
        <v>200</v>
      </c>
      <c r="D505" t="s">
        <v>45</v>
      </c>
      <c r="E505" s="16">
        <v>0.9839</v>
      </c>
      <c r="F505" s="16">
        <v>7.5841000000000003</v>
      </c>
      <c r="G505" s="16">
        <v>2.9028</v>
      </c>
      <c r="H505" s="16">
        <v>2.7109999999999999</v>
      </c>
      <c r="I505" s="21">
        <v>12008.232</v>
      </c>
      <c r="J505" s="21">
        <v>94694.731899999999</v>
      </c>
      <c r="K505" s="21">
        <v>122787.88400000001</v>
      </c>
      <c r="L505" s="21">
        <v>87489.498999999996</v>
      </c>
      <c r="M505" s="21">
        <v>2842.587</v>
      </c>
      <c r="N505" s="21">
        <v>14941.789000000001</v>
      </c>
      <c r="O505" s="16">
        <v>7.5919999999999996</v>
      </c>
      <c r="P505" s="16">
        <v>87.793000000000006</v>
      </c>
      <c r="Q505" s="16">
        <v>31.229700000000001</v>
      </c>
      <c r="R505" s="16">
        <v>24.973199999999999</v>
      </c>
      <c r="S505" s="16">
        <v>80.163300000000007</v>
      </c>
      <c r="T505" s="21">
        <v>14128.454</v>
      </c>
    </row>
    <row r="506" spans="2:20" x14ac:dyDescent="0.3">
      <c r="B506" s="15" t="s">
        <v>175</v>
      </c>
      <c r="C506" t="s">
        <v>200</v>
      </c>
      <c r="D506" t="s">
        <v>45</v>
      </c>
      <c r="E506" s="16">
        <v>1.0682</v>
      </c>
      <c r="F506" s="16">
        <v>8.1031999999999993</v>
      </c>
      <c r="G506" s="16">
        <v>3.13</v>
      </c>
      <c r="H506" s="16">
        <v>2.9114</v>
      </c>
      <c r="I506" s="21">
        <v>12083.948</v>
      </c>
      <c r="J506" s="21">
        <v>101366.16039999999</v>
      </c>
      <c r="K506" s="21">
        <v>123449.20600000001</v>
      </c>
      <c r="L506" s="21">
        <v>90853.415999999997</v>
      </c>
      <c r="M506" s="21">
        <v>3469.8870000000002</v>
      </c>
      <c r="N506" s="21">
        <v>15255.121999999999</v>
      </c>
      <c r="O506" s="16">
        <v>7.4878</v>
      </c>
      <c r="P506" s="16">
        <v>90.815799999999996</v>
      </c>
      <c r="Q506" s="16">
        <v>3.8449</v>
      </c>
      <c r="R506" s="16">
        <v>3.8452999999999999</v>
      </c>
      <c r="S506" s="16">
        <v>89.590599999999995</v>
      </c>
      <c r="T506" s="21">
        <v>14282.492</v>
      </c>
    </row>
    <row r="507" spans="2:20" x14ac:dyDescent="0.3">
      <c r="B507" s="15" t="s">
        <v>176</v>
      </c>
      <c r="C507" t="s">
        <v>200</v>
      </c>
      <c r="D507" t="s">
        <v>45</v>
      </c>
      <c r="E507" s="16">
        <v>1.1637</v>
      </c>
      <c r="F507" s="16">
        <v>8.7698</v>
      </c>
      <c r="G507" s="16">
        <v>3.4641000000000002</v>
      </c>
      <c r="H507" s="16">
        <v>3.2277999999999998</v>
      </c>
      <c r="I507" s="21">
        <v>11908.165999999999</v>
      </c>
      <c r="J507" s="21">
        <v>97142.1492</v>
      </c>
      <c r="K507" s="21">
        <v>118593.48699999999</v>
      </c>
      <c r="L507" s="21">
        <v>87988.982999999993</v>
      </c>
      <c r="M507" s="21">
        <v>3781.0439999999999</v>
      </c>
      <c r="N507" s="21">
        <v>15019.319</v>
      </c>
      <c r="O507" s="16">
        <v>7.2976999999999999</v>
      </c>
      <c r="P507" s="16">
        <v>91.7453</v>
      </c>
      <c r="Q507" s="16">
        <v>-3.1528</v>
      </c>
      <c r="R507" s="16">
        <v>-3.2061999999999999</v>
      </c>
      <c r="S507" s="16">
        <v>70.272999999999996</v>
      </c>
      <c r="T507" s="21">
        <v>14328.467000000001</v>
      </c>
    </row>
    <row r="508" spans="2:20" x14ac:dyDescent="0.3">
      <c r="B508" s="15" t="s">
        <v>177</v>
      </c>
      <c r="C508" t="s">
        <v>200</v>
      </c>
      <c r="D508" t="s">
        <v>45</v>
      </c>
      <c r="E508" s="16">
        <v>1.6072</v>
      </c>
      <c r="F508" s="16">
        <v>12.5549</v>
      </c>
      <c r="G508" s="16">
        <v>3.7679999999999998</v>
      </c>
      <c r="H508" s="16">
        <v>3.4666999999999999</v>
      </c>
      <c r="I508" s="21">
        <v>11193.77</v>
      </c>
      <c r="J508" s="21">
        <v>98348.954700000002</v>
      </c>
      <c r="K508" s="21">
        <v>120097.40300000001</v>
      </c>
      <c r="L508" s="21">
        <v>88466.476999999999</v>
      </c>
      <c r="M508" s="21">
        <v>4072.3020000000001</v>
      </c>
      <c r="N508" s="21">
        <v>14228.691000000001</v>
      </c>
      <c r="O508" s="16">
        <v>7.7682000000000002</v>
      </c>
      <c r="P508" s="16">
        <v>87.530799999999999</v>
      </c>
      <c r="Q508" s="16">
        <v>0.54269999999999996</v>
      </c>
      <c r="R508" s="16">
        <v>-2.4619</v>
      </c>
      <c r="S508" s="16">
        <v>61.663699999999999</v>
      </c>
      <c r="T508" s="21">
        <v>13454.137000000001</v>
      </c>
    </row>
    <row r="509" spans="2:20" x14ac:dyDescent="0.3">
      <c r="B509" s="15" t="s">
        <v>178</v>
      </c>
      <c r="C509" t="s">
        <v>200</v>
      </c>
      <c r="D509" t="s">
        <v>45</v>
      </c>
      <c r="E509" s="16">
        <v>1.6077999999999999</v>
      </c>
      <c r="F509" s="16">
        <v>12.890700000000001</v>
      </c>
      <c r="G509" s="16">
        <v>3.8184</v>
      </c>
      <c r="H509" s="16">
        <v>3.4207999999999998</v>
      </c>
      <c r="I509" s="21">
        <v>11303.835999999999</v>
      </c>
      <c r="J509" s="21">
        <v>103299.70879999999</v>
      </c>
      <c r="K509" s="21">
        <v>119872.757</v>
      </c>
      <c r="L509" s="21">
        <v>90922.869000000006</v>
      </c>
      <c r="M509" s="21">
        <v>4130.2640000000001</v>
      </c>
      <c r="N509" s="21">
        <v>14466.648999999999</v>
      </c>
      <c r="O509" s="16">
        <v>7.6271000000000004</v>
      </c>
      <c r="P509" s="16">
        <v>92.633799999999994</v>
      </c>
      <c r="Q509" s="16">
        <v>2.7766000000000002</v>
      </c>
      <c r="R509" s="16">
        <v>5.1172000000000004</v>
      </c>
      <c r="S509" s="16">
        <v>47.004199999999997</v>
      </c>
      <c r="T509" s="21">
        <v>13480.611999999999</v>
      </c>
    </row>
    <row r="510" spans="2:20" x14ac:dyDescent="0.3">
      <c r="B510" s="15" t="s">
        <v>179</v>
      </c>
      <c r="C510" t="s">
        <v>200</v>
      </c>
      <c r="D510" t="s">
        <v>45</v>
      </c>
      <c r="E510" s="16">
        <v>1.0310999999999999</v>
      </c>
      <c r="F510" s="16">
        <v>8.6999999999999993</v>
      </c>
      <c r="G510" s="16">
        <v>3.2581000000000002</v>
      </c>
      <c r="H510" s="16">
        <v>3.0720999999999998</v>
      </c>
      <c r="I510" s="21" t="s">
        <v>146</v>
      </c>
      <c r="J510" s="21" t="s">
        <v>146</v>
      </c>
      <c r="K510" s="21">
        <v>142601.10500000001</v>
      </c>
      <c r="L510" s="21">
        <v>98535.866999999998</v>
      </c>
      <c r="M510" s="21">
        <v>3866.317</v>
      </c>
      <c r="N510" s="21">
        <v>14937.282999999999</v>
      </c>
      <c r="O510" s="16">
        <v>8.8094999999999999</v>
      </c>
      <c r="P510" s="16">
        <v>96.4251</v>
      </c>
      <c r="Q510" s="16">
        <v>8.3729999999999993</v>
      </c>
      <c r="R510" s="16">
        <v>26.417300000000001</v>
      </c>
      <c r="S510" s="16" t="s">
        <v>146</v>
      </c>
      <c r="T510" s="21" t="s">
        <v>146</v>
      </c>
    </row>
    <row r="511" spans="2:20" x14ac:dyDescent="0.3">
      <c r="B511" s="15" t="s">
        <v>180</v>
      </c>
      <c r="C511" t="s">
        <v>200</v>
      </c>
      <c r="D511" t="s">
        <v>45</v>
      </c>
      <c r="E511" s="16">
        <v>1.2486999999999999</v>
      </c>
      <c r="F511" s="16">
        <v>11.430899999999999</v>
      </c>
      <c r="G511" s="16">
        <v>2.8157000000000001</v>
      </c>
      <c r="H511" s="16">
        <v>2.7385000000000002</v>
      </c>
      <c r="I511" s="21">
        <v>13594.781999999999</v>
      </c>
      <c r="J511" s="21">
        <v>103736.67969999999</v>
      </c>
      <c r="K511" s="21">
        <v>155107.16</v>
      </c>
      <c r="L511" s="21">
        <v>92912.452000000005</v>
      </c>
      <c r="M511" s="21">
        <v>3824.7779999999998</v>
      </c>
      <c r="N511" s="21">
        <v>16153.405000000001</v>
      </c>
      <c r="O511" s="16">
        <v>8.6636000000000006</v>
      </c>
      <c r="P511" s="16">
        <v>97.075000000000003</v>
      </c>
      <c r="Q511" s="16">
        <v>-5.7069999999999999</v>
      </c>
      <c r="R511" s="16">
        <v>9.7972999999999999</v>
      </c>
      <c r="S511" s="16">
        <v>30.301100000000002</v>
      </c>
      <c r="T511" s="21">
        <v>15902.833000000001</v>
      </c>
    </row>
    <row r="512" spans="2:20" x14ac:dyDescent="0.3">
      <c r="B512" s="15" t="s">
        <v>181</v>
      </c>
      <c r="C512" t="s">
        <v>200</v>
      </c>
      <c r="D512" t="s">
        <v>45</v>
      </c>
      <c r="E512" s="16">
        <v>1.1194</v>
      </c>
      <c r="F512" s="16">
        <v>9.5866000000000007</v>
      </c>
      <c r="G512" s="16">
        <v>3.6150000000000002</v>
      </c>
      <c r="H512" s="16">
        <v>3.3849</v>
      </c>
      <c r="I512" s="21">
        <v>17572.585999999999</v>
      </c>
      <c r="J512" s="21">
        <v>148968.6397</v>
      </c>
      <c r="K512" s="21">
        <v>200729.84099999999</v>
      </c>
      <c r="L512" s="21">
        <v>131564.163</v>
      </c>
      <c r="M512" s="21">
        <v>5821.9560000000001</v>
      </c>
      <c r="N512" s="21">
        <v>23307.39</v>
      </c>
      <c r="O512" s="16">
        <v>7.9283000000000001</v>
      </c>
      <c r="P512" s="16">
        <v>95.208699999999993</v>
      </c>
      <c r="Q512" s="16">
        <v>41.600099999999998</v>
      </c>
      <c r="R512" s="16">
        <v>24.3049</v>
      </c>
      <c r="S512" s="16">
        <v>45.882899999999999</v>
      </c>
      <c r="T512" s="21">
        <v>20259.735000000001</v>
      </c>
    </row>
    <row r="513" spans="2:20" x14ac:dyDescent="0.3">
      <c r="B513" s="15" t="s">
        <v>157</v>
      </c>
      <c r="C513" t="s">
        <v>201</v>
      </c>
      <c r="D513" t="s">
        <v>45</v>
      </c>
      <c r="E513" s="16">
        <v>1.464</v>
      </c>
      <c r="F513" s="16">
        <v>19.740600000000001</v>
      </c>
      <c r="G513" s="16">
        <v>3.7084999999999999</v>
      </c>
      <c r="H513" s="16">
        <v>3.0558999999999998</v>
      </c>
      <c r="I513" s="21">
        <v>5546</v>
      </c>
      <c r="J513" s="21">
        <v>71146</v>
      </c>
      <c r="K513" s="21">
        <v>77207</v>
      </c>
      <c r="L513" s="21">
        <v>60876</v>
      </c>
      <c r="M513" s="21">
        <v>2488</v>
      </c>
      <c r="N513" s="21">
        <v>6036</v>
      </c>
      <c r="O513" s="16">
        <v>12.776300000000001</v>
      </c>
      <c r="P513" s="16">
        <v>68.546700000000001</v>
      </c>
      <c r="Q513" s="16">
        <v>12.2242</v>
      </c>
      <c r="R513" s="16">
        <v>-0.3211</v>
      </c>
      <c r="S513" s="16" t="s">
        <v>146</v>
      </c>
      <c r="T513" s="21">
        <v>7940</v>
      </c>
    </row>
    <row r="514" spans="2:20" x14ac:dyDescent="0.3">
      <c r="B514" s="15" t="s">
        <v>158</v>
      </c>
      <c r="C514" t="s">
        <v>201</v>
      </c>
      <c r="D514" t="s">
        <v>45</v>
      </c>
      <c r="E514" s="16">
        <v>1.7257</v>
      </c>
      <c r="F514" s="16">
        <v>21.3386</v>
      </c>
      <c r="G514" s="16">
        <v>3.6633</v>
      </c>
      <c r="H514" s="16">
        <v>3.0695000000000001</v>
      </c>
      <c r="I514" s="21">
        <v>4731</v>
      </c>
      <c r="J514" s="21">
        <v>67118</v>
      </c>
      <c r="K514" s="21">
        <v>69286</v>
      </c>
      <c r="L514" s="21">
        <v>49673</v>
      </c>
      <c r="M514" s="21">
        <v>2344</v>
      </c>
      <c r="N514" s="21">
        <v>5633</v>
      </c>
      <c r="O514" s="16">
        <v>10.1981</v>
      </c>
      <c r="P514" s="16">
        <v>76.297200000000004</v>
      </c>
      <c r="Q514" s="16">
        <v>-18.402999999999999</v>
      </c>
      <c r="R514" s="16">
        <v>-3.5666000000000002</v>
      </c>
      <c r="S514" s="16" t="s">
        <v>146</v>
      </c>
      <c r="T514" s="21">
        <v>7438</v>
      </c>
    </row>
    <row r="515" spans="2:20" x14ac:dyDescent="0.3">
      <c r="B515" s="15" t="s">
        <v>159</v>
      </c>
      <c r="C515" t="s">
        <v>201</v>
      </c>
      <c r="D515" t="s">
        <v>45</v>
      </c>
      <c r="E515" s="16">
        <v>1.8386</v>
      </c>
      <c r="F515" s="16">
        <v>21.040299999999998</v>
      </c>
      <c r="G515" s="16">
        <v>3.6513</v>
      </c>
      <c r="H515" s="16">
        <v>2.9203999999999999</v>
      </c>
      <c r="I515" s="21">
        <v>5367</v>
      </c>
      <c r="J515" s="21">
        <v>62430</v>
      </c>
      <c r="K515" s="21">
        <v>69844</v>
      </c>
      <c r="L515" s="21">
        <v>50601</v>
      </c>
      <c r="M515" s="21">
        <v>2164</v>
      </c>
      <c r="N515" s="21">
        <v>6344</v>
      </c>
      <c r="O515" s="16">
        <v>9.1743000000000006</v>
      </c>
      <c r="P515" s="16">
        <v>80.2667</v>
      </c>
      <c r="Q515" s="16">
        <v>1.8682000000000001</v>
      </c>
      <c r="R515" s="16">
        <v>4.0652999999999997</v>
      </c>
      <c r="S515" s="16" t="s">
        <v>146</v>
      </c>
      <c r="T515" s="21">
        <v>7845</v>
      </c>
    </row>
    <row r="516" spans="2:20" x14ac:dyDescent="0.3">
      <c r="B516" s="15" t="s">
        <v>160</v>
      </c>
      <c r="C516" t="s">
        <v>201</v>
      </c>
      <c r="D516" t="s">
        <v>45</v>
      </c>
      <c r="E516" s="16">
        <v>0.54059999999999997</v>
      </c>
      <c r="F516" s="16">
        <v>6.0003000000000002</v>
      </c>
      <c r="G516" s="16">
        <v>3.9298000000000002</v>
      </c>
      <c r="H516" s="16">
        <v>3.4969000000000001</v>
      </c>
      <c r="I516" s="21">
        <v>4599</v>
      </c>
      <c r="J516" s="21">
        <v>58958</v>
      </c>
      <c r="K516" s="21">
        <v>69638</v>
      </c>
      <c r="L516" s="21">
        <v>42163</v>
      </c>
      <c r="M516" s="21">
        <v>2262</v>
      </c>
      <c r="N516" s="21">
        <v>5822</v>
      </c>
      <c r="O516" s="16">
        <v>11.619899999999999</v>
      </c>
      <c r="P516" s="16">
        <v>75.979399999999998</v>
      </c>
      <c r="Q516" s="16">
        <v>-16.675599999999999</v>
      </c>
      <c r="R516" s="16">
        <v>-0.75529999999999997</v>
      </c>
      <c r="S516" s="16" t="s">
        <v>146</v>
      </c>
      <c r="T516" s="21">
        <v>6958</v>
      </c>
    </row>
    <row r="517" spans="2:20" x14ac:dyDescent="0.3">
      <c r="B517" s="15" t="s">
        <v>161</v>
      </c>
      <c r="C517" t="s">
        <v>201</v>
      </c>
      <c r="D517" t="s">
        <v>45</v>
      </c>
      <c r="E517" s="16">
        <v>1.7410000000000001</v>
      </c>
      <c r="F517" s="16">
        <v>18.672599999999999</v>
      </c>
      <c r="G517" s="16">
        <v>4.0247000000000002</v>
      </c>
      <c r="H517" s="16">
        <v>3.8189000000000002</v>
      </c>
      <c r="I517" s="21">
        <v>5121</v>
      </c>
      <c r="J517" s="21">
        <v>58030</v>
      </c>
      <c r="K517" s="21">
        <v>66377</v>
      </c>
      <c r="L517" s="21">
        <v>37057</v>
      </c>
      <c r="M517" s="21">
        <v>2197</v>
      </c>
      <c r="N517" s="21">
        <v>6849</v>
      </c>
      <c r="O517" s="16">
        <v>9.3108000000000004</v>
      </c>
      <c r="P517" s="16">
        <v>78.903300000000002</v>
      </c>
      <c r="Q517" s="16">
        <v>-12.110099999999999</v>
      </c>
      <c r="R517" s="16">
        <v>-4.9086999999999996</v>
      </c>
      <c r="S517" s="16" t="s">
        <v>146</v>
      </c>
      <c r="T517" s="21">
        <v>7233</v>
      </c>
    </row>
    <row r="518" spans="2:20" x14ac:dyDescent="0.3">
      <c r="B518" s="15" t="s">
        <v>162</v>
      </c>
      <c r="C518" t="s">
        <v>201</v>
      </c>
      <c r="D518" t="s">
        <v>45</v>
      </c>
      <c r="E518" s="16">
        <v>1.488</v>
      </c>
      <c r="F518" s="16">
        <v>14.831300000000001</v>
      </c>
      <c r="G518" s="16">
        <v>3.7862</v>
      </c>
      <c r="H518" s="16">
        <v>3.1334</v>
      </c>
      <c r="I518" s="21">
        <v>5437</v>
      </c>
      <c r="J518" s="21">
        <v>57271</v>
      </c>
      <c r="K518" s="21">
        <v>68168</v>
      </c>
      <c r="L518" s="21">
        <v>35480</v>
      </c>
      <c r="M518" s="21">
        <v>1996</v>
      </c>
      <c r="N518" s="21">
        <v>6636</v>
      </c>
      <c r="O518" s="16">
        <v>9.5916999999999994</v>
      </c>
      <c r="P518" s="16">
        <v>62.180599999999998</v>
      </c>
      <c r="Q518" s="16">
        <v>-4.2556000000000003</v>
      </c>
      <c r="R518" s="16">
        <v>-50.008899999999997</v>
      </c>
      <c r="S518" s="16" t="s">
        <v>146</v>
      </c>
      <c r="T518" s="21">
        <v>7897</v>
      </c>
    </row>
    <row r="519" spans="2:20" x14ac:dyDescent="0.3">
      <c r="B519" s="15" t="s">
        <v>163</v>
      </c>
      <c r="C519" t="s">
        <v>201</v>
      </c>
      <c r="D519" t="s">
        <v>45</v>
      </c>
      <c r="E519" s="16">
        <v>1.6188</v>
      </c>
      <c r="F519" s="16">
        <v>16.9633</v>
      </c>
      <c r="G519" s="16">
        <v>3.3851</v>
      </c>
      <c r="H519" s="16">
        <v>2.6493000000000002</v>
      </c>
      <c r="I519" s="21">
        <v>5794</v>
      </c>
      <c r="J519" s="21">
        <v>64539</v>
      </c>
      <c r="K519" s="21">
        <v>79723</v>
      </c>
      <c r="L519" s="21">
        <v>45165</v>
      </c>
      <c r="M519" s="21">
        <v>1969</v>
      </c>
      <c r="N519" s="21">
        <v>7465</v>
      </c>
      <c r="O519" s="16">
        <v>9.9940999999999995</v>
      </c>
      <c r="P519" s="16">
        <v>81.659599999999998</v>
      </c>
      <c r="Q519" s="16">
        <v>27.2971</v>
      </c>
      <c r="R519" s="16">
        <v>136.88800000000001</v>
      </c>
      <c r="S519" s="16" t="s">
        <v>146</v>
      </c>
      <c r="T519" s="21">
        <v>8401</v>
      </c>
    </row>
    <row r="520" spans="2:20" x14ac:dyDescent="0.3">
      <c r="B520" s="15" t="s">
        <v>164</v>
      </c>
      <c r="C520" t="s">
        <v>201</v>
      </c>
      <c r="D520" t="s">
        <v>45</v>
      </c>
      <c r="E520" s="16">
        <v>1.5436000000000001</v>
      </c>
      <c r="F520" s="16">
        <v>16.529299999999999</v>
      </c>
      <c r="G520" s="16">
        <v>3.1438000000000001</v>
      </c>
      <c r="H520" s="16">
        <v>2.6078999999999999</v>
      </c>
      <c r="I520" s="21">
        <v>6364</v>
      </c>
      <c r="J520" s="21">
        <v>76673</v>
      </c>
      <c r="K520" s="21">
        <v>91954</v>
      </c>
      <c r="L520" s="21">
        <v>51550</v>
      </c>
      <c r="M520" s="21">
        <v>2154</v>
      </c>
      <c r="N520" s="21">
        <v>8555</v>
      </c>
      <c r="O520" s="16">
        <v>10.0463</v>
      </c>
      <c r="P520" s="16">
        <v>78.104799999999997</v>
      </c>
      <c r="Q520" s="16">
        <v>14.1371</v>
      </c>
      <c r="R520" s="16">
        <v>13.152100000000001</v>
      </c>
      <c r="S520" s="16" t="s">
        <v>146</v>
      </c>
      <c r="T520" s="21">
        <v>9277</v>
      </c>
    </row>
    <row r="521" spans="2:20" x14ac:dyDescent="0.3">
      <c r="B521" s="15" t="s">
        <v>165</v>
      </c>
      <c r="C521" t="s">
        <v>201</v>
      </c>
      <c r="D521" t="s">
        <v>45</v>
      </c>
      <c r="E521" s="16">
        <v>2.6783999999999999</v>
      </c>
      <c r="F521" s="16">
        <v>26.831</v>
      </c>
      <c r="G521" s="16">
        <v>2.9521000000000002</v>
      </c>
      <c r="H521" s="16">
        <v>2.2833000000000001</v>
      </c>
      <c r="I521" s="21">
        <v>8924</v>
      </c>
      <c r="J521" s="21">
        <v>85539</v>
      </c>
      <c r="K521" s="21">
        <v>101820</v>
      </c>
      <c r="L521" s="21">
        <v>52471</v>
      </c>
      <c r="M521" s="21">
        <v>2245</v>
      </c>
      <c r="N521" s="21">
        <v>10780.84</v>
      </c>
      <c r="O521" s="16">
        <v>8.7226999999999997</v>
      </c>
      <c r="P521" s="16">
        <v>81.522000000000006</v>
      </c>
      <c r="Q521" s="16">
        <v>1.7866</v>
      </c>
      <c r="R521" s="16">
        <v>9.9975000000000005</v>
      </c>
      <c r="S521" s="16" t="s">
        <v>146</v>
      </c>
      <c r="T521" s="21">
        <v>11559</v>
      </c>
    </row>
    <row r="522" spans="2:20" x14ac:dyDescent="0.3">
      <c r="B522" s="15" t="s">
        <v>166</v>
      </c>
      <c r="C522" t="s">
        <v>201</v>
      </c>
      <c r="D522" t="s">
        <v>45</v>
      </c>
      <c r="E522" s="16">
        <v>1.2186999999999999</v>
      </c>
      <c r="F522" s="16">
        <v>11.4497</v>
      </c>
      <c r="G522" s="16">
        <v>3.1404999999999998</v>
      </c>
      <c r="H522" s="16">
        <v>2.5042</v>
      </c>
      <c r="I522" s="21">
        <v>7815</v>
      </c>
      <c r="J522" s="21">
        <v>115132</v>
      </c>
      <c r="K522" s="21">
        <v>138920</v>
      </c>
      <c r="L522" s="21">
        <v>72246</v>
      </c>
      <c r="M522" s="21">
        <v>2915</v>
      </c>
      <c r="N522" s="21">
        <v>14844.36</v>
      </c>
      <c r="O522" s="16">
        <v>8.4153000000000002</v>
      </c>
      <c r="P522" s="16">
        <v>72.778499999999994</v>
      </c>
      <c r="Q522" s="16">
        <v>37.6875</v>
      </c>
      <c r="R522" s="16">
        <v>24.728100000000001</v>
      </c>
      <c r="S522" s="16" t="s">
        <v>146</v>
      </c>
      <c r="T522" s="21">
        <v>11803</v>
      </c>
    </row>
    <row r="523" spans="2:20" x14ac:dyDescent="0.3">
      <c r="B523" s="15" t="s">
        <v>167</v>
      </c>
      <c r="C523" t="s">
        <v>201</v>
      </c>
      <c r="D523" t="s">
        <v>45</v>
      </c>
      <c r="E523" s="16">
        <v>0.41020000000000001</v>
      </c>
      <c r="F523" s="16">
        <v>5.3232999999999997</v>
      </c>
      <c r="G523" s="16">
        <v>2.2616999999999998</v>
      </c>
      <c r="H523" s="16">
        <v>2.0105</v>
      </c>
      <c r="I523" s="21">
        <v>24287</v>
      </c>
      <c r="J523" s="21">
        <v>251106</v>
      </c>
      <c r="K523" s="21">
        <v>291081</v>
      </c>
      <c r="L523" s="21">
        <v>179855</v>
      </c>
      <c r="M523" s="21">
        <v>3854</v>
      </c>
      <c r="N523" s="21">
        <v>17504</v>
      </c>
      <c r="O523" s="16">
        <v>10.5281</v>
      </c>
      <c r="P523" s="16">
        <v>78.686700000000002</v>
      </c>
      <c r="Q523" s="16">
        <v>148.94800000000001</v>
      </c>
      <c r="R523" s="16">
        <v>133.2217</v>
      </c>
      <c r="S523" s="16">
        <v>131.74189999999999</v>
      </c>
      <c r="T523" s="21">
        <v>33116</v>
      </c>
    </row>
    <row r="524" spans="2:20" x14ac:dyDescent="0.3">
      <c r="B524" s="15" t="s">
        <v>168</v>
      </c>
      <c r="C524" t="s">
        <v>201</v>
      </c>
      <c r="D524" t="s">
        <v>45</v>
      </c>
      <c r="E524" s="16">
        <v>0.87250000000000005</v>
      </c>
      <c r="F524" s="16">
        <v>10.148999999999999</v>
      </c>
      <c r="G524" s="16">
        <v>3.9674</v>
      </c>
      <c r="H524" s="16">
        <v>3.6924000000000001</v>
      </c>
      <c r="I524" s="21">
        <v>26523</v>
      </c>
      <c r="J524" s="21">
        <v>232257</v>
      </c>
      <c r="K524" s="21">
        <v>269863</v>
      </c>
      <c r="L524" s="21">
        <v>160082</v>
      </c>
      <c r="M524" s="21">
        <v>9083</v>
      </c>
      <c r="N524" s="21">
        <v>21968</v>
      </c>
      <c r="O524" s="16">
        <v>8.2864000000000004</v>
      </c>
      <c r="P524" s="16">
        <v>82.641900000000007</v>
      </c>
      <c r="Q524" s="16">
        <v>-10.9939</v>
      </c>
      <c r="R524" s="16">
        <v>-3.0813999999999999</v>
      </c>
      <c r="S524" s="16">
        <v>194.1628</v>
      </c>
      <c r="T524" s="21">
        <v>34813</v>
      </c>
    </row>
    <row r="525" spans="2:20" x14ac:dyDescent="0.3">
      <c r="B525" s="15" t="s">
        <v>169</v>
      </c>
      <c r="C525" t="s">
        <v>201</v>
      </c>
      <c r="D525" t="s">
        <v>45</v>
      </c>
      <c r="E525" s="16">
        <v>1.2776000000000001</v>
      </c>
      <c r="F525" s="16">
        <v>11.678900000000001</v>
      </c>
      <c r="G525" s="16">
        <v>4.1326999999999998</v>
      </c>
      <c r="H525" s="16">
        <v>3.8780999999999999</v>
      </c>
      <c r="I525" s="21">
        <v>26092</v>
      </c>
      <c r="J525" s="21">
        <v>216283</v>
      </c>
      <c r="K525" s="21">
        <v>264284</v>
      </c>
      <c r="L525" s="21">
        <v>154087</v>
      </c>
      <c r="M525" s="21">
        <v>9230</v>
      </c>
      <c r="N525" s="21">
        <v>29595</v>
      </c>
      <c r="O525" s="16">
        <v>8.0480999999999998</v>
      </c>
      <c r="P525" s="16">
        <v>82.282700000000006</v>
      </c>
      <c r="Q525" s="16">
        <v>-3.7450000000000001</v>
      </c>
      <c r="R525" s="16">
        <v>-1.8895999999999999</v>
      </c>
      <c r="S525" s="16">
        <v>218.9537</v>
      </c>
      <c r="T525" s="21">
        <v>33724</v>
      </c>
    </row>
    <row r="526" spans="2:20" x14ac:dyDescent="0.3">
      <c r="B526" s="15" t="s">
        <v>170</v>
      </c>
      <c r="C526" t="s">
        <v>201</v>
      </c>
      <c r="D526" t="s">
        <v>45</v>
      </c>
      <c r="E526" s="16">
        <v>1.1414</v>
      </c>
      <c r="F526" s="16">
        <v>9.6304999999999996</v>
      </c>
      <c r="G526" s="16">
        <v>3.8788</v>
      </c>
      <c r="H526" s="16">
        <v>3.6116999999999999</v>
      </c>
      <c r="I526" s="21">
        <v>29073</v>
      </c>
      <c r="J526" s="21">
        <v>230705</v>
      </c>
      <c r="K526" s="21">
        <v>271205</v>
      </c>
      <c r="L526" s="21">
        <v>161950</v>
      </c>
      <c r="M526" s="21">
        <v>8700</v>
      </c>
      <c r="N526" s="21">
        <v>32416</v>
      </c>
      <c r="O526" s="16">
        <v>7.2815000000000003</v>
      </c>
      <c r="P526" s="16">
        <v>83.663200000000003</v>
      </c>
      <c r="Q526" s="16">
        <v>5.1029999999999998</v>
      </c>
      <c r="R526" s="16">
        <v>2.4952000000000001</v>
      </c>
      <c r="S526" s="16">
        <v>178.96690000000001</v>
      </c>
      <c r="T526" s="21">
        <v>36548</v>
      </c>
    </row>
    <row r="527" spans="2:20" x14ac:dyDescent="0.3">
      <c r="B527" s="15" t="s">
        <v>171</v>
      </c>
      <c r="C527" t="s">
        <v>201</v>
      </c>
      <c r="D527" t="s">
        <v>45</v>
      </c>
      <c r="E527" s="16">
        <v>1.0414000000000001</v>
      </c>
      <c r="F527" s="16">
        <v>8.2736999999999998</v>
      </c>
      <c r="G527" s="16">
        <v>4.0183</v>
      </c>
      <c r="H527" s="16">
        <v>3.778</v>
      </c>
      <c r="I527" s="21">
        <v>30226</v>
      </c>
      <c r="J527" s="21">
        <v>260847</v>
      </c>
      <c r="K527" s="21">
        <v>305107</v>
      </c>
      <c r="L527" s="21">
        <v>189549</v>
      </c>
      <c r="M527" s="21">
        <v>9640</v>
      </c>
      <c r="N527" s="21">
        <v>35413</v>
      </c>
      <c r="O527" s="16">
        <v>7.3052999999999999</v>
      </c>
      <c r="P527" s="16">
        <v>83.897999999999996</v>
      </c>
      <c r="Q527" s="16">
        <v>17.041699999999999</v>
      </c>
      <c r="R527" s="16">
        <v>13.3939</v>
      </c>
      <c r="S527" s="16">
        <v>163.65860000000001</v>
      </c>
      <c r="T527" s="21">
        <v>38234</v>
      </c>
    </row>
    <row r="528" spans="2:20" x14ac:dyDescent="0.3">
      <c r="B528" s="15" t="s">
        <v>172</v>
      </c>
      <c r="C528" t="s">
        <v>201</v>
      </c>
      <c r="D528" t="s">
        <v>45</v>
      </c>
      <c r="E528" s="16">
        <v>1.3436999999999999</v>
      </c>
      <c r="F528" s="16">
        <v>10.709199999999999</v>
      </c>
      <c r="G528" s="16">
        <v>3.4897</v>
      </c>
      <c r="H528" s="16">
        <v>3.2833000000000001</v>
      </c>
      <c r="I528" s="21">
        <v>33612</v>
      </c>
      <c r="J528" s="21">
        <v>272169</v>
      </c>
      <c r="K528" s="21">
        <v>320192</v>
      </c>
      <c r="L528" s="21">
        <v>197868</v>
      </c>
      <c r="M528" s="21">
        <v>9147</v>
      </c>
      <c r="N528" s="21">
        <v>38393</v>
      </c>
      <c r="O528" s="16">
        <v>7.2709999999999999</v>
      </c>
      <c r="P528" s="16">
        <v>82.734499999999997</v>
      </c>
      <c r="Q528" s="16">
        <v>4.3887999999999998</v>
      </c>
      <c r="R528" s="16">
        <v>3.6543999999999999</v>
      </c>
      <c r="S528" s="16">
        <v>143.5634</v>
      </c>
      <c r="T528" s="21">
        <v>42950</v>
      </c>
    </row>
    <row r="529" spans="2:20" x14ac:dyDescent="0.3">
      <c r="B529" s="15" t="s">
        <v>173</v>
      </c>
      <c r="C529" t="s">
        <v>201</v>
      </c>
      <c r="D529" t="s">
        <v>45</v>
      </c>
      <c r="E529" s="16">
        <v>1.2578</v>
      </c>
      <c r="F529" s="16">
        <v>9.9648000000000003</v>
      </c>
      <c r="G529" s="16">
        <v>3.0350000000000001</v>
      </c>
      <c r="H529" s="16">
        <v>2.8264999999999998</v>
      </c>
      <c r="I529" s="21">
        <v>35687</v>
      </c>
      <c r="J529" s="21">
        <v>281379</v>
      </c>
      <c r="K529" s="21">
        <v>345072</v>
      </c>
      <c r="L529" s="21">
        <v>207079</v>
      </c>
      <c r="M529" s="21">
        <v>8525</v>
      </c>
      <c r="N529" s="21">
        <v>40605</v>
      </c>
      <c r="O529" s="16">
        <v>7.4894999999999996</v>
      </c>
      <c r="P529" s="16">
        <v>80.357200000000006</v>
      </c>
      <c r="Q529" s="16">
        <v>4.6551</v>
      </c>
      <c r="R529" s="16">
        <v>5.1161000000000003</v>
      </c>
      <c r="S529" s="16">
        <v>127.99630000000001</v>
      </c>
      <c r="T529" s="21">
        <v>44782</v>
      </c>
    </row>
    <row r="530" spans="2:20" x14ac:dyDescent="0.3">
      <c r="B530" s="15" t="s">
        <v>174</v>
      </c>
      <c r="C530" t="s">
        <v>201</v>
      </c>
      <c r="D530" t="s">
        <v>45</v>
      </c>
      <c r="E530" s="16">
        <v>1.1672</v>
      </c>
      <c r="F530" s="16">
        <v>9.4503000000000004</v>
      </c>
      <c r="G530" s="16">
        <v>2.7866</v>
      </c>
      <c r="H530" s="16">
        <v>2.5678000000000001</v>
      </c>
      <c r="I530" s="21">
        <v>35522</v>
      </c>
      <c r="J530" s="21">
        <v>294635</v>
      </c>
      <c r="K530" s="21">
        <v>358493</v>
      </c>
      <c r="L530" s="21">
        <v>208236</v>
      </c>
      <c r="M530" s="21">
        <v>8278</v>
      </c>
      <c r="N530" s="21">
        <v>41170</v>
      </c>
      <c r="O530" s="16">
        <v>7.7967000000000004</v>
      </c>
      <c r="P530" s="16">
        <v>82.034300000000002</v>
      </c>
      <c r="Q530" s="16">
        <v>0.55869999999999997</v>
      </c>
      <c r="R530" s="16">
        <v>7.2202999999999999</v>
      </c>
      <c r="S530" s="16">
        <v>149.63900000000001</v>
      </c>
      <c r="T530" s="21">
        <v>43260</v>
      </c>
    </row>
    <row r="531" spans="2:20" x14ac:dyDescent="0.3">
      <c r="B531" s="15" t="s">
        <v>175</v>
      </c>
      <c r="C531" t="s">
        <v>201</v>
      </c>
      <c r="D531" t="s">
        <v>45</v>
      </c>
      <c r="E531" s="16">
        <v>1.0769</v>
      </c>
      <c r="F531" s="16">
        <v>8.8379999999999992</v>
      </c>
      <c r="G531" s="16">
        <v>2.7505999999999999</v>
      </c>
      <c r="H531" s="16">
        <v>2.5007999999999999</v>
      </c>
      <c r="I531" s="21">
        <v>36101</v>
      </c>
      <c r="J531" s="21">
        <v>300573</v>
      </c>
      <c r="K531" s="21">
        <v>366380</v>
      </c>
      <c r="L531" s="21">
        <v>213337</v>
      </c>
      <c r="M531" s="21">
        <v>8391</v>
      </c>
      <c r="N531" s="21">
        <v>41698.959999999999</v>
      </c>
      <c r="O531" s="16">
        <v>7.8196000000000003</v>
      </c>
      <c r="P531" s="16">
        <v>82.990899999999996</v>
      </c>
      <c r="Q531" s="16">
        <v>2.4496000000000002</v>
      </c>
      <c r="R531" s="16">
        <v>3.2778999999999998</v>
      </c>
      <c r="S531" s="16">
        <v>159.1284</v>
      </c>
      <c r="T531" s="21">
        <v>43016</v>
      </c>
    </row>
    <row r="532" spans="2:20" x14ac:dyDescent="0.3">
      <c r="B532" s="15" t="s">
        <v>176</v>
      </c>
      <c r="C532" t="s">
        <v>201</v>
      </c>
      <c r="D532" t="s">
        <v>45</v>
      </c>
      <c r="E532" s="16">
        <v>1.4289000000000001</v>
      </c>
      <c r="F532" s="16">
        <v>11.9138</v>
      </c>
      <c r="G532" s="16">
        <v>2.9005999999999998</v>
      </c>
      <c r="H532" s="16">
        <v>2.6183999999999998</v>
      </c>
      <c r="I532" s="21">
        <v>36007</v>
      </c>
      <c r="J532" s="21">
        <v>309301</v>
      </c>
      <c r="K532" s="21">
        <v>380768</v>
      </c>
      <c r="L532" s="21">
        <v>223113</v>
      </c>
      <c r="M532" s="21">
        <v>9108</v>
      </c>
      <c r="N532" s="21">
        <v>43512.959999999999</v>
      </c>
      <c r="O532" s="16">
        <v>8.0017999999999994</v>
      </c>
      <c r="P532" s="16">
        <v>81.770899999999997</v>
      </c>
      <c r="Q532" s="16">
        <v>4.5823999999999998</v>
      </c>
      <c r="R532" s="16">
        <v>3.0676999999999999</v>
      </c>
      <c r="S532" s="16">
        <v>145.9367</v>
      </c>
      <c r="T532" s="21">
        <v>42496</v>
      </c>
    </row>
    <row r="533" spans="2:20" x14ac:dyDescent="0.3">
      <c r="B533" s="15" t="s">
        <v>177</v>
      </c>
      <c r="C533" t="s">
        <v>201</v>
      </c>
      <c r="D533" t="s">
        <v>45</v>
      </c>
      <c r="E533" s="16">
        <v>1.3894</v>
      </c>
      <c r="F533" s="16">
        <v>11.1548</v>
      </c>
      <c r="G533" s="16">
        <v>3.0327000000000002</v>
      </c>
      <c r="H533" s="16">
        <v>2.7246999999999999</v>
      </c>
      <c r="I533" s="21">
        <v>34735</v>
      </c>
      <c r="J533" s="21">
        <v>320370</v>
      </c>
      <c r="K533" s="21">
        <v>382315</v>
      </c>
      <c r="L533" s="21">
        <v>227239</v>
      </c>
      <c r="M533" s="21">
        <v>9721</v>
      </c>
      <c r="N533" s="21">
        <v>47227.96</v>
      </c>
      <c r="O533" s="16">
        <v>8.0031999999999996</v>
      </c>
      <c r="P533" s="16">
        <v>82.346599999999995</v>
      </c>
      <c r="Q533" s="16">
        <v>1.8492999999999999</v>
      </c>
      <c r="R533" s="16">
        <v>1.0510999999999999</v>
      </c>
      <c r="S533" s="16">
        <v>158.13480000000001</v>
      </c>
      <c r="T533" s="21">
        <v>41606</v>
      </c>
    </row>
    <row r="534" spans="2:20" x14ac:dyDescent="0.3">
      <c r="B534" s="15" t="s">
        <v>178</v>
      </c>
      <c r="C534" t="s">
        <v>201</v>
      </c>
      <c r="D534" t="s">
        <v>45</v>
      </c>
      <c r="E534" s="16">
        <v>1.3548</v>
      </c>
      <c r="F534" s="16">
        <v>10.6808</v>
      </c>
      <c r="G534" s="16">
        <v>2.9964</v>
      </c>
      <c r="H534" s="16">
        <v>2.6617000000000002</v>
      </c>
      <c r="I534" s="21">
        <v>36306</v>
      </c>
      <c r="J534" s="21">
        <v>340799</v>
      </c>
      <c r="K534" s="21">
        <v>410295</v>
      </c>
      <c r="L534" s="21">
        <v>240926</v>
      </c>
      <c r="M534" s="21">
        <v>9965</v>
      </c>
      <c r="N534" s="21">
        <v>48813.96</v>
      </c>
      <c r="O534" s="16">
        <v>8.3152000000000008</v>
      </c>
      <c r="P534" s="16">
        <v>82.211500000000001</v>
      </c>
      <c r="Q534" s="16">
        <v>6.0232000000000001</v>
      </c>
      <c r="R534" s="16">
        <v>7.7289000000000003</v>
      </c>
      <c r="S534" s="16">
        <v>166.05600000000001</v>
      </c>
      <c r="T534" s="21">
        <v>43331</v>
      </c>
    </row>
    <row r="535" spans="2:20" x14ac:dyDescent="0.3">
      <c r="B535" s="15" t="s">
        <v>179</v>
      </c>
      <c r="C535" t="s">
        <v>201</v>
      </c>
      <c r="D535" t="s">
        <v>45</v>
      </c>
      <c r="E535" s="16">
        <v>1.7142999999999999</v>
      </c>
      <c r="F535" s="16">
        <v>14.2371</v>
      </c>
      <c r="G535" s="16">
        <v>2.6074000000000002</v>
      </c>
      <c r="H535" s="16">
        <v>2.4645999999999999</v>
      </c>
      <c r="I535" s="21">
        <v>43252</v>
      </c>
      <c r="J535" s="21">
        <v>326772</v>
      </c>
      <c r="K535" s="21">
        <v>466679</v>
      </c>
      <c r="L535" s="21">
        <v>243525</v>
      </c>
      <c r="M535" s="21">
        <v>9946</v>
      </c>
      <c r="N535" s="21">
        <v>53509.96</v>
      </c>
      <c r="O535" s="16">
        <v>8.6356000000000002</v>
      </c>
      <c r="P535" s="16">
        <v>90.289599999999993</v>
      </c>
      <c r="Q535" s="16">
        <v>1.0788</v>
      </c>
      <c r="R535" s="16">
        <v>26.618500000000001</v>
      </c>
      <c r="S535" s="16">
        <v>190.1131</v>
      </c>
      <c r="T535" s="21">
        <v>51001</v>
      </c>
    </row>
    <row r="536" spans="2:20" x14ac:dyDescent="0.3">
      <c r="B536" s="15" t="s">
        <v>180</v>
      </c>
      <c r="C536" t="s">
        <v>201</v>
      </c>
      <c r="D536" t="s">
        <v>45</v>
      </c>
      <c r="E536" s="16">
        <v>1.1083000000000001</v>
      </c>
      <c r="F536" s="16">
        <v>10.0014</v>
      </c>
      <c r="G536" s="16">
        <v>2.3426</v>
      </c>
      <c r="H536" s="16">
        <v>2.2774999999999999</v>
      </c>
      <c r="I536" s="21">
        <v>45075</v>
      </c>
      <c r="J536" s="21">
        <v>388769</v>
      </c>
      <c r="K536" s="21">
        <v>557191</v>
      </c>
      <c r="L536" s="21">
        <v>290603</v>
      </c>
      <c r="M536" s="21">
        <v>10647</v>
      </c>
      <c r="N536" s="21">
        <v>55194.96</v>
      </c>
      <c r="O536" s="16">
        <v>9.9987999999999992</v>
      </c>
      <c r="P536" s="16">
        <v>93.2684</v>
      </c>
      <c r="Q536" s="16">
        <v>19.331900000000001</v>
      </c>
      <c r="R536" s="16">
        <v>25.1633</v>
      </c>
      <c r="S536" s="16">
        <v>264.33980000000003</v>
      </c>
      <c r="T536" s="21">
        <v>52451</v>
      </c>
    </row>
    <row r="537" spans="2:20" x14ac:dyDescent="0.3">
      <c r="B537" s="15" t="s">
        <v>181</v>
      </c>
      <c r="C537" t="s">
        <v>201</v>
      </c>
      <c r="D537" t="s">
        <v>45</v>
      </c>
      <c r="E537" s="16">
        <v>1.0841000000000001</v>
      </c>
      <c r="F537" s="16">
        <v>11.4392</v>
      </c>
      <c r="G537" s="16">
        <v>2.6476999999999999</v>
      </c>
      <c r="H537" s="16">
        <v>2.4293</v>
      </c>
      <c r="I537" s="21">
        <v>45431</v>
      </c>
      <c r="J537" s="21">
        <v>435537</v>
      </c>
      <c r="K537" s="21">
        <v>557263</v>
      </c>
      <c r="L537" s="21">
        <v>327035</v>
      </c>
      <c r="M537" s="21">
        <v>13014</v>
      </c>
      <c r="N537" s="21">
        <v>45073.96</v>
      </c>
      <c r="O537" s="16">
        <v>12.164099999999999</v>
      </c>
      <c r="P537" s="16">
        <v>87.755700000000004</v>
      </c>
      <c r="Q537" s="16">
        <v>12.5367</v>
      </c>
      <c r="R537" s="16">
        <v>-4.5914999999999999</v>
      </c>
      <c r="S537" s="16">
        <v>128.6541</v>
      </c>
      <c r="T537" s="21">
        <v>53440</v>
      </c>
    </row>
    <row r="538" spans="2:20" x14ac:dyDescent="0.3">
      <c r="B538" s="15" t="s">
        <v>157</v>
      </c>
      <c r="C538" t="s">
        <v>202</v>
      </c>
      <c r="D538" t="s">
        <v>45</v>
      </c>
      <c r="E538" s="16">
        <v>1.5354000000000001</v>
      </c>
      <c r="F538" s="16">
        <v>19.364899999999999</v>
      </c>
      <c r="G538" s="16">
        <v>4.3365</v>
      </c>
      <c r="H538" s="16">
        <v>3.6981999999999999</v>
      </c>
      <c r="I538" s="21">
        <v>2747.6869999999999</v>
      </c>
      <c r="J538" s="21">
        <v>26222.094000000001</v>
      </c>
      <c r="K538" s="21">
        <v>39470.135000000002</v>
      </c>
      <c r="L538" s="21">
        <v>26604.125</v>
      </c>
      <c r="M538" s="21">
        <v>1426.653</v>
      </c>
      <c r="N538" s="21">
        <v>3171.145</v>
      </c>
      <c r="O538" s="16">
        <v>12.4467</v>
      </c>
      <c r="P538" s="16">
        <v>73.988699999999994</v>
      </c>
      <c r="Q538" s="16">
        <v>25.291</v>
      </c>
      <c r="R538" s="16">
        <v>23.735299999999999</v>
      </c>
      <c r="S538" s="16" t="s">
        <v>146</v>
      </c>
      <c r="T538" s="21">
        <v>3907.0920000000001</v>
      </c>
    </row>
    <row r="539" spans="2:20" x14ac:dyDescent="0.3">
      <c r="B539" s="15" t="s">
        <v>158</v>
      </c>
      <c r="C539" t="s">
        <v>202</v>
      </c>
      <c r="D539" t="s">
        <v>45</v>
      </c>
      <c r="E539" s="16">
        <v>1.5261</v>
      </c>
      <c r="F539" s="16">
        <v>19.505099999999999</v>
      </c>
      <c r="G539" s="16">
        <v>4.7378999999999998</v>
      </c>
      <c r="H539" s="16">
        <v>3.9192999999999998</v>
      </c>
      <c r="I539" s="21" t="s">
        <v>146</v>
      </c>
      <c r="J539" s="21" t="s">
        <v>146</v>
      </c>
      <c r="K539" s="21">
        <v>52999.758999999998</v>
      </c>
      <c r="L539" s="21">
        <v>35755.228999999999</v>
      </c>
      <c r="M539" s="21">
        <v>1932.9480000000001</v>
      </c>
      <c r="N539" s="21">
        <v>4063.6190000000001</v>
      </c>
      <c r="O539" s="16">
        <v>13.0425</v>
      </c>
      <c r="P539" s="16">
        <v>70.856099999999998</v>
      </c>
      <c r="Q539" s="16">
        <v>34.397300000000001</v>
      </c>
      <c r="R539" s="16">
        <v>29.104399999999998</v>
      </c>
      <c r="S539" s="16" t="s">
        <v>146</v>
      </c>
      <c r="T539" s="21">
        <v>4901.6220999999996</v>
      </c>
    </row>
    <row r="540" spans="2:20" x14ac:dyDescent="0.3">
      <c r="B540" s="15" t="s">
        <v>159</v>
      </c>
      <c r="C540" t="s">
        <v>202</v>
      </c>
      <c r="D540" t="s">
        <v>45</v>
      </c>
      <c r="E540" s="16">
        <v>1.1685000000000001</v>
      </c>
      <c r="F540" s="16">
        <v>14.730700000000001</v>
      </c>
      <c r="G540" s="16">
        <v>4.4433999999999996</v>
      </c>
      <c r="H540" s="16">
        <v>3.5678000000000001</v>
      </c>
      <c r="I540" s="21">
        <v>4591.0230000000001</v>
      </c>
      <c r="J540" s="21">
        <v>47546.459000000003</v>
      </c>
      <c r="K540" s="21">
        <v>66552.820000000007</v>
      </c>
      <c r="L540" s="21">
        <v>43920.826999999997</v>
      </c>
      <c r="M540" s="21">
        <v>2314.4969999999998</v>
      </c>
      <c r="N540" s="21">
        <v>5419.8090000000002</v>
      </c>
      <c r="O540" s="16">
        <v>12.2796</v>
      </c>
      <c r="P540" s="16">
        <v>73.332599999999999</v>
      </c>
      <c r="Q540" s="16">
        <v>22.837499999999999</v>
      </c>
      <c r="R540" s="16">
        <v>28.492999999999999</v>
      </c>
      <c r="S540" s="16" t="s">
        <v>146</v>
      </c>
      <c r="T540" s="21">
        <v>5800.6679999999997</v>
      </c>
    </row>
    <row r="541" spans="2:20" x14ac:dyDescent="0.3">
      <c r="B541" s="15" t="s">
        <v>160</v>
      </c>
      <c r="C541" t="s">
        <v>202</v>
      </c>
      <c r="D541" t="s">
        <v>45</v>
      </c>
      <c r="E541" s="16">
        <v>1.417</v>
      </c>
      <c r="F541" s="16">
        <v>16.830400000000001</v>
      </c>
      <c r="G541" s="16">
        <v>3.8712</v>
      </c>
      <c r="H541" s="16">
        <v>3.3146</v>
      </c>
      <c r="I541" s="21">
        <v>5002.8959999999997</v>
      </c>
      <c r="J541" s="21">
        <v>51104.947399999997</v>
      </c>
      <c r="K541" s="21">
        <v>70869.945000000007</v>
      </c>
      <c r="L541" s="21">
        <v>47443.173000000003</v>
      </c>
      <c r="M541" s="21">
        <v>2433.6790000000001</v>
      </c>
      <c r="N541" s="21">
        <v>6150.2089999999998</v>
      </c>
      <c r="O541" s="16">
        <v>11.523199999999999</v>
      </c>
      <c r="P541" s="16">
        <v>70.888800000000003</v>
      </c>
      <c r="Q541" s="16">
        <v>8.0198</v>
      </c>
      <c r="R541" s="16">
        <v>1.9508000000000001</v>
      </c>
      <c r="S541" s="16" t="s">
        <v>146</v>
      </c>
      <c r="T541" s="21">
        <v>6796.9579999999996</v>
      </c>
    </row>
    <row r="542" spans="2:20" x14ac:dyDescent="0.3">
      <c r="B542" s="15" t="s">
        <v>161</v>
      </c>
      <c r="C542" t="s">
        <v>202</v>
      </c>
      <c r="D542" t="s">
        <v>45</v>
      </c>
      <c r="E542" s="16">
        <v>1.7248000000000001</v>
      </c>
      <c r="F542" s="16">
        <v>19.249500000000001</v>
      </c>
      <c r="G542" s="16">
        <v>4.0307000000000004</v>
      </c>
      <c r="H542" s="16">
        <v>3.66</v>
      </c>
      <c r="I542" s="21">
        <v>5290.31</v>
      </c>
      <c r="J542" s="21">
        <v>57769.014900000002</v>
      </c>
      <c r="K542" s="21">
        <v>80216.816000000006</v>
      </c>
      <c r="L542" s="21">
        <v>53518.012999999999</v>
      </c>
      <c r="M542" s="21">
        <v>2747.46</v>
      </c>
      <c r="N542" s="21">
        <v>7387.9139999999998</v>
      </c>
      <c r="O542" s="16">
        <v>10.857799999999999</v>
      </c>
      <c r="P542" s="16">
        <v>72.981099999999998</v>
      </c>
      <c r="Q542" s="16">
        <v>12.804500000000001</v>
      </c>
      <c r="R542" s="16">
        <v>14.6351</v>
      </c>
      <c r="S542" s="16" t="s">
        <v>146</v>
      </c>
      <c r="T542" s="21">
        <v>7741.0479999999998</v>
      </c>
    </row>
    <row r="543" spans="2:20" x14ac:dyDescent="0.3">
      <c r="B543" s="15" t="s">
        <v>162</v>
      </c>
      <c r="C543" t="s">
        <v>202</v>
      </c>
      <c r="D543" t="s">
        <v>45</v>
      </c>
      <c r="E543" s="16">
        <v>1.2478</v>
      </c>
      <c r="F543" s="16">
        <v>12.2949</v>
      </c>
      <c r="G543" s="16">
        <v>4.2298</v>
      </c>
      <c r="H543" s="16">
        <v>3.7917999999999998</v>
      </c>
      <c r="I543" s="21">
        <v>6166.16</v>
      </c>
      <c r="J543" s="21">
        <v>66063.346699999995</v>
      </c>
      <c r="K543" s="21">
        <v>90466.612999999998</v>
      </c>
      <c r="L543" s="21">
        <v>62305.385999999999</v>
      </c>
      <c r="M543" s="21">
        <v>3082.0050000000001</v>
      </c>
      <c r="N543" s="21">
        <v>9934.7309999999998</v>
      </c>
      <c r="O543" s="16">
        <v>9.1060999999999996</v>
      </c>
      <c r="P543" s="16">
        <v>76.587900000000005</v>
      </c>
      <c r="Q543" s="16">
        <v>16.419499999999999</v>
      </c>
      <c r="R543" s="16">
        <v>15.736700000000001</v>
      </c>
      <c r="S543" s="16" t="s">
        <v>146</v>
      </c>
      <c r="T543" s="21">
        <v>8211.6740000000009</v>
      </c>
    </row>
    <row r="544" spans="2:20" x14ac:dyDescent="0.3">
      <c r="B544" s="15" t="s">
        <v>163</v>
      </c>
      <c r="C544" t="s">
        <v>202</v>
      </c>
      <c r="D544" t="s">
        <v>45</v>
      </c>
      <c r="E544" s="16">
        <v>1.6319999999999999</v>
      </c>
      <c r="F544" s="16">
        <v>14.9777</v>
      </c>
      <c r="G544" s="16">
        <v>4.0907</v>
      </c>
      <c r="H544" s="16">
        <v>3.7105000000000001</v>
      </c>
      <c r="I544" s="21">
        <v>6687.0820000000003</v>
      </c>
      <c r="J544" s="21">
        <v>72904.317200000005</v>
      </c>
      <c r="K544" s="21">
        <v>100508.641</v>
      </c>
      <c r="L544" s="21">
        <v>68162.600999999995</v>
      </c>
      <c r="M544" s="21">
        <v>3348.223</v>
      </c>
      <c r="N544" s="21">
        <v>10874.474</v>
      </c>
      <c r="O544" s="16">
        <v>9.2425999999999995</v>
      </c>
      <c r="P544" s="16">
        <v>78.897400000000005</v>
      </c>
      <c r="Q544" s="16">
        <v>9.4008000000000003</v>
      </c>
      <c r="R544" s="16">
        <v>14.0684</v>
      </c>
      <c r="S544" s="16" t="s">
        <v>146</v>
      </c>
      <c r="T544" s="21">
        <v>10571.126</v>
      </c>
    </row>
    <row r="545" spans="2:20" x14ac:dyDescent="0.3">
      <c r="B545" s="15" t="s">
        <v>164</v>
      </c>
      <c r="C545" t="s">
        <v>202</v>
      </c>
      <c r="D545" t="s">
        <v>45</v>
      </c>
      <c r="E545" s="16">
        <v>1.5293000000000001</v>
      </c>
      <c r="F545" s="16">
        <v>15.0318</v>
      </c>
      <c r="G545" s="16">
        <v>3.6878000000000002</v>
      </c>
      <c r="H545" s="16">
        <v>3.1884999999999999</v>
      </c>
      <c r="I545" s="21" t="s">
        <v>146</v>
      </c>
      <c r="J545" s="21" t="s">
        <v>146</v>
      </c>
      <c r="K545" s="21">
        <v>115768.268</v>
      </c>
      <c r="L545" s="21">
        <v>81621.997000000003</v>
      </c>
      <c r="M545" s="21">
        <v>3524.873</v>
      </c>
      <c r="N545" s="21">
        <v>11129.114</v>
      </c>
      <c r="O545" s="16">
        <v>10.4023</v>
      </c>
      <c r="P545" s="16">
        <v>79.055099999999996</v>
      </c>
      <c r="Q545" s="16">
        <v>19.745999999999999</v>
      </c>
      <c r="R545" s="16">
        <v>9.7231000000000005</v>
      </c>
      <c r="S545" s="16" t="s">
        <v>146</v>
      </c>
      <c r="T545" s="21" t="s">
        <v>146</v>
      </c>
    </row>
    <row r="546" spans="2:20" x14ac:dyDescent="0.3">
      <c r="B546" s="15" t="s">
        <v>165</v>
      </c>
      <c r="C546" t="s">
        <v>202</v>
      </c>
      <c r="D546" t="s">
        <v>45</v>
      </c>
      <c r="E546" s="16">
        <v>1.2850999999999999</v>
      </c>
      <c r="F546" s="16">
        <v>13.360099999999999</v>
      </c>
      <c r="G546" s="16">
        <v>3.6082999999999998</v>
      </c>
      <c r="H546" s="16">
        <v>2.8498999999999999</v>
      </c>
      <c r="I546" s="21">
        <v>8226</v>
      </c>
      <c r="J546" s="21">
        <v>90982</v>
      </c>
      <c r="K546" s="21">
        <v>122031</v>
      </c>
      <c r="L546" s="21">
        <v>84271</v>
      </c>
      <c r="M546" s="21">
        <v>3708</v>
      </c>
      <c r="N546" s="21">
        <v>11745</v>
      </c>
      <c r="O546" s="16">
        <v>10.39</v>
      </c>
      <c r="P546" s="16">
        <v>77.143199999999993</v>
      </c>
      <c r="Q546" s="16">
        <v>3.2454999999999998</v>
      </c>
      <c r="R546" s="16">
        <v>9.0052000000000003</v>
      </c>
      <c r="S546" s="16" t="s">
        <v>146</v>
      </c>
      <c r="T546" s="21">
        <v>13016</v>
      </c>
    </row>
    <row r="547" spans="2:20" x14ac:dyDescent="0.3">
      <c r="B547" s="15" t="s">
        <v>166</v>
      </c>
      <c r="C547" t="s">
        <v>202</v>
      </c>
      <c r="D547" t="s">
        <v>45</v>
      </c>
      <c r="E547" s="16">
        <v>1.3619000000000001</v>
      </c>
      <c r="F547" s="16">
        <v>14.2265</v>
      </c>
      <c r="G547" s="16">
        <v>3.5335000000000001</v>
      </c>
      <c r="H547" s="16">
        <v>2.9398</v>
      </c>
      <c r="I547" s="21">
        <v>9085</v>
      </c>
      <c r="J547" s="21">
        <v>100053</v>
      </c>
      <c r="K547" s="21">
        <v>132618</v>
      </c>
      <c r="L547" s="21">
        <v>91686</v>
      </c>
      <c r="M547" s="21">
        <v>3880</v>
      </c>
      <c r="N547" s="21">
        <v>12632</v>
      </c>
      <c r="O547" s="16">
        <v>10.4986</v>
      </c>
      <c r="P547" s="16">
        <v>74.738399999999999</v>
      </c>
      <c r="Q547" s="16">
        <v>8.7989999999999995</v>
      </c>
      <c r="R547" s="16">
        <v>7.1569000000000003</v>
      </c>
      <c r="S547" s="16" t="s">
        <v>146</v>
      </c>
      <c r="T547" s="21">
        <v>14233</v>
      </c>
    </row>
    <row r="548" spans="2:20" x14ac:dyDescent="0.3">
      <c r="B548" s="15" t="s">
        <v>167</v>
      </c>
      <c r="C548" t="s">
        <v>202</v>
      </c>
      <c r="D548" t="s">
        <v>45</v>
      </c>
      <c r="E548" s="16">
        <v>1.0672999999999999</v>
      </c>
      <c r="F548" s="16">
        <v>11.709099999999999</v>
      </c>
      <c r="G548" s="16">
        <v>3.4982000000000002</v>
      </c>
      <c r="H548" s="16">
        <v>3.0960000000000001</v>
      </c>
      <c r="I548" s="21">
        <v>13446</v>
      </c>
      <c r="J548" s="21">
        <v>109757</v>
      </c>
      <c r="K548" s="21">
        <v>152015</v>
      </c>
      <c r="L548" s="21">
        <v>98669</v>
      </c>
      <c r="M548" s="21">
        <v>4238</v>
      </c>
      <c r="N548" s="21">
        <v>12955</v>
      </c>
      <c r="O548" s="16">
        <v>9.4789999999999992</v>
      </c>
      <c r="P548" s="16">
        <v>77.384200000000007</v>
      </c>
      <c r="Q548" s="16">
        <v>7.6162000000000001</v>
      </c>
      <c r="R548" s="16">
        <v>13.654</v>
      </c>
      <c r="S548" s="16">
        <v>230.0368</v>
      </c>
      <c r="T548" s="21">
        <v>19109</v>
      </c>
    </row>
    <row r="549" spans="2:20" x14ac:dyDescent="0.3">
      <c r="B549" s="15" t="s">
        <v>168</v>
      </c>
      <c r="C549" t="s">
        <v>202</v>
      </c>
      <c r="D549" t="s">
        <v>45</v>
      </c>
      <c r="E549" s="16">
        <v>0.53690000000000004</v>
      </c>
      <c r="F549" s="16">
        <v>5.0023999999999997</v>
      </c>
      <c r="G549" s="16">
        <v>3.6435</v>
      </c>
      <c r="H549" s="16">
        <v>3.3488000000000002</v>
      </c>
      <c r="I549" s="21">
        <v>13456</v>
      </c>
      <c r="J549" s="21">
        <v>117167</v>
      </c>
      <c r="K549" s="21">
        <v>165764</v>
      </c>
      <c r="L549" s="21">
        <v>106207</v>
      </c>
      <c r="M549" s="21">
        <v>4844</v>
      </c>
      <c r="N549" s="21">
        <v>16191</v>
      </c>
      <c r="O549" s="16">
        <v>10.2065</v>
      </c>
      <c r="P549" s="16">
        <v>79.589699999999993</v>
      </c>
      <c r="Q549" s="16">
        <v>7.6397000000000004</v>
      </c>
      <c r="R549" s="16">
        <v>16.582000000000001</v>
      </c>
      <c r="S549" s="16">
        <v>237.27600000000001</v>
      </c>
      <c r="T549" s="21">
        <v>18470</v>
      </c>
    </row>
    <row r="550" spans="2:20" x14ac:dyDescent="0.3">
      <c r="B550" s="15" t="s">
        <v>169</v>
      </c>
      <c r="C550" t="s">
        <v>202</v>
      </c>
      <c r="D550" t="s">
        <v>45</v>
      </c>
      <c r="E550" s="16">
        <v>0.50549999999999995</v>
      </c>
      <c r="F550" s="16">
        <v>5.0019999999999998</v>
      </c>
      <c r="G550" s="16">
        <v>3.9891999999999999</v>
      </c>
      <c r="H550" s="16">
        <v>3.7040999999999999</v>
      </c>
      <c r="I550" s="21">
        <v>13959</v>
      </c>
      <c r="J550" s="21">
        <v>118131</v>
      </c>
      <c r="K550" s="21">
        <v>157081</v>
      </c>
      <c r="L550" s="21">
        <v>107264</v>
      </c>
      <c r="M550" s="21">
        <v>5320</v>
      </c>
      <c r="N550" s="21">
        <v>16436</v>
      </c>
      <c r="O550" s="16">
        <v>9.5212000000000003</v>
      </c>
      <c r="P550" s="16">
        <v>79.643600000000006</v>
      </c>
      <c r="Q550" s="16">
        <v>0.99519999999999997</v>
      </c>
      <c r="R550" s="16">
        <v>-6.7428999999999997</v>
      </c>
      <c r="S550" s="16">
        <v>175.82130000000001</v>
      </c>
      <c r="T550" s="21">
        <v>18319</v>
      </c>
    </row>
    <row r="551" spans="2:20" x14ac:dyDescent="0.3">
      <c r="B551" s="15" t="s">
        <v>170</v>
      </c>
      <c r="C551" t="s">
        <v>202</v>
      </c>
      <c r="D551" t="s">
        <v>45</v>
      </c>
      <c r="E551" s="16">
        <v>0.77729999999999999</v>
      </c>
      <c r="F551" s="16">
        <v>7.6151</v>
      </c>
      <c r="G551" s="16">
        <v>3.9922</v>
      </c>
      <c r="H551" s="16">
        <v>3.7063000000000001</v>
      </c>
      <c r="I551" s="21">
        <v>14913</v>
      </c>
      <c r="J551" s="21">
        <v>119725</v>
      </c>
      <c r="K551" s="21">
        <v>174579</v>
      </c>
      <c r="L551" s="21">
        <v>111205</v>
      </c>
      <c r="M551" s="21">
        <v>5507</v>
      </c>
      <c r="N551" s="21">
        <v>17418</v>
      </c>
      <c r="O551" s="16">
        <v>9.9873999999999992</v>
      </c>
      <c r="P551" s="16">
        <v>83.122</v>
      </c>
      <c r="Q551" s="16">
        <v>3.6741000000000001</v>
      </c>
      <c r="R551" s="16">
        <v>16.5334</v>
      </c>
      <c r="S551" s="16">
        <v>165.51490000000001</v>
      </c>
      <c r="T551" s="21">
        <v>18802</v>
      </c>
    </row>
    <row r="552" spans="2:20" x14ac:dyDescent="0.3">
      <c r="B552" s="15" t="s">
        <v>171</v>
      </c>
      <c r="C552" t="s">
        <v>202</v>
      </c>
      <c r="D552" t="s">
        <v>45</v>
      </c>
      <c r="E552" s="16">
        <v>1.1023000000000001</v>
      </c>
      <c r="F552" s="16">
        <v>10.6738</v>
      </c>
      <c r="G552" s="16">
        <v>3.88</v>
      </c>
      <c r="H552" s="16">
        <v>3.6111</v>
      </c>
      <c r="I552" s="21">
        <v>14373</v>
      </c>
      <c r="J552" s="21">
        <v>136367</v>
      </c>
      <c r="K552" s="21">
        <v>184499</v>
      </c>
      <c r="L552" s="21">
        <v>118364</v>
      </c>
      <c r="M552" s="21">
        <v>5857</v>
      </c>
      <c r="N552" s="21">
        <v>18483</v>
      </c>
      <c r="O552" s="16">
        <v>8.6934000000000005</v>
      </c>
      <c r="P552" s="16">
        <v>85.825500000000005</v>
      </c>
      <c r="Q552" s="16">
        <v>6.4377000000000004</v>
      </c>
      <c r="R552" s="16">
        <v>6.5119999999999996</v>
      </c>
      <c r="S552" s="16">
        <v>149.8186</v>
      </c>
      <c r="T552" s="21">
        <v>18267</v>
      </c>
    </row>
    <row r="553" spans="2:20" x14ac:dyDescent="0.3">
      <c r="B553" s="15" t="s">
        <v>172</v>
      </c>
      <c r="C553" t="s">
        <v>202</v>
      </c>
      <c r="D553" t="s">
        <v>45</v>
      </c>
      <c r="E553" s="16">
        <v>0.91369999999999996</v>
      </c>
      <c r="F553" s="16">
        <v>8.1001999999999992</v>
      </c>
      <c r="G553" s="16">
        <v>3.6355</v>
      </c>
      <c r="H553" s="16">
        <v>3.3654000000000002</v>
      </c>
      <c r="I553" s="21">
        <v>16074</v>
      </c>
      <c r="J553" s="21">
        <v>136366</v>
      </c>
      <c r="K553" s="21">
        <v>183010</v>
      </c>
      <c r="L553" s="21">
        <v>117139</v>
      </c>
      <c r="M553" s="21">
        <v>5616</v>
      </c>
      <c r="N553" s="21">
        <v>20084</v>
      </c>
      <c r="O553" s="16">
        <v>8.0236000000000001</v>
      </c>
      <c r="P553" s="16">
        <v>83.259299999999996</v>
      </c>
      <c r="Q553" s="16">
        <v>-1.0348999999999999</v>
      </c>
      <c r="R553" s="16">
        <v>-4.2081999999999997</v>
      </c>
      <c r="S553" s="16">
        <v>113.5911</v>
      </c>
      <c r="T553" s="21">
        <v>19512</v>
      </c>
    </row>
    <row r="554" spans="2:20" x14ac:dyDescent="0.3">
      <c r="B554" s="15" t="s">
        <v>173</v>
      </c>
      <c r="C554" t="s">
        <v>202</v>
      </c>
      <c r="D554" t="s">
        <v>45</v>
      </c>
      <c r="E554" s="16">
        <v>1.1524000000000001</v>
      </c>
      <c r="F554" s="16">
        <v>9.5112000000000005</v>
      </c>
      <c r="G554" s="16">
        <v>3.4283999999999999</v>
      </c>
      <c r="H554" s="16">
        <v>3.1644000000000001</v>
      </c>
      <c r="I554" s="21">
        <v>17840</v>
      </c>
      <c r="J554" s="21">
        <v>143675</v>
      </c>
      <c r="K554" s="21">
        <v>186834</v>
      </c>
      <c r="L554" s="21">
        <v>121307</v>
      </c>
      <c r="M554" s="21">
        <v>5374</v>
      </c>
      <c r="N554" s="21">
        <v>21614</v>
      </c>
      <c r="O554" s="16">
        <v>7.6643999999999997</v>
      </c>
      <c r="P554" s="16">
        <v>82.681399999999996</v>
      </c>
      <c r="Q554" s="16">
        <v>3.5581999999999998</v>
      </c>
      <c r="R554" s="16">
        <v>1.2277</v>
      </c>
      <c r="S554" s="16">
        <v>102.99460000000001</v>
      </c>
      <c r="T554" s="21">
        <v>21381</v>
      </c>
    </row>
    <row r="555" spans="2:20" x14ac:dyDescent="0.3">
      <c r="B555" s="15" t="s">
        <v>174</v>
      </c>
      <c r="C555" t="s">
        <v>202</v>
      </c>
      <c r="D555" t="s">
        <v>45</v>
      </c>
      <c r="E555" s="16">
        <v>1.0505</v>
      </c>
      <c r="F555" s="16">
        <v>8.3727999999999998</v>
      </c>
      <c r="G555" s="16">
        <v>3.3132000000000001</v>
      </c>
      <c r="H555" s="16">
        <v>3.0607000000000002</v>
      </c>
      <c r="I555" s="21">
        <v>19682</v>
      </c>
      <c r="J555" s="21">
        <v>166611</v>
      </c>
      <c r="K555" s="21">
        <v>209947</v>
      </c>
      <c r="L555" s="21">
        <v>136986</v>
      </c>
      <c r="M555" s="21">
        <v>5592</v>
      </c>
      <c r="N555" s="21">
        <v>24631</v>
      </c>
      <c r="O555" s="16">
        <v>7.6791</v>
      </c>
      <c r="P555" s="16">
        <v>84.496200000000002</v>
      </c>
      <c r="Q555" s="16">
        <v>12.9251</v>
      </c>
      <c r="R555" s="16">
        <v>15.5642</v>
      </c>
      <c r="S555" s="16">
        <v>108.4528</v>
      </c>
      <c r="T555" s="21">
        <v>23753</v>
      </c>
    </row>
    <row r="556" spans="2:20" x14ac:dyDescent="0.3">
      <c r="B556" s="15" t="s">
        <v>175</v>
      </c>
      <c r="C556" t="s">
        <v>202</v>
      </c>
      <c r="D556" t="s">
        <v>45</v>
      </c>
      <c r="E556" s="16">
        <v>1.1304000000000001</v>
      </c>
      <c r="F556" s="16">
        <v>8.7947000000000006</v>
      </c>
      <c r="G556" s="16">
        <v>3.4655</v>
      </c>
      <c r="H556" s="16">
        <v>3.2132999999999998</v>
      </c>
      <c r="I556" s="21">
        <v>21102</v>
      </c>
      <c r="J556" s="21">
        <v>176138</v>
      </c>
      <c r="K556" s="21">
        <v>219276</v>
      </c>
      <c r="L556" s="21">
        <v>145038</v>
      </c>
      <c r="M556" s="21">
        <v>6321</v>
      </c>
      <c r="N556" s="21">
        <v>26741</v>
      </c>
      <c r="O556" s="16">
        <v>7.3273000000000001</v>
      </c>
      <c r="P556" s="16">
        <v>87.271000000000001</v>
      </c>
      <c r="Q556" s="16">
        <v>5.8780000000000001</v>
      </c>
      <c r="R556" s="16">
        <v>7.4501999999999997</v>
      </c>
      <c r="S556" s="16">
        <v>105.6807</v>
      </c>
      <c r="T556" s="21">
        <v>24872</v>
      </c>
    </row>
    <row r="557" spans="2:20" x14ac:dyDescent="0.3">
      <c r="B557" s="15" t="s">
        <v>176</v>
      </c>
      <c r="C557" t="s">
        <v>202</v>
      </c>
      <c r="D557" t="s">
        <v>45</v>
      </c>
      <c r="E557" s="16">
        <v>1.0859000000000001</v>
      </c>
      <c r="F557" s="16">
        <v>8.3398000000000003</v>
      </c>
      <c r="G557" s="16">
        <v>3.4830000000000001</v>
      </c>
      <c r="H557" s="16">
        <v>3.2038000000000002</v>
      </c>
      <c r="I557" s="21">
        <v>21102</v>
      </c>
      <c r="J557" s="21">
        <v>177217</v>
      </c>
      <c r="K557" s="21">
        <v>221642</v>
      </c>
      <c r="L557" s="21">
        <v>144800</v>
      </c>
      <c r="M557" s="21">
        <v>6535</v>
      </c>
      <c r="N557" s="21">
        <v>26498</v>
      </c>
      <c r="O557" s="16">
        <v>7.4640000000000004</v>
      </c>
      <c r="P557" s="16">
        <v>84.627600000000001</v>
      </c>
      <c r="Q557" s="16">
        <v>-0.1641</v>
      </c>
      <c r="R557" s="16">
        <v>-1.7867999999999999</v>
      </c>
      <c r="S557" s="16">
        <v>94.904899999999998</v>
      </c>
      <c r="T557" s="21">
        <v>24653</v>
      </c>
    </row>
    <row r="558" spans="2:20" x14ac:dyDescent="0.3">
      <c r="B558" s="15" t="s">
        <v>177</v>
      </c>
      <c r="C558" t="s">
        <v>202</v>
      </c>
      <c r="D558" t="s">
        <v>45</v>
      </c>
      <c r="E558" s="16">
        <v>1.4472</v>
      </c>
      <c r="F558" s="16">
        <v>11.601599999999999</v>
      </c>
      <c r="G558" s="16">
        <v>3.4721000000000002</v>
      </c>
      <c r="H558" s="16">
        <v>3.0914000000000001</v>
      </c>
      <c r="I558" s="21">
        <v>21456</v>
      </c>
      <c r="J558" s="21">
        <v>181260</v>
      </c>
      <c r="K558" s="21">
        <v>225697</v>
      </c>
      <c r="L558" s="21">
        <v>150001</v>
      </c>
      <c r="M558" s="21">
        <v>6682</v>
      </c>
      <c r="N558" s="21">
        <v>26305</v>
      </c>
      <c r="O558" s="16">
        <v>7.4789000000000003</v>
      </c>
      <c r="P558" s="16">
        <v>84.803200000000004</v>
      </c>
      <c r="Q558" s="16">
        <v>3.5918999999999999</v>
      </c>
      <c r="R558" s="16">
        <v>2.4325000000000001</v>
      </c>
      <c r="S558" s="16">
        <v>94.572199999999995</v>
      </c>
      <c r="T558" s="21">
        <v>24963</v>
      </c>
    </row>
    <row r="559" spans="2:20" x14ac:dyDescent="0.3">
      <c r="B559" s="15" t="s">
        <v>178</v>
      </c>
      <c r="C559" t="s">
        <v>202</v>
      </c>
      <c r="D559" t="s">
        <v>45</v>
      </c>
      <c r="E559" s="16">
        <v>0.92279999999999995</v>
      </c>
      <c r="F559" s="16">
        <v>7.0437000000000003</v>
      </c>
      <c r="G559" s="16">
        <v>2.4603000000000002</v>
      </c>
      <c r="H559" s="16">
        <v>2.1739999999999999</v>
      </c>
      <c r="I559" s="21">
        <v>40744</v>
      </c>
      <c r="J559" s="21">
        <v>376056</v>
      </c>
      <c r="K559" s="21">
        <v>473078</v>
      </c>
      <c r="L559" s="21">
        <v>308215</v>
      </c>
      <c r="M559" s="21">
        <v>7313</v>
      </c>
      <c r="N559" s="21">
        <v>59673</v>
      </c>
      <c r="O559" s="16">
        <v>7.1078000000000001</v>
      </c>
      <c r="P559" s="16">
        <v>84.440700000000007</v>
      </c>
      <c r="Q559" s="16">
        <v>105.4753</v>
      </c>
      <c r="R559" s="16">
        <v>107.64830000000001</v>
      </c>
      <c r="S559" s="16">
        <v>138.31700000000001</v>
      </c>
      <c r="T559" s="21">
        <v>47523</v>
      </c>
    </row>
    <row r="560" spans="2:20" x14ac:dyDescent="0.3">
      <c r="B560" s="15" t="s">
        <v>179</v>
      </c>
      <c r="C560" t="s">
        <v>202</v>
      </c>
      <c r="D560" t="s">
        <v>45</v>
      </c>
      <c r="E560" s="16">
        <v>0.91249999999999998</v>
      </c>
      <c r="F560" s="16">
        <v>6.8348000000000004</v>
      </c>
      <c r="G560" s="16">
        <v>3.2783000000000002</v>
      </c>
      <c r="H560" s="16">
        <v>3.0844</v>
      </c>
      <c r="I560" s="21">
        <v>45915</v>
      </c>
      <c r="J560" s="21">
        <v>379153</v>
      </c>
      <c r="K560" s="21">
        <v>509228</v>
      </c>
      <c r="L560" s="21">
        <v>305793</v>
      </c>
      <c r="M560" s="21">
        <v>13826</v>
      </c>
      <c r="N560" s="21">
        <v>62759</v>
      </c>
      <c r="O560" s="16">
        <v>7.1810999999999998</v>
      </c>
      <c r="P560" s="16">
        <v>88.899199999999993</v>
      </c>
      <c r="Q560" s="16">
        <v>-0.78580000000000005</v>
      </c>
      <c r="R560" s="16">
        <v>13.847099999999999</v>
      </c>
      <c r="S560" s="16">
        <v>192.53299999999999</v>
      </c>
      <c r="T560" s="21">
        <v>55011</v>
      </c>
    </row>
    <row r="561" spans="2:20" x14ac:dyDescent="0.3">
      <c r="B561" s="15" t="s">
        <v>180</v>
      </c>
      <c r="C561" t="s">
        <v>202</v>
      </c>
      <c r="D561" t="s">
        <v>45</v>
      </c>
      <c r="E561" s="16">
        <v>1.2261</v>
      </c>
      <c r="F561" s="16">
        <v>9.6252999999999993</v>
      </c>
      <c r="G561" s="16">
        <v>2.8551000000000002</v>
      </c>
      <c r="H561" s="16">
        <v>2.7488000000000001</v>
      </c>
      <c r="I561" s="21">
        <v>44194</v>
      </c>
      <c r="J561" s="21">
        <v>390886</v>
      </c>
      <c r="K561" s="21">
        <v>541241</v>
      </c>
      <c r="L561" s="21">
        <v>294325</v>
      </c>
      <c r="M561" s="21">
        <v>13006</v>
      </c>
      <c r="N561" s="21">
        <v>62598</v>
      </c>
      <c r="O561" s="16">
        <v>7.8133999999999997</v>
      </c>
      <c r="P561" s="16">
        <v>90.680199999999999</v>
      </c>
      <c r="Q561" s="16">
        <v>-3.7502</v>
      </c>
      <c r="R561" s="16">
        <v>9.2922999999999991</v>
      </c>
      <c r="S561" s="16">
        <v>241.3449</v>
      </c>
      <c r="T561" s="21">
        <v>51518</v>
      </c>
    </row>
    <row r="562" spans="2:20" x14ac:dyDescent="0.3">
      <c r="B562" s="15" t="s">
        <v>181</v>
      </c>
      <c r="C562" t="s">
        <v>202</v>
      </c>
      <c r="D562" t="s">
        <v>45</v>
      </c>
      <c r="E562" s="16">
        <v>1.1417999999999999</v>
      </c>
      <c r="F562" s="16">
        <v>10.180400000000001</v>
      </c>
      <c r="G562" s="16">
        <v>3.032</v>
      </c>
      <c r="H562" s="16">
        <v>2.7850000000000001</v>
      </c>
      <c r="I562" s="21">
        <v>45769</v>
      </c>
      <c r="J562" s="21">
        <v>433857</v>
      </c>
      <c r="K562" s="21">
        <v>555255</v>
      </c>
      <c r="L562" s="21">
        <v>327435</v>
      </c>
      <c r="M562" s="21">
        <v>14316</v>
      </c>
      <c r="N562" s="21">
        <v>53841</v>
      </c>
      <c r="O562" s="16">
        <v>9.1722000000000001</v>
      </c>
      <c r="P562" s="16">
        <v>85.846999999999994</v>
      </c>
      <c r="Q562" s="16">
        <v>11.249499999999999</v>
      </c>
      <c r="R562" s="16">
        <v>-0.71860000000000002</v>
      </c>
      <c r="S562" s="16">
        <v>137.3193</v>
      </c>
      <c r="T562" s="21">
        <v>54073</v>
      </c>
    </row>
    <row r="563" spans="2:20" x14ac:dyDescent="0.3">
      <c r="B563" s="15" t="s">
        <v>157</v>
      </c>
      <c r="C563" t="s">
        <v>203</v>
      </c>
      <c r="D563" t="s">
        <v>45</v>
      </c>
      <c r="E563" s="16">
        <v>1.4801</v>
      </c>
      <c r="F563" s="16">
        <v>17.794799999999999</v>
      </c>
      <c r="G563" s="16">
        <v>4.4814999999999996</v>
      </c>
      <c r="H563" s="16">
        <v>3.5087000000000002</v>
      </c>
      <c r="I563" s="21" t="s">
        <v>146</v>
      </c>
      <c r="J563" s="21" t="s">
        <v>146</v>
      </c>
      <c r="K563" s="21">
        <v>150714</v>
      </c>
      <c r="L563" s="21">
        <v>106958</v>
      </c>
      <c r="M563" s="21">
        <v>5564.9997999999996</v>
      </c>
      <c r="N563" s="21">
        <v>12574</v>
      </c>
      <c r="O563" s="16">
        <v>11.9862</v>
      </c>
      <c r="P563" s="16">
        <v>77.617599999999996</v>
      </c>
      <c r="Q563" s="16">
        <v>8.0067000000000004</v>
      </c>
      <c r="R563" s="16">
        <v>6.1257000000000001</v>
      </c>
      <c r="S563" s="16" t="s">
        <v>146</v>
      </c>
      <c r="T563" s="21" t="s">
        <v>146</v>
      </c>
    </row>
    <row r="564" spans="2:20" x14ac:dyDescent="0.3">
      <c r="B564" s="15" t="s">
        <v>158</v>
      </c>
      <c r="C564" t="s">
        <v>203</v>
      </c>
      <c r="D564" t="s">
        <v>45</v>
      </c>
      <c r="E564" s="16">
        <v>1.5617000000000001</v>
      </c>
      <c r="F564" s="16">
        <v>17.961600000000001</v>
      </c>
      <c r="G564" s="16">
        <v>4.4721000000000002</v>
      </c>
      <c r="H564" s="16">
        <v>3.5956000000000001</v>
      </c>
      <c r="I564" s="21" t="s">
        <v>146</v>
      </c>
      <c r="J564" s="21" t="s">
        <v>146</v>
      </c>
      <c r="K564" s="21">
        <v>154318</v>
      </c>
      <c r="L564" s="21">
        <v>113229</v>
      </c>
      <c r="M564" s="21">
        <v>5836.3998000000001</v>
      </c>
      <c r="N564" s="21">
        <v>13947</v>
      </c>
      <c r="O564" s="16">
        <v>11.0646</v>
      </c>
      <c r="P564" s="16">
        <v>75.817800000000005</v>
      </c>
      <c r="Q564" s="16">
        <v>5.8630000000000004</v>
      </c>
      <c r="R564" s="16">
        <v>-0.89029999999999998</v>
      </c>
      <c r="S564" s="16" t="s">
        <v>146</v>
      </c>
      <c r="T564" s="21">
        <v>16342</v>
      </c>
    </row>
    <row r="565" spans="2:20" x14ac:dyDescent="0.3">
      <c r="B565" s="15" t="s">
        <v>159</v>
      </c>
      <c r="C565" t="s">
        <v>203</v>
      </c>
      <c r="D565" t="s">
        <v>45</v>
      </c>
      <c r="E565" s="16">
        <v>1.8015000000000001</v>
      </c>
      <c r="F565" s="16">
        <v>19.753399999999999</v>
      </c>
      <c r="G565" s="16">
        <v>4.4443999999999999</v>
      </c>
      <c r="H565" s="16">
        <v>3.4861</v>
      </c>
      <c r="I565" s="21">
        <v>11602</v>
      </c>
      <c r="J565" s="21">
        <v>160735.84909999999</v>
      </c>
      <c r="K565" s="21">
        <v>164921</v>
      </c>
      <c r="L565" s="21">
        <v>122365</v>
      </c>
      <c r="M565" s="21">
        <v>6049.6</v>
      </c>
      <c r="N565" s="21">
        <v>15168</v>
      </c>
      <c r="O565" s="16">
        <v>10.872999999999999</v>
      </c>
      <c r="P565" s="16">
        <v>75.225399999999993</v>
      </c>
      <c r="Q565" s="16">
        <v>8.0686</v>
      </c>
      <c r="R565" s="16">
        <v>5.9158999999999997</v>
      </c>
      <c r="S565" s="16" t="s">
        <v>146</v>
      </c>
      <c r="T565" s="21">
        <v>17038</v>
      </c>
    </row>
    <row r="566" spans="2:20" x14ac:dyDescent="0.3">
      <c r="B566" s="15" t="s">
        <v>160</v>
      </c>
      <c r="C566" t="s">
        <v>203</v>
      </c>
      <c r="D566" t="s">
        <v>45</v>
      </c>
      <c r="E566" s="16">
        <v>1.0147999999999999</v>
      </c>
      <c r="F566" s="16">
        <v>10.790699999999999</v>
      </c>
      <c r="G566" s="16">
        <v>4.4953000000000003</v>
      </c>
      <c r="H566" s="16">
        <v>3.7486999999999999</v>
      </c>
      <c r="I566" s="21">
        <v>12488</v>
      </c>
      <c r="J566" s="21">
        <v>163658.11970000001</v>
      </c>
      <c r="K566" s="21">
        <v>171390</v>
      </c>
      <c r="L566" s="21">
        <v>114405</v>
      </c>
      <c r="M566" s="21">
        <v>6408.8</v>
      </c>
      <c r="N566" s="21">
        <v>16461</v>
      </c>
      <c r="O566" s="16">
        <v>10.411899999999999</v>
      </c>
      <c r="P566" s="16">
        <v>70.887500000000003</v>
      </c>
      <c r="Q566" s="16">
        <v>-6.5050999999999997</v>
      </c>
      <c r="R566" s="16">
        <v>-3.9403000000000001</v>
      </c>
      <c r="S566" s="16" t="s">
        <v>146</v>
      </c>
      <c r="T566" s="21">
        <v>19148</v>
      </c>
    </row>
    <row r="567" spans="2:20" x14ac:dyDescent="0.3">
      <c r="B567" s="15" t="s">
        <v>161</v>
      </c>
      <c r="C567" t="s">
        <v>203</v>
      </c>
      <c r="D567" t="s">
        <v>45</v>
      </c>
      <c r="E567" s="16">
        <v>1.8029999999999999</v>
      </c>
      <c r="F567" s="16">
        <v>18.1569</v>
      </c>
      <c r="G567" s="16">
        <v>4.6317000000000004</v>
      </c>
      <c r="H567" s="16">
        <v>4.1609999999999996</v>
      </c>
      <c r="I567" s="21">
        <v>12941</v>
      </c>
      <c r="J567" s="21">
        <v>162000</v>
      </c>
      <c r="K567" s="21">
        <v>180027</v>
      </c>
      <c r="L567" s="21">
        <v>116251</v>
      </c>
      <c r="M567" s="21">
        <v>6814.3</v>
      </c>
      <c r="N567" s="21">
        <v>18436</v>
      </c>
      <c r="O567" s="16">
        <v>9.7650000000000006</v>
      </c>
      <c r="P567" s="16">
        <v>74.575599999999994</v>
      </c>
      <c r="Q567" s="16">
        <v>1.6135999999999999</v>
      </c>
      <c r="R567" s="16">
        <v>9.8033999999999999</v>
      </c>
      <c r="S567" s="16" t="s">
        <v>146</v>
      </c>
      <c r="T567" s="21">
        <v>20088</v>
      </c>
    </row>
    <row r="568" spans="2:20" x14ac:dyDescent="0.3">
      <c r="B568" s="15" t="s">
        <v>162</v>
      </c>
      <c r="C568" t="s">
        <v>203</v>
      </c>
      <c r="D568" t="s">
        <v>45</v>
      </c>
      <c r="E568" s="16">
        <v>2.0213999999999999</v>
      </c>
      <c r="F568" s="16">
        <v>19.813199999999998</v>
      </c>
      <c r="G568" s="16">
        <v>4.6083999999999996</v>
      </c>
      <c r="H568" s="16">
        <v>4.2633000000000001</v>
      </c>
      <c r="I568" s="21">
        <v>14623</v>
      </c>
      <c r="J568" s="21">
        <v>159632.3529</v>
      </c>
      <c r="K568" s="21">
        <v>189286</v>
      </c>
      <c r="L568" s="21">
        <v>118235</v>
      </c>
      <c r="M568" s="21">
        <v>7189.3</v>
      </c>
      <c r="N568" s="21">
        <v>19242</v>
      </c>
      <c r="O568" s="16">
        <v>9.8370999999999995</v>
      </c>
      <c r="P568" s="16">
        <v>72.717699999999994</v>
      </c>
      <c r="Q568" s="16">
        <v>1.7067000000000001</v>
      </c>
      <c r="R568" s="16">
        <v>3.0449999999999999</v>
      </c>
      <c r="S568" s="16" t="s">
        <v>146</v>
      </c>
      <c r="T568" s="21">
        <v>21710</v>
      </c>
    </row>
    <row r="569" spans="2:20" x14ac:dyDescent="0.3">
      <c r="B569" s="15" t="s">
        <v>163</v>
      </c>
      <c r="C569" t="s">
        <v>203</v>
      </c>
      <c r="D569" t="s">
        <v>45</v>
      </c>
      <c r="E569" s="16">
        <v>2.1680000000000001</v>
      </c>
      <c r="F569" s="16">
        <v>21.488900000000001</v>
      </c>
      <c r="G569" s="16">
        <v>4.2980999999999998</v>
      </c>
      <c r="H569" s="16">
        <v>3.9874999999999998</v>
      </c>
      <c r="I569" s="21">
        <v>14720</v>
      </c>
      <c r="J569" s="21">
        <v>170625.95420000001</v>
      </c>
      <c r="K569" s="21">
        <v>195104</v>
      </c>
      <c r="L569" s="21">
        <v>127754</v>
      </c>
      <c r="M569" s="21">
        <v>7111.3</v>
      </c>
      <c r="N569" s="21">
        <v>19539</v>
      </c>
      <c r="O569" s="16">
        <v>9.9854000000000003</v>
      </c>
      <c r="P569" s="16">
        <v>71.629199999999997</v>
      </c>
      <c r="Q569" s="16">
        <v>8.0509000000000004</v>
      </c>
      <c r="R569" s="16">
        <v>1.4187000000000001</v>
      </c>
      <c r="S569" s="16" t="s">
        <v>146</v>
      </c>
      <c r="T569" s="21">
        <v>22352</v>
      </c>
    </row>
    <row r="570" spans="2:20" x14ac:dyDescent="0.3">
      <c r="B570" s="15" t="s">
        <v>164</v>
      </c>
      <c r="C570" t="s">
        <v>203</v>
      </c>
      <c r="D570" t="s">
        <v>45</v>
      </c>
      <c r="E570" s="16">
        <v>2.2191999999999998</v>
      </c>
      <c r="F570" s="16">
        <v>22.657399999999999</v>
      </c>
      <c r="G570" s="16">
        <v>4.0678000000000001</v>
      </c>
      <c r="H570" s="16">
        <v>3.6238000000000001</v>
      </c>
      <c r="I570" s="21">
        <v>15145</v>
      </c>
      <c r="J570" s="21">
        <v>184353</v>
      </c>
      <c r="K570" s="21">
        <v>209465</v>
      </c>
      <c r="L570" s="21">
        <v>137806</v>
      </c>
      <c r="M570" s="21">
        <v>7055</v>
      </c>
      <c r="N570" s="21">
        <v>20086</v>
      </c>
      <c r="O570" s="16">
        <v>10.4284</v>
      </c>
      <c r="P570" s="16">
        <v>68.529700000000005</v>
      </c>
      <c r="Q570" s="16">
        <v>7.8681999999999999</v>
      </c>
      <c r="R570" s="16">
        <v>3.2864</v>
      </c>
      <c r="S570" s="16" t="s">
        <v>146</v>
      </c>
      <c r="T570" s="21">
        <v>23056</v>
      </c>
    </row>
    <row r="571" spans="2:20" x14ac:dyDescent="0.3">
      <c r="B571" s="15" t="s">
        <v>165</v>
      </c>
      <c r="C571" t="s">
        <v>203</v>
      </c>
      <c r="D571" t="s">
        <v>45</v>
      </c>
      <c r="E571" s="16">
        <v>2.2164999999999999</v>
      </c>
      <c r="F571" s="16">
        <v>23.349799999999998</v>
      </c>
      <c r="G571" s="16">
        <v>3.7081</v>
      </c>
      <c r="H571" s="16">
        <v>3.1000999999999999</v>
      </c>
      <c r="I571" s="21">
        <v>17036</v>
      </c>
      <c r="J571" s="21">
        <v>194659</v>
      </c>
      <c r="K571" s="21">
        <v>219232</v>
      </c>
      <c r="L571" s="21">
        <v>146853</v>
      </c>
      <c r="M571" s="21">
        <v>6741</v>
      </c>
      <c r="N571" s="21">
        <v>20197</v>
      </c>
      <c r="O571" s="16">
        <v>10.342599999999999</v>
      </c>
      <c r="P571" s="16">
        <v>65.929699999999997</v>
      </c>
      <c r="Q571" s="16">
        <v>6.5650000000000004</v>
      </c>
      <c r="R571" s="16">
        <v>0.13869999999999999</v>
      </c>
      <c r="S571" s="16" t="s">
        <v>146</v>
      </c>
      <c r="T571" s="21">
        <v>24495</v>
      </c>
    </row>
    <row r="572" spans="2:20" x14ac:dyDescent="0.3">
      <c r="B572" s="15" t="s">
        <v>166</v>
      </c>
      <c r="C572" t="s">
        <v>203</v>
      </c>
      <c r="D572" t="s">
        <v>45</v>
      </c>
      <c r="E572" s="16">
        <v>1.893</v>
      </c>
      <c r="F572" s="16">
        <v>21.191299999999998</v>
      </c>
      <c r="G572" s="16">
        <v>3.48</v>
      </c>
      <c r="H572" s="16">
        <v>2.8654000000000002</v>
      </c>
      <c r="I572" s="21">
        <v>17539</v>
      </c>
      <c r="J572" s="21">
        <v>212592</v>
      </c>
      <c r="K572" s="21">
        <v>237615</v>
      </c>
      <c r="L572" s="21">
        <v>158646</v>
      </c>
      <c r="M572" s="21">
        <v>6689</v>
      </c>
      <c r="N572" s="21">
        <v>20046</v>
      </c>
      <c r="O572" s="16">
        <v>11.2903</v>
      </c>
      <c r="P572" s="16">
        <v>63.421900000000001</v>
      </c>
      <c r="Q572" s="16">
        <v>8.0305</v>
      </c>
      <c r="R572" s="16">
        <v>5.2553999999999998</v>
      </c>
      <c r="S572" s="16" t="s">
        <v>146</v>
      </c>
      <c r="T572" s="21">
        <v>25925</v>
      </c>
    </row>
    <row r="573" spans="2:20" x14ac:dyDescent="0.3">
      <c r="B573" s="15" t="s">
        <v>167</v>
      </c>
      <c r="C573" t="s">
        <v>203</v>
      </c>
      <c r="D573" t="s">
        <v>45</v>
      </c>
      <c r="E573" s="16">
        <v>1.1700999999999999</v>
      </c>
      <c r="F573" s="16">
        <v>14.6974</v>
      </c>
      <c r="G573" s="16">
        <v>3.6816</v>
      </c>
      <c r="H573" s="16">
        <v>3.2662</v>
      </c>
      <c r="I573" s="21">
        <v>24426</v>
      </c>
      <c r="J573" s="21">
        <v>230627</v>
      </c>
      <c r="K573" s="21">
        <v>265912</v>
      </c>
      <c r="L573" s="21">
        <v>188439</v>
      </c>
      <c r="M573" s="21">
        <v>7732</v>
      </c>
      <c r="N573" s="21">
        <v>18369</v>
      </c>
      <c r="O573" s="16">
        <v>10.1107</v>
      </c>
      <c r="P573" s="16">
        <v>68.776700000000005</v>
      </c>
      <c r="Q573" s="16">
        <v>18.779499999999999</v>
      </c>
      <c r="R573" s="16">
        <v>21.229399999999998</v>
      </c>
      <c r="S573" s="16">
        <v>174.13310000000001</v>
      </c>
      <c r="T573" s="21">
        <v>32897</v>
      </c>
    </row>
    <row r="574" spans="2:20" x14ac:dyDescent="0.3">
      <c r="B574" s="15" t="s">
        <v>168</v>
      </c>
      <c r="C574" t="s">
        <v>203</v>
      </c>
      <c r="D574" t="s">
        <v>45</v>
      </c>
      <c r="E574" s="16">
        <v>0.80610000000000004</v>
      </c>
      <c r="F574" s="16">
        <v>8.4189000000000007</v>
      </c>
      <c r="G574" s="16">
        <v>3.7181000000000002</v>
      </c>
      <c r="H574" s="16">
        <v>3.4237000000000002</v>
      </c>
      <c r="I574" s="21">
        <v>22610</v>
      </c>
      <c r="J574" s="21">
        <v>235233</v>
      </c>
      <c r="K574" s="21">
        <v>281176</v>
      </c>
      <c r="L574" s="21">
        <v>199527</v>
      </c>
      <c r="M574" s="21">
        <v>8518</v>
      </c>
      <c r="N574" s="21">
        <v>24463</v>
      </c>
      <c r="O574" s="16">
        <v>10.5463</v>
      </c>
      <c r="P574" s="16">
        <v>74.146799999999999</v>
      </c>
      <c r="Q574" s="16">
        <v>5.8841000000000001</v>
      </c>
      <c r="R574" s="16">
        <v>14.993399999999999</v>
      </c>
      <c r="S574" s="16">
        <v>195.81039999999999</v>
      </c>
      <c r="T574" s="21">
        <v>30458</v>
      </c>
    </row>
    <row r="575" spans="2:20" x14ac:dyDescent="0.3">
      <c r="B575" s="15" t="s">
        <v>169</v>
      </c>
      <c r="C575" t="s">
        <v>203</v>
      </c>
      <c r="D575" t="s">
        <v>45</v>
      </c>
      <c r="E575" s="16">
        <v>1.1264000000000001</v>
      </c>
      <c r="F575" s="16">
        <v>12.8026</v>
      </c>
      <c r="G575" s="16">
        <v>3.9138000000000002</v>
      </c>
      <c r="H575" s="16">
        <v>3.6675</v>
      </c>
      <c r="I575" s="21">
        <v>25947</v>
      </c>
      <c r="J575" s="21">
        <v>247619</v>
      </c>
      <c r="K575" s="21">
        <v>307786</v>
      </c>
      <c r="L575" s="21">
        <v>205432</v>
      </c>
      <c r="M575" s="21">
        <v>9579</v>
      </c>
      <c r="N575" s="21">
        <v>27589</v>
      </c>
      <c r="O575" s="16">
        <v>10.150600000000001</v>
      </c>
      <c r="P575" s="16">
        <v>76.115200000000002</v>
      </c>
      <c r="Q575" s="16">
        <v>2.9594999999999998</v>
      </c>
      <c r="R575" s="16">
        <v>11.4657</v>
      </c>
      <c r="S575" s="16">
        <v>209.2045</v>
      </c>
      <c r="T575" s="21">
        <v>33033</v>
      </c>
    </row>
    <row r="576" spans="2:20" x14ac:dyDescent="0.3">
      <c r="B576" s="15" t="s">
        <v>170</v>
      </c>
      <c r="C576" t="s">
        <v>203</v>
      </c>
      <c r="D576" t="s">
        <v>45</v>
      </c>
      <c r="E576" s="16">
        <v>1.5039</v>
      </c>
      <c r="F576" s="16">
        <v>16.013999999999999</v>
      </c>
      <c r="G576" s="16">
        <v>3.8109000000000002</v>
      </c>
      <c r="H576" s="16">
        <v>3.5308000000000002</v>
      </c>
      <c r="I576" s="21">
        <v>29173</v>
      </c>
      <c r="J576" s="21">
        <v>271333</v>
      </c>
      <c r="K576" s="21">
        <v>340122</v>
      </c>
      <c r="L576" s="21">
        <v>216991</v>
      </c>
      <c r="M576" s="21">
        <v>10123</v>
      </c>
      <c r="N576" s="21">
        <v>31372</v>
      </c>
      <c r="O576" s="16">
        <v>9.7257999999999996</v>
      </c>
      <c r="P576" s="16">
        <v>78.718100000000007</v>
      </c>
      <c r="Q576" s="16">
        <v>5.6266999999999996</v>
      </c>
      <c r="R576" s="16">
        <v>13.039300000000001</v>
      </c>
      <c r="S576" s="16">
        <v>179.04259999999999</v>
      </c>
      <c r="T576" s="21">
        <v>36067</v>
      </c>
    </row>
    <row r="577" spans="2:20" x14ac:dyDescent="0.3">
      <c r="B577" s="15" t="s">
        <v>171</v>
      </c>
      <c r="C577" t="s">
        <v>203</v>
      </c>
      <c r="D577" t="s">
        <v>45</v>
      </c>
      <c r="E577" s="16">
        <v>1.6274</v>
      </c>
      <c r="F577" s="16">
        <v>16.411300000000001</v>
      </c>
      <c r="G577" s="16">
        <v>3.7143000000000002</v>
      </c>
      <c r="H577" s="16">
        <v>3.4155000000000002</v>
      </c>
      <c r="I577" s="21">
        <v>31203</v>
      </c>
      <c r="J577" s="21">
        <v>287611</v>
      </c>
      <c r="K577" s="21">
        <v>353855</v>
      </c>
      <c r="L577" s="21">
        <v>231305</v>
      </c>
      <c r="M577" s="21">
        <v>10745</v>
      </c>
      <c r="N577" s="21">
        <v>34229</v>
      </c>
      <c r="O577" s="16">
        <v>8.7876999999999992</v>
      </c>
      <c r="P577" s="16">
        <v>82.784800000000004</v>
      </c>
      <c r="Q577" s="16">
        <v>6.5965999999999996</v>
      </c>
      <c r="R577" s="16">
        <v>7.9252000000000002</v>
      </c>
      <c r="S577" s="16">
        <v>128.30359999999999</v>
      </c>
      <c r="T577" s="21">
        <v>37780</v>
      </c>
    </row>
    <row r="578" spans="2:20" x14ac:dyDescent="0.3">
      <c r="B578" s="15" t="s">
        <v>172</v>
      </c>
      <c r="C578" t="s">
        <v>203</v>
      </c>
      <c r="D578" t="s">
        <v>45</v>
      </c>
      <c r="E578" s="16">
        <v>1.6258999999999999</v>
      </c>
      <c r="F578" s="16">
        <v>15.731199999999999</v>
      </c>
      <c r="G578" s="16">
        <v>3.4782000000000002</v>
      </c>
      <c r="H578" s="16">
        <v>3.2149000000000001</v>
      </c>
      <c r="I578" s="21">
        <v>33386</v>
      </c>
      <c r="J578" s="21">
        <v>297919</v>
      </c>
      <c r="K578" s="21">
        <v>364021</v>
      </c>
      <c r="L578" s="21">
        <v>238503</v>
      </c>
      <c r="M578" s="21">
        <v>10604</v>
      </c>
      <c r="N578" s="21">
        <v>36357</v>
      </c>
      <c r="O578" s="16">
        <v>8.7072000000000003</v>
      </c>
      <c r="P578" s="16">
        <v>84.615899999999996</v>
      </c>
      <c r="Q578" s="16">
        <v>3.1118999999999999</v>
      </c>
      <c r="R578" s="16">
        <v>5.1929999999999996</v>
      </c>
      <c r="S578" s="16">
        <v>115.8036</v>
      </c>
      <c r="T578" s="21">
        <v>39340</v>
      </c>
    </row>
    <row r="579" spans="2:20" x14ac:dyDescent="0.3">
      <c r="B579" s="15" t="s">
        <v>173</v>
      </c>
      <c r="C579" t="s">
        <v>203</v>
      </c>
      <c r="D579" t="s">
        <v>45</v>
      </c>
      <c r="E579" s="16">
        <v>1.5266</v>
      </c>
      <c r="F579" s="16">
        <v>14.9079</v>
      </c>
      <c r="G579" s="16">
        <v>3.2736000000000001</v>
      </c>
      <c r="H579" s="16">
        <v>3.0592999999999999</v>
      </c>
      <c r="I579" s="21">
        <v>36020</v>
      </c>
      <c r="J579" s="21">
        <v>317398</v>
      </c>
      <c r="K579" s="21">
        <v>402529</v>
      </c>
      <c r="L579" s="21">
        <v>252643</v>
      </c>
      <c r="M579" s="21">
        <v>10775</v>
      </c>
      <c r="N579" s="21">
        <v>38543</v>
      </c>
      <c r="O579" s="16">
        <v>9.1135999999999999</v>
      </c>
      <c r="P579" s="16">
        <v>81.978700000000003</v>
      </c>
      <c r="Q579" s="16">
        <v>5.9286000000000003</v>
      </c>
      <c r="R579" s="16">
        <v>7.8627000000000002</v>
      </c>
      <c r="S579" s="16">
        <v>147.7337</v>
      </c>
      <c r="T579" s="21">
        <v>43208</v>
      </c>
    </row>
    <row r="580" spans="2:20" x14ac:dyDescent="0.3">
      <c r="B580" s="15" t="s">
        <v>174</v>
      </c>
      <c r="C580" t="s">
        <v>203</v>
      </c>
      <c r="D580" t="s">
        <v>45</v>
      </c>
      <c r="E580" s="16">
        <v>1.4262999999999999</v>
      </c>
      <c r="F580" s="16">
        <v>14.1996</v>
      </c>
      <c r="G580" s="16">
        <v>3.1008</v>
      </c>
      <c r="H580" s="16">
        <v>2.9142999999999999</v>
      </c>
      <c r="I580" s="21">
        <v>38431</v>
      </c>
      <c r="J580" s="21">
        <v>341360</v>
      </c>
      <c r="K580" s="21">
        <v>421853</v>
      </c>
      <c r="L580" s="21">
        <v>264033</v>
      </c>
      <c r="M580" s="21">
        <v>11001</v>
      </c>
      <c r="N580" s="21">
        <v>40445</v>
      </c>
      <c r="O580" s="16">
        <v>9.0106999999999999</v>
      </c>
      <c r="P580" s="16">
        <v>83.362200000000001</v>
      </c>
      <c r="Q580" s="16">
        <v>4.5083000000000002</v>
      </c>
      <c r="R580" s="16">
        <v>6.2487000000000004</v>
      </c>
      <c r="S580" s="16">
        <v>149.1979</v>
      </c>
      <c r="T580" s="21">
        <v>45313</v>
      </c>
    </row>
    <row r="581" spans="2:20" x14ac:dyDescent="0.3">
      <c r="B581" s="15" t="s">
        <v>175</v>
      </c>
      <c r="C581" t="s">
        <v>203</v>
      </c>
      <c r="D581" t="s">
        <v>45</v>
      </c>
      <c r="E581" s="16">
        <v>1.357</v>
      </c>
      <c r="F581" s="16">
        <v>13.622199999999999</v>
      </c>
      <c r="G581" s="16">
        <v>3.1360999999999999</v>
      </c>
      <c r="H581" s="16">
        <v>2.9573999999999998</v>
      </c>
      <c r="I581" s="21">
        <v>39421</v>
      </c>
      <c r="J581" s="21">
        <v>358237</v>
      </c>
      <c r="K581" s="21">
        <v>445964</v>
      </c>
      <c r="L581" s="21">
        <v>278033</v>
      </c>
      <c r="M581" s="21">
        <v>11666</v>
      </c>
      <c r="N581" s="21">
        <v>41612</v>
      </c>
      <c r="O581" s="16">
        <v>9.3039000000000005</v>
      </c>
      <c r="P581" s="16">
        <v>87.617400000000004</v>
      </c>
      <c r="Q581" s="16">
        <v>5.3023999999999996</v>
      </c>
      <c r="R581" s="16">
        <v>11.381500000000001</v>
      </c>
      <c r="S581" s="16">
        <v>160.6472</v>
      </c>
      <c r="T581" s="21">
        <v>47355</v>
      </c>
    </row>
    <row r="582" spans="2:20" x14ac:dyDescent="0.3">
      <c r="B582" s="15" t="s">
        <v>176</v>
      </c>
      <c r="C582" t="s">
        <v>203</v>
      </c>
      <c r="D582" t="s">
        <v>45</v>
      </c>
      <c r="E582" s="16">
        <v>1.3695999999999999</v>
      </c>
      <c r="F582" s="16">
        <v>13.9046</v>
      </c>
      <c r="G582" s="16">
        <v>3.2208000000000001</v>
      </c>
      <c r="H582" s="16">
        <v>3.0209000000000001</v>
      </c>
      <c r="I582" s="21">
        <v>39806</v>
      </c>
      <c r="J582" s="21">
        <v>367771</v>
      </c>
      <c r="K582" s="21">
        <v>462040</v>
      </c>
      <c r="L582" s="21">
        <v>283986</v>
      </c>
      <c r="M582" s="21">
        <v>12380</v>
      </c>
      <c r="N582" s="21">
        <v>43439</v>
      </c>
      <c r="O582" s="16">
        <v>9.3028999999999993</v>
      </c>
      <c r="P582" s="16">
        <v>87.652900000000002</v>
      </c>
      <c r="Q582" s="16">
        <v>2.1410999999999998</v>
      </c>
      <c r="R582" s="16">
        <v>3.7732999999999999</v>
      </c>
      <c r="S582" s="16">
        <v>155.96789999999999</v>
      </c>
      <c r="T582" s="21">
        <v>47503</v>
      </c>
    </row>
    <row r="583" spans="2:20" x14ac:dyDescent="0.3">
      <c r="B583" s="15" t="s">
        <v>177</v>
      </c>
      <c r="C583" t="s">
        <v>203</v>
      </c>
      <c r="D583" t="s">
        <v>45</v>
      </c>
      <c r="E583" s="16">
        <v>1.5269999999999999</v>
      </c>
      <c r="F583" s="16">
        <v>15.3672</v>
      </c>
      <c r="G583" s="16">
        <v>3.2860999999999998</v>
      </c>
      <c r="H583" s="16">
        <v>3.0404</v>
      </c>
      <c r="I583" s="21">
        <v>40741</v>
      </c>
      <c r="J583" s="21">
        <v>381661</v>
      </c>
      <c r="K583" s="21">
        <v>467374</v>
      </c>
      <c r="L583" s="21">
        <v>288866</v>
      </c>
      <c r="M583" s="21">
        <v>12919</v>
      </c>
      <c r="N583" s="21">
        <v>44853</v>
      </c>
      <c r="O583" s="16">
        <v>9.0475999999999992</v>
      </c>
      <c r="P583" s="16">
        <v>86.163300000000007</v>
      </c>
      <c r="Q583" s="16">
        <v>1.7183999999999999</v>
      </c>
      <c r="R583" s="16">
        <v>-0.50109999999999999</v>
      </c>
      <c r="S583" s="16">
        <v>142.6215</v>
      </c>
      <c r="T583" s="21">
        <v>48178</v>
      </c>
    </row>
    <row r="584" spans="2:20" x14ac:dyDescent="0.3">
      <c r="B584" s="15" t="s">
        <v>178</v>
      </c>
      <c r="C584" t="s">
        <v>203</v>
      </c>
      <c r="D584" t="s">
        <v>45</v>
      </c>
      <c r="E584" s="16">
        <v>1.4361999999999999</v>
      </c>
      <c r="F584" s="16">
        <v>14.543200000000001</v>
      </c>
      <c r="G584" s="16">
        <v>3.2057000000000002</v>
      </c>
      <c r="H584" s="16">
        <v>2.9379</v>
      </c>
      <c r="I584" s="21">
        <v>41721</v>
      </c>
      <c r="J584" s="21">
        <v>391269</v>
      </c>
      <c r="K584" s="21">
        <v>495426</v>
      </c>
      <c r="L584" s="21">
        <v>301680</v>
      </c>
      <c r="M584" s="21">
        <v>13052</v>
      </c>
      <c r="N584" s="21">
        <v>45677</v>
      </c>
      <c r="O584" s="16">
        <v>9.4397000000000002</v>
      </c>
      <c r="P584" s="16">
        <v>84.787199999999999</v>
      </c>
      <c r="Q584" s="16">
        <v>4.4359999999999999</v>
      </c>
      <c r="R584" s="16">
        <v>4.7590000000000003</v>
      </c>
      <c r="S584" s="16">
        <v>256.23919999999998</v>
      </c>
      <c r="T584" s="21">
        <v>49744</v>
      </c>
    </row>
    <row r="585" spans="2:20" x14ac:dyDescent="0.3">
      <c r="B585" s="15" t="s">
        <v>179</v>
      </c>
      <c r="C585" t="s">
        <v>203</v>
      </c>
      <c r="D585" t="s">
        <v>45</v>
      </c>
      <c r="E585" s="16">
        <v>0.94520000000000004</v>
      </c>
      <c r="F585" s="16">
        <v>9.9602000000000004</v>
      </c>
      <c r="G585" s="16">
        <v>2.9887000000000001</v>
      </c>
      <c r="H585" s="16">
        <v>2.8690000000000002</v>
      </c>
      <c r="I585" s="21">
        <v>88948</v>
      </c>
      <c r="J585" s="21">
        <v>784354</v>
      </c>
      <c r="K585" s="21">
        <v>553905</v>
      </c>
      <c r="L585" s="21">
        <v>306468</v>
      </c>
      <c r="M585" s="21">
        <v>12825</v>
      </c>
      <c r="N585" s="21">
        <v>47112</v>
      </c>
      <c r="O585" s="16">
        <v>10.31</v>
      </c>
      <c r="P585" s="16">
        <v>89.010099999999994</v>
      </c>
      <c r="Q585" s="16">
        <v>1.5871</v>
      </c>
      <c r="R585" s="16">
        <v>18.7485</v>
      </c>
      <c r="S585" s="16" t="s">
        <v>146</v>
      </c>
      <c r="T585" s="21">
        <v>52602</v>
      </c>
    </row>
    <row r="586" spans="2:20" x14ac:dyDescent="0.3">
      <c r="B586" s="15" t="s">
        <v>180</v>
      </c>
      <c r="C586" t="s">
        <v>203</v>
      </c>
      <c r="D586" t="s">
        <v>45</v>
      </c>
      <c r="E586" s="16">
        <v>1.4129</v>
      </c>
      <c r="F586" s="16">
        <v>15.9002</v>
      </c>
      <c r="G586" s="16">
        <v>2.6867999999999999</v>
      </c>
      <c r="H586" s="16">
        <v>2.6038000000000001</v>
      </c>
      <c r="I586" s="21">
        <v>48516</v>
      </c>
      <c r="J586" s="21">
        <v>418571</v>
      </c>
      <c r="K586" s="21">
        <v>573284</v>
      </c>
      <c r="L586" s="21">
        <v>319803</v>
      </c>
      <c r="M586" s="21">
        <v>12494</v>
      </c>
      <c r="N586" s="21">
        <v>48547</v>
      </c>
      <c r="O586" s="16">
        <v>10.3505</v>
      </c>
      <c r="P586" s="16">
        <v>91.215900000000005</v>
      </c>
      <c r="Q586" s="16">
        <v>4.3512000000000004</v>
      </c>
      <c r="R586" s="16">
        <v>6.1226000000000003</v>
      </c>
      <c r="S586" s="16" t="s">
        <v>146</v>
      </c>
      <c r="T586" s="21">
        <v>56250</v>
      </c>
    </row>
    <row r="587" spans="2:20" x14ac:dyDescent="0.3">
      <c r="B587" s="15" t="s">
        <v>181</v>
      </c>
      <c r="C587" t="s">
        <v>203</v>
      </c>
      <c r="D587" t="s">
        <v>45</v>
      </c>
      <c r="E587" s="16">
        <v>0.93340000000000001</v>
      </c>
      <c r="F587" s="16">
        <v>11.9215</v>
      </c>
      <c r="G587" s="16">
        <v>2.8572000000000002</v>
      </c>
      <c r="H587" s="16">
        <v>2.6736</v>
      </c>
      <c r="I587" s="21">
        <v>48813</v>
      </c>
      <c r="J587" s="21">
        <v>496500</v>
      </c>
      <c r="K587" s="21">
        <v>674805</v>
      </c>
      <c r="L587" s="21">
        <v>390413</v>
      </c>
      <c r="M587" s="21">
        <v>14728</v>
      </c>
      <c r="N587" s="21">
        <v>43740</v>
      </c>
      <c r="O587" s="16">
        <v>13.1716</v>
      </c>
      <c r="P587" s="16">
        <v>87.858999999999995</v>
      </c>
      <c r="Q587" s="16">
        <v>22.0792</v>
      </c>
      <c r="R587" s="16">
        <v>15.105399999999999</v>
      </c>
      <c r="S587" s="16">
        <v>161.9359</v>
      </c>
      <c r="T587" s="21">
        <v>59015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29FF-47F0-45B2-9C44-5F08C216365F}">
  <sheetPr codeName="Sheet7"/>
  <dimension ref="A1:W613"/>
  <sheetViews>
    <sheetView zoomScale="55" zoomScaleNormal="55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G38" sqref="G38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14.88671875" customWidth="1"/>
    <col min="9" max="9" width="22.6640625" bestFit="1" customWidth="1"/>
    <col min="10" max="10" width="16.44140625" bestFit="1" customWidth="1"/>
    <col min="11" max="11" width="16.77734375" bestFit="1" customWidth="1"/>
    <col min="12" max="12" width="11.77734375" bestFit="1" customWidth="1"/>
    <col min="13" max="13" width="19" bestFit="1" customWidth="1"/>
    <col min="14" max="15" width="10.6640625" bestFit="1" customWidth="1"/>
    <col min="16" max="16" width="18.109375" bestFit="1" customWidth="1"/>
    <col min="17" max="17" width="18.44140625" bestFit="1" customWidth="1"/>
    <col min="18" max="18" width="12" bestFit="1" customWidth="1"/>
    <col min="19" max="19" width="15.21875" bestFit="1" customWidth="1"/>
    <col min="20" max="20" width="11.21875" bestFit="1" customWidth="1"/>
    <col min="21" max="21" width="13.44140625" bestFit="1" customWidth="1"/>
    <col min="22" max="22" width="30.109375" bestFit="1" customWidth="1"/>
    <col min="23" max="23" width="20.77734375" bestFit="1" customWidth="1"/>
  </cols>
  <sheetData>
    <row r="1" spans="1:23" x14ac:dyDescent="0.3">
      <c r="A1" s="27" t="s">
        <v>19</v>
      </c>
      <c r="B1" s="27" t="s">
        <v>220</v>
      </c>
      <c r="C1" s="27" t="s">
        <v>1</v>
      </c>
      <c r="D1" s="27" t="s">
        <v>2</v>
      </c>
      <c r="E1" s="27" t="s">
        <v>219</v>
      </c>
      <c r="F1" s="27" t="s">
        <v>218</v>
      </c>
      <c r="G1" s="28" t="s">
        <v>186</v>
      </c>
      <c r="H1" s="28"/>
      <c r="I1" s="28" t="s">
        <v>187</v>
      </c>
      <c r="J1" s="28" t="s">
        <v>188</v>
      </c>
      <c r="K1" s="28" t="s">
        <v>185</v>
      </c>
      <c r="L1" s="28" t="s">
        <v>206</v>
      </c>
      <c r="M1" s="28" t="s">
        <v>207</v>
      </c>
      <c r="N1" s="28" t="s">
        <v>208</v>
      </c>
      <c r="O1" s="28" t="s">
        <v>209</v>
      </c>
      <c r="P1" s="28" t="s">
        <v>210</v>
      </c>
      <c r="Q1" s="28" t="s">
        <v>211</v>
      </c>
      <c r="R1" s="28" t="s">
        <v>212</v>
      </c>
      <c r="S1" s="28" t="s">
        <v>213</v>
      </c>
      <c r="T1" s="28" t="s">
        <v>214</v>
      </c>
      <c r="U1" s="28" t="s">
        <v>215</v>
      </c>
      <c r="V1" s="28" t="s">
        <v>216</v>
      </c>
      <c r="W1" s="28" t="s">
        <v>217</v>
      </c>
    </row>
    <row r="2" spans="1:23" x14ac:dyDescent="0.3">
      <c r="A2" s="32" t="s">
        <v>150</v>
      </c>
      <c r="B2" s="32">
        <v>1991</v>
      </c>
      <c r="C2" s="29" t="s">
        <v>184</v>
      </c>
      <c r="D2" s="29" t="s">
        <v>78</v>
      </c>
      <c r="E2" s="33">
        <f>IF(OR(AND(B2&gt;2006,B2&lt;=2012), B2=2001,B2&gt;=2020),1,0)</f>
        <v>0</v>
      </c>
      <c r="F2" s="33">
        <f>IF(D2="USA",1,0)</f>
        <v>0</v>
      </c>
      <c r="G2" s="30"/>
      <c r="H2" s="30"/>
      <c r="I2" s="30"/>
      <c r="J2" s="30"/>
      <c r="K2" s="30"/>
      <c r="L2" s="31"/>
      <c r="M2" s="31"/>
      <c r="N2" s="31">
        <v>160479.8702</v>
      </c>
      <c r="O2" s="31">
        <v>72201.537200000006</v>
      </c>
      <c r="P2" s="31">
        <v>3257.2440000000001</v>
      </c>
      <c r="Q2" s="31">
        <v>9014.9032999999999</v>
      </c>
      <c r="R2" s="30">
        <v>15.555</v>
      </c>
      <c r="S2" s="30">
        <v>89.153099999999995</v>
      </c>
      <c r="T2" s="30"/>
      <c r="U2" s="30"/>
      <c r="V2" s="30"/>
      <c r="W2" s="31"/>
    </row>
    <row r="3" spans="1:23" x14ac:dyDescent="0.3">
      <c r="A3" s="32" t="s">
        <v>151</v>
      </c>
      <c r="B3" s="32">
        <v>1992</v>
      </c>
      <c r="C3" s="29" t="s">
        <v>184</v>
      </c>
      <c r="D3" s="29" t="s">
        <v>78</v>
      </c>
      <c r="E3" s="33">
        <f t="shared" ref="E3:E67" si="0">IF(OR(AND(B3&gt;2006,B3&lt;=2012), B3=2001,B3&gt;=2020),1,0)</f>
        <v>0</v>
      </c>
      <c r="F3" s="33">
        <f t="shared" ref="F3:F67" si="1">IF(D3="USA",1,0)</f>
        <v>0</v>
      </c>
      <c r="G3" s="30">
        <v>0.90129999999999999</v>
      </c>
      <c r="H3" s="30"/>
      <c r="I3" s="30">
        <v>19.0335</v>
      </c>
      <c r="J3" s="30">
        <v>2.7724000000000002</v>
      </c>
      <c r="K3" s="30">
        <v>1.647</v>
      </c>
      <c r="L3" s="31"/>
      <c r="M3" s="31"/>
      <c r="N3" s="31">
        <v>279655.48050000001</v>
      </c>
      <c r="O3" s="31">
        <v>146379.53400000001</v>
      </c>
      <c r="P3" s="31">
        <v>5776.1008000000002</v>
      </c>
      <c r="Q3" s="31">
        <v>12100.6155</v>
      </c>
      <c r="R3" s="30">
        <v>19.7484</v>
      </c>
      <c r="S3" s="30">
        <v>78.424400000000006</v>
      </c>
      <c r="T3" s="30">
        <v>151.083</v>
      </c>
      <c r="U3" s="30">
        <v>89.537499999999994</v>
      </c>
      <c r="V3" s="30"/>
      <c r="W3" s="31"/>
    </row>
    <row r="4" spans="1:23" x14ac:dyDescent="0.3">
      <c r="A4" s="32" t="s">
        <v>152</v>
      </c>
      <c r="B4" s="32">
        <v>1993</v>
      </c>
      <c r="C4" s="29" t="s">
        <v>184</v>
      </c>
      <c r="D4" s="29" t="s">
        <v>78</v>
      </c>
      <c r="E4" s="33">
        <f t="shared" si="0"/>
        <v>0</v>
      </c>
      <c r="F4" s="33">
        <f t="shared" si="1"/>
        <v>0</v>
      </c>
      <c r="G4" s="30">
        <v>0.92330000000000001</v>
      </c>
      <c r="H4" s="30"/>
      <c r="I4" s="30">
        <v>20.824400000000001</v>
      </c>
      <c r="J4" s="30">
        <v>2.6394000000000002</v>
      </c>
      <c r="K4" s="30">
        <v>1.6324000000000001</v>
      </c>
      <c r="L4" s="31"/>
      <c r="M4" s="31"/>
      <c r="N4" s="31">
        <v>304438.875</v>
      </c>
      <c r="O4" s="31">
        <v>151033.005</v>
      </c>
      <c r="P4" s="31">
        <v>6778.8397000000004</v>
      </c>
      <c r="Q4" s="31">
        <v>13790.985000000001</v>
      </c>
      <c r="R4" s="30">
        <v>18.903700000000001</v>
      </c>
      <c r="S4" s="30">
        <v>75.902299999999997</v>
      </c>
      <c r="T4" s="30">
        <v>5.4836</v>
      </c>
      <c r="U4" s="30">
        <v>8.8339999999999996</v>
      </c>
      <c r="V4" s="30"/>
      <c r="W4" s="31"/>
    </row>
    <row r="5" spans="1:23" x14ac:dyDescent="0.3">
      <c r="A5" s="32" t="s">
        <v>153</v>
      </c>
      <c r="B5" s="32">
        <v>1994</v>
      </c>
      <c r="C5" s="29" t="s">
        <v>184</v>
      </c>
      <c r="D5" s="29" t="s">
        <v>78</v>
      </c>
      <c r="E5" s="33">
        <f t="shared" si="0"/>
        <v>0</v>
      </c>
      <c r="F5" s="33">
        <f t="shared" si="1"/>
        <v>0</v>
      </c>
      <c r="G5" s="30">
        <v>1.0074000000000001</v>
      </c>
      <c r="H5" s="30"/>
      <c r="I5" s="30">
        <v>20.403500000000001</v>
      </c>
      <c r="J5" s="30">
        <v>2.5706000000000002</v>
      </c>
      <c r="K5" s="30">
        <v>1.5889</v>
      </c>
      <c r="L5" s="31"/>
      <c r="M5" s="31"/>
      <c r="N5" s="31">
        <v>315335.3664</v>
      </c>
      <c r="O5" s="31">
        <v>159592.3872</v>
      </c>
      <c r="P5" s="31">
        <v>7045.5711000000001</v>
      </c>
      <c r="Q5" s="31">
        <v>16884.191999999999</v>
      </c>
      <c r="R5" s="30">
        <v>16.1693</v>
      </c>
      <c r="S5" s="30">
        <v>77.665800000000004</v>
      </c>
      <c r="T5" s="30">
        <v>-0.22789999999999999</v>
      </c>
      <c r="U5" s="30">
        <v>-1.1816</v>
      </c>
      <c r="V5" s="30"/>
      <c r="W5" s="31"/>
    </row>
    <row r="6" spans="1:23" x14ac:dyDescent="0.3">
      <c r="A6" s="32" t="s">
        <v>154</v>
      </c>
      <c r="B6" s="32">
        <v>1995</v>
      </c>
      <c r="C6" s="29" t="s">
        <v>184</v>
      </c>
      <c r="D6" s="29" t="s">
        <v>78</v>
      </c>
      <c r="E6" s="33">
        <f t="shared" si="0"/>
        <v>0</v>
      </c>
      <c r="F6" s="33">
        <f t="shared" si="1"/>
        <v>0</v>
      </c>
      <c r="G6" s="30">
        <v>1.1496</v>
      </c>
      <c r="H6" s="30"/>
      <c r="I6" s="30">
        <v>20.366499999999998</v>
      </c>
      <c r="J6" s="30">
        <v>2.8094000000000001</v>
      </c>
      <c r="K6" s="30">
        <v>1.698</v>
      </c>
      <c r="L6" s="31"/>
      <c r="M6" s="31"/>
      <c r="N6" s="31">
        <v>351477.1728</v>
      </c>
      <c r="O6" s="31">
        <v>174168.84160000001</v>
      </c>
      <c r="P6" s="31">
        <v>8195.1155999999992</v>
      </c>
      <c r="Q6" s="31">
        <v>20744.495200000001</v>
      </c>
      <c r="R6" s="30">
        <v>14.700799999999999</v>
      </c>
      <c r="S6" s="30">
        <v>75.967200000000005</v>
      </c>
      <c r="T6" s="30">
        <v>10.204000000000001</v>
      </c>
      <c r="U6" s="30">
        <v>10.4221</v>
      </c>
      <c r="V6" s="30"/>
      <c r="W6" s="31"/>
    </row>
    <row r="7" spans="1:23" x14ac:dyDescent="0.3">
      <c r="A7" s="32" t="s">
        <v>155</v>
      </c>
      <c r="B7" s="32">
        <v>1996</v>
      </c>
      <c r="C7" s="29" t="s">
        <v>184</v>
      </c>
      <c r="D7" s="29" t="s">
        <v>78</v>
      </c>
      <c r="E7" s="33">
        <f t="shared" si="0"/>
        <v>0</v>
      </c>
      <c r="F7" s="33">
        <f t="shared" si="1"/>
        <v>0</v>
      </c>
      <c r="G7" s="30">
        <v>1.3431999999999999</v>
      </c>
      <c r="H7" s="30"/>
      <c r="I7" s="30">
        <v>21.782</v>
      </c>
      <c r="J7" s="30">
        <v>2.9674</v>
      </c>
      <c r="K7" s="30">
        <v>1.8320000000000001</v>
      </c>
      <c r="L7" s="31"/>
      <c r="M7" s="31"/>
      <c r="N7" s="31">
        <v>405759.36090000003</v>
      </c>
      <c r="O7" s="31">
        <v>200894.22070000001</v>
      </c>
      <c r="P7" s="31">
        <v>9253.5355999999992</v>
      </c>
      <c r="Q7" s="31">
        <v>26050.2611</v>
      </c>
      <c r="R7" s="30">
        <v>13.664099999999999</v>
      </c>
      <c r="S7" s="30">
        <v>77.102699999999999</v>
      </c>
      <c r="T7" s="30">
        <v>4.2020999999999997</v>
      </c>
      <c r="U7" s="30">
        <v>6.3522999999999996</v>
      </c>
      <c r="V7" s="30"/>
      <c r="W7" s="31"/>
    </row>
    <row r="8" spans="1:23" x14ac:dyDescent="0.3">
      <c r="A8" s="32" t="s">
        <v>156</v>
      </c>
      <c r="B8" s="32">
        <v>1997</v>
      </c>
      <c r="C8" s="29" t="s">
        <v>184</v>
      </c>
      <c r="D8" s="29" t="s">
        <v>78</v>
      </c>
      <c r="E8" s="33">
        <f t="shared" si="0"/>
        <v>0</v>
      </c>
      <c r="F8" s="33">
        <f t="shared" si="1"/>
        <v>0</v>
      </c>
      <c r="G8" s="30">
        <v>1.2830999999999999</v>
      </c>
      <c r="H8" s="30"/>
      <c r="I8" s="30">
        <v>21.214700000000001</v>
      </c>
      <c r="J8" s="30">
        <v>2.9889000000000001</v>
      </c>
      <c r="K8" s="30">
        <v>1.339</v>
      </c>
      <c r="L8" s="31"/>
      <c r="M8" s="31"/>
      <c r="N8" s="31">
        <v>471972.36800000002</v>
      </c>
      <c r="O8" s="31">
        <v>245701.96799999999</v>
      </c>
      <c r="P8" s="31">
        <v>11104.456</v>
      </c>
      <c r="Q8" s="31">
        <v>27096.416000000001</v>
      </c>
      <c r="R8" s="30">
        <v>15.3734</v>
      </c>
      <c r="S8" s="30">
        <v>75.330299999999994</v>
      </c>
      <c r="T8" s="30">
        <v>27.2987</v>
      </c>
      <c r="U8" s="30">
        <v>18.1754</v>
      </c>
      <c r="V8" s="30"/>
      <c r="W8" s="31"/>
    </row>
    <row r="9" spans="1:23" x14ac:dyDescent="0.3">
      <c r="A9" s="32" t="s">
        <v>157</v>
      </c>
      <c r="B9" s="32">
        <v>1998</v>
      </c>
      <c r="C9" s="29" t="s">
        <v>184</v>
      </c>
      <c r="D9" s="29" t="s">
        <v>78</v>
      </c>
      <c r="E9" s="33">
        <f t="shared" si="0"/>
        <v>0</v>
      </c>
      <c r="F9" s="33">
        <f t="shared" si="1"/>
        <v>0</v>
      </c>
      <c r="G9" s="30">
        <v>0.90149999999999997</v>
      </c>
      <c r="H9" s="30"/>
      <c r="I9" s="30">
        <v>15.798400000000001</v>
      </c>
      <c r="J9" s="30">
        <v>2.7787999999999999</v>
      </c>
      <c r="K9" s="30">
        <v>0.45019999999999999</v>
      </c>
      <c r="L9" s="31"/>
      <c r="M9" s="31"/>
      <c r="N9" s="31">
        <v>483455.75630000001</v>
      </c>
      <c r="O9" s="31">
        <v>242086.12270000001</v>
      </c>
      <c r="P9" s="31">
        <v>11690.267900000001</v>
      </c>
      <c r="Q9" s="31">
        <v>27420.597099999999</v>
      </c>
      <c r="R9" s="30">
        <v>15.795199999999999</v>
      </c>
      <c r="S9" s="30">
        <v>76.718299999999999</v>
      </c>
      <c r="T9" s="30">
        <v>-2.1543999999999999</v>
      </c>
      <c r="U9" s="30">
        <v>4.2838000000000003</v>
      </c>
      <c r="V9" s="30"/>
      <c r="W9" s="31"/>
    </row>
    <row r="10" spans="1:23" x14ac:dyDescent="0.3">
      <c r="A10" s="32" t="s">
        <v>158</v>
      </c>
      <c r="B10" s="32">
        <v>1999</v>
      </c>
      <c r="C10" s="29" t="s">
        <v>184</v>
      </c>
      <c r="D10" s="29" t="s">
        <v>78</v>
      </c>
      <c r="E10" s="33">
        <f t="shared" si="0"/>
        <v>0</v>
      </c>
      <c r="F10" s="33">
        <f t="shared" si="1"/>
        <v>0</v>
      </c>
      <c r="G10" s="30">
        <v>1.0385</v>
      </c>
      <c r="H10" s="30"/>
      <c r="I10" s="30">
        <v>17.9663</v>
      </c>
      <c r="J10" s="30">
        <v>2.6404000000000001</v>
      </c>
      <c r="K10" s="30">
        <v>0.81299999999999994</v>
      </c>
      <c r="L10" s="31"/>
      <c r="M10" s="31"/>
      <c r="N10" s="31">
        <v>569311.95200000005</v>
      </c>
      <c r="O10" s="31">
        <v>261642.52</v>
      </c>
      <c r="P10" s="31">
        <v>12144.3428</v>
      </c>
      <c r="Q10" s="31">
        <v>33418.149299999997</v>
      </c>
      <c r="R10" s="30">
        <v>15.356</v>
      </c>
      <c r="S10" s="30">
        <v>77.825100000000006</v>
      </c>
      <c r="T10" s="30">
        <v>10.9876</v>
      </c>
      <c r="U10" s="30">
        <v>19.6218</v>
      </c>
      <c r="V10" s="30"/>
      <c r="W10" s="31"/>
    </row>
    <row r="11" spans="1:23" x14ac:dyDescent="0.3">
      <c r="A11" s="32" t="s">
        <v>159</v>
      </c>
      <c r="B11" s="32">
        <v>2000</v>
      </c>
      <c r="C11" s="29" t="s">
        <v>184</v>
      </c>
      <c r="D11" s="29" t="s">
        <v>78</v>
      </c>
      <c r="E11" s="33">
        <f t="shared" si="0"/>
        <v>0</v>
      </c>
      <c r="F11" s="33">
        <f t="shared" si="1"/>
        <v>0</v>
      </c>
      <c r="G11" s="30">
        <v>1.0881000000000001</v>
      </c>
      <c r="H11" s="30"/>
      <c r="I11" s="30">
        <v>17.0776</v>
      </c>
      <c r="J11" s="30">
        <v>2.6118000000000001</v>
      </c>
      <c r="K11" s="30">
        <v>0.34339999999999998</v>
      </c>
      <c r="L11" s="31"/>
      <c r="M11" s="31"/>
      <c r="N11" s="31">
        <v>674129.96239999996</v>
      </c>
      <c r="O11" s="31">
        <v>298143.71029999998</v>
      </c>
      <c r="P11" s="31">
        <v>13915.1245</v>
      </c>
      <c r="Q11" s="31">
        <v>45591.371500000001</v>
      </c>
      <c r="R11" s="30">
        <v>12.742599999999999</v>
      </c>
      <c r="S11" s="30">
        <v>74.674800000000005</v>
      </c>
      <c r="T11" s="30">
        <v>23.280799999999999</v>
      </c>
      <c r="U11" s="30">
        <v>28.374500000000001</v>
      </c>
      <c r="V11" s="30"/>
      <c r="W11" s="31"/>
    </row>
    <row r="12" spans="1:23" x14ac:dyDescent="0.3">
      <c r="A12" s="32" t="s">
        <v>160</v>
      </c>
      <c r="B12" s="32">
        <v>2001</v>
      </c>
      <c r="C12" s="29" t="s">
        <v>184</v>
      </c>
      <c r="D12" s="29" t="s">
        <v>78</v>
      </c>
      <c r="E12" s="33">
        <f t="shared" si="0"/>
        <v>1</v>
      </c>
      <c r="F12" s="33">
        <f t="shared" si="1"/>
        <v>0</v>
      </c>
      <c r="G12" s="30">
        <v>0.74539999999999995</v>
      </c>
      <c r="H12" s="30"/>
      <c r="I12" s="30">
        <v>11.106299999999999</v>
      </c>
      <c r="J12" s="30">
        <v>2.5495999999999999</v>
      </c>
      <c r="K12" s="30">
        <v>0.51700000000000002</v>
      </c>
      <c r="L12" s="31"/>
      <c r="M12" s="31"/>
      <c r="N12" s="31">
        <v>696079.59640000004</v>
      </c>
      <c r="O12" s="31">
        <v>316734.80310000002</v>
      </c>
      <c r="P12" s="31">
        <v>14911.335300000001</v>
      </c>
      <c r="Q12" s="31">
        <v>46376.986400000002</v>
      </c>
      <c r="R12" s="30">
        <v>13.164300000000001</v>
      </c>
      <c r="S12" s="30">
        <v>77.785799999999995</v>
      </c>
      <c r="T12" s="30">
        <v>9.1212999999999997</v>
      </c>
      <c r="U12" s="30">
        <v>8.1529000000000007</v>
      </c>
      <c r="V12" s="30"/>
      <c r="W12" s="31"/>
    </row>
    <row r="13" spans="1:23" x14ac:dyDescent="0.3">
      <c r="A13" s="32" t="s">
        <v>161</v>
      </c>
      <c r="B13" s="32">
        <v>2002</v>
      </c>
      <c r="C13" s="29" t="s">
        <v>184</v>
      </c>
      <c r="D13" s="29" t="s">
        <v>78</v>
      </c>
      <c r="E13" s="33">
        <f t="shared" si="0"/>
        <v>0</v>
      </c>
      <c r="F13" s="33">
        <f t="shared" si="1"/>
        <v>0</v>
      </c>
      <c r="G13" s="30">
        <v>0.85780000000000001</v>
      </c>
      <c r="H13" s="30"/>
      <c r="I13" s="30">
        <v>12.7142</v>
      </c>
      <c r="J13" s="30">
        <v>2.4851999999999999</v>
      </c>
      <c r="K13" s="30">
        <v>0.87890000000000001</v>
      </c>
      <c r="L13" s="31">
        <v>38949</v>
      </c>
      <c r="M13" s="31">
        <v>430551</v>
      </c>
      <c r="N13" s="31">
        <v>758605</v>
      </c>
      <c r="O13" s="31">
        <v>361461</v>
      </c>
      <c r="P13" s="31">
        <v>15738</v>
      </c>
      <c r="Q13" s="31">
        <v>51765</v>
      </c>
      <c r="R13" s="30">
        <v>13.008100000000001</v>
      </c>
      <c r="S13" s="30">
        <v>82.338700000000003</v>
      </c>
      <c r="T13" s="30">
        <v>14.121</v>
      </c>
      <c r="U13" s="30">
        <v>10.1257</v>
      </c>
      <c r="V13" s="30"/>
      <c r="W13" s="31">
        <v>57430</v>
      </c>
    </row>
    <row r="14" spans="1:23" x14ac:dyDescent="0.3">
      <c r="A14" s="32" t="s">
        <v>162</v>
      </c>
      <c r="B14" s="32">
        <v>2003</v>
      </c>
      <c r="C14" s="29" t="s">
        <v>184</v>
      </c>
      <c r="D14" s="29" t="s">
        <v>78</v>
      </c>
      <c r="E14" s="33">
        <f t="shared" si="0"/>
        <v>0</v>
      </c>
      <c r="F14" s="33">
        <f t="shared" si="1"/>
        <v>0</v>
      </c>
      <c r="G14" s="30">
        <v>0.9788</v>
      </c>
      <c r="H14" s="30"/>
      <c r="I14" s="30">
        <v>13.900700000000001</v>
      </c>
      <c r="J14" s="30">
        <v>3.3159000000000001</v>
      </c>
      <c r="K14" s="30">
        <v>1.7402</v>
      </c>
      <c r="L14" s="31">
        <v>54863</v>
      </c>
      <c r="M14" s="31">
        <v>618662</v>
      </c>
      <c r="N14" s="31">
        <v>1034200</v>
      </c>
      <c r="O14" s="31">
        <v>542668</v>
      </c>
      <c r="P14" s="31">
        <v>25820</v>
      </c>
      <c r="Q14" s="31">
        <v>74473</v>
      </c>
      <c r="R14" s="30">
        <v>12.1168</v>
      </c>
      <c r="S14" s="30">
        <v>70.037800000000004</v>
      </c>
      <c r="T14" s="30">
        <v>50.131799999999998</v>
      </c>
      <c r="U14" s="30">
        <v>15.6815</v>
      </c>
      <c r="V14" s="30"/>
      <c r="W14" s="31">
        <v>74042</v>
      </c>
    </row>
    <row r="15" spans="1:23" x14ac:dyDescent="0.3">
      <c r="A15" s="32" t="s">
        <v>163</v>
      </c>
      <c r="B15" s="32">
        <v>2004</v>
      </c>
      <c r="C15" s="29" t="s">
        <v>184</v>
      </c>
      <c r="D15" s="29" t="s">
        <v>78</v>
      </c>
      <c r="E15" s="33">
        <f t="shared" si="0"/>
        <v>0</v>
      </c>
      <c r="F15" s="33">
        <f t="shared" si="1"/>
        <v>0</v>
      </c>
      <c r="G15" s="30">
        <v>1.0246999999999999</v>
      </c>
      <c r="H15" s="30"/>
      <c r="I15" s="30">
        <v>14.699299999999999</v>
      </c>
      <c r="J15" s="30">
        <v>3.1395</v>
      </c>
      <c r="K15" s="30">
        <v>1.5887</v>
      </c>
      <c r="L15" s="31">
        <v>67259</v>
      </c>
      <c r="M15" s="31">
        <v>759210</v>
      </c>
      <c r="N15" s="31">
        <v>1276800</v>
      </c>
      <c r="O15" s="31">
        <v>682500</v>
      </c>
      <c r="P15" s="31">
        <v>31625</v>
      </c>
      <c r="Q15" s="31">
        <v>86623</v>
      </c>
      <c r="R15" s="30">
        <v>12.7912</v>
      </c>
      <c r="S15" s="30">
        <v>68.527500000000003</v>
      </c>
      <c r="T15" s="30">
        <v>25.767499999999998</v>
      </c>
      <c r="U15" s="30">
        <v>21.045999999999999</v>
      </c>
      <c r="V15" s="30"/>
      <c r="W15" s="31">
        <v>90780</v>
      </c>
    </row>
    <row r="16" spans="1:23" x14ac:dyDescent="0.3">
      <c r="A16" s="32" t="s">
        <v>164</v>
      </c>
      <c r="B16" s="32">
        <v>2005</v>
      </c>
      <c r="C16" s="29" t="s">
        <v>184</v>
      </c>
      <c r="D16" s="29" t="s">
        <v>78</v>
      </c>
      <c r="E16" s="33">
        <f t="shared" si="0"/>
        <v>0</v>
      </c>
      <c r="F16" s="33">
        <f t="shared" si="1"/>
        <v>0</v>
      </c>
      <c r="G16" s="30">
        <v>1.0842000000000001</v>
      </c>
      <c r="H16" s="30"/>
      <c r="I16" s="30">
        <v>16.925699999999999</v>
      </c>
      <c r="J16" s="30">
        <v>2.5928</v>
      </c>
      <c r="K16" s="30"/>
      <c r="L16" s="31">
        <v>74444.759999999995</v>
      </c>
      <c r="M16" s="31">
        <v>827164</v>
      </c>
      <c r="N16" s="31">
        <v>1502000</v>
      </c>
      <c r="O16" s="31">
        <v>751359</v>
      </c>
      <c r="P16" s="31">
        <v>31489</v>
      </c>
      <c r="Q16" s="31">
        <v>92432</v>
      </c>
      <c r="R16" s="30">
        <v>15.291</v>
      </c>
      <c r="S16" s="30">
        <v>72.892700000000005</v>
      </c>
      <c r="T16" s="30">
        <v>9.6181999999999999</v>
      </c>
      <c r="U16" s="30">
        <v>6.6871999999999998</v>
      </c>
      <c r="V16" s="30"/>
      <c r="W16" s="31">
        <v>105449</v>
      </c>
    </row>
    <row r="17" spans="1:23" x14ac:dyDescent="0.3">
      <c r="A17" s="32" t="s">
        <v>165</v>
      </c>
      <c r="B17" s="32">
        <v>2006</v>
      </c>
      <c r="C17" s="29" t="s">
        <v>184</v>
      </c>
      <c r="D17" s="29" t="s">
        <v>78</v>
      </c>
      <c r="E17" s="33">
        <f t="shared" si="0"/>
        <v>0</v>
      </c>
      <c r="F17" s="33">
        <f t="shared" si="1"/>
        <v>0</v>
      </c>
      <c r="G17" s="30">
        <v>0.93910000000000005</v>
      </c>
      <c r="H17" s="30"/>
      <c r="I17" s="30">
        <v>15.637700000000001</v>
      </c>
      <c r="J17" s="30">
        <v>2.3910999999999998</v>
      </c>
      <c r="K17" s="30"/>
      <c r="L17" s="31">
        <v>87842</v>
      </c>
      <c r="M17" s="31">
        <v>938678</v>
      </c>
      <c r="N17" s="31">
        <v>1860800</v>
      </c>
      <c r="O17" s="31">
        <v>881711</v>
      </c>
      <c r="P17" s="31">
        <v>34826</v>
      </c>
      <c r="Q17" s="31">
        <v>108352</v>
      </c>
      <c r="R17" s="30">
        <v>16.1906</v>
      </c>
      <c r="S17" s="30">
        <v>71.733400000000003</v>
      </c>
      <c r="T17" s="30">
        <v>17.348800000000001</v>
      </c>
      <c r="U17" s="30">
        <v>21.289000000000001</v>
      </c>
      <c r="V17" s="30"/>
      <c r="W17" s="31">
        <v>127074</v>
      </c>
    </row>
    <row r="18" spans="1:23" x14ac:dyDescent="0.3">
      <c r="A18" s="32" t="s">
        <v>166</v>
      </c>
      <c r="B18" s="32">
        <v>2007</v>
      </c>
      <c r="C18" s="29" t="s">
        <v>184</v>
      </c>
      <c r="D18" s="29" t="s">
        <v>78</v>
      </c>
      <c r="E18" s="33">
        <f t="shared" si="0"/>
        <v>1</v>
      </c>
      <c r="F18" s="33">
        <f t="shared" si="1"/>
        <v>0</v>
      </c>
      <c r="G18" s="30">
        <v>0.90780000000000005</v>
      </c>
      <c r="H18" s="30"/>
      <c r="I18" s="30">
        <v>16.273900000000001</v>
      </c>
      <c r="J18" s="30">
        <v>2.0270000000000001</v>
      </c>
      <c r="K18" s="30"/>
      <c r="L18" s="31">
        <v>101685</v>
      </c>
      <c r="M18" s="31">
        <v>1164600</v>
      </c>
      <c r="N18" s="31">
        <v>2354300</v>
      </c>
      <c r="O18" s="31">
        <v>1000799.9999999999</v>
      </c>
      <c r="P18" s="31">
        <v>38119</v>
      </c>
      <c r="Q18" s="31">
        <v>125679</v>
      </c>
      <c r="R18" s="30">
        <v>17.385400000000001</v>
      </c>
      <c r="S18" s="30">
        <v>73.040899999999993</v>
      </c>
      <c r="T18" s="30">
        <v>13.501200000000001</v>
      </c>
      <c r="U18" s="30">
        <v>22.223299999999998</v>
      </c>
      <c r="V18" s="30">
        <v>700.52139999999997</v>
      </c>
      <c r="W18" s="31">
        <v>132979</v>
      </c>
    </row>
    <row r="19" spans="1:23" x14ac:dyDescent="0.3">
      <c r="A19" s="32" t="s">
        <v>167</v>
      </c>
      <c r="B19" s="32">
        <v>2008</v>
      </c>
      <c r="C19" s="29" t="s">
        <v>184</v>
      </c>
      <c r="D19" s="29" t="s">
        <v>78</v>
      </c>
      <c r="E19" s="33">
        <f t="shared" si="0"/>
        <v>1</v>
      </c>
      <c r="F19" s="33">
        <f t="shared" si="1"/>
        <v>0</v>
      </c>
      <c r="G19" s="30">
        <v>0.23469999999999999</v>
      </c>
      <c r="H19" s="30"/>
      <c r="I19" s="30">
        <v>5.1147999999999998</v>
      </c>
      <c r="J19" s="30">
        <v>2.0830000000000002</v>
      </c>
      <c r="K19" s="30"/>
      <c r="L19" s="31">
        <v>95336</v>
      </c>
      <c r="M19" s="31">
        <v>1148000</v>
      </c>
      <c r="N19" s="31">
        <v>2527500</v>
      </c>
      <c r="O19" s="31">
        <v>956777</v>
      </c>
      <c r="P19" s="31">
        <v>42835</v>
      </c>
      <c r="Q19" s="31">
        <v>91180</v>
      </c>
      <c r="R19" s="30">
        <v>25.216899999999999</v>
      </c>
      <c r="S19" s="30"/>
      <c r="T19" s="30">
        <v>-4.3943000000000003</v>
      </c>
      <c r="U19" s="30"/>
      <c r="V19" s="30">
        <v>1234.1338000000001</v>
      </c>
      <c r="W19" s="31">
        <v>131460</v>
      </c>
    </row>
    <row r="20" spans="1:23" x14ac:dyDescent="0.3">
      <c r="A20" s="32" t="s">
        <v>168</v>
      </c>
      <c r="B20" s="32">
        <v>2009</v>
      </c>
      <c r="C20" s="29" t="s">
        <v>184</v>
      </c>
      <c r="D20" s="29" t="s">
        <v>78</v>
      </c>
      <c r="E20" s="33">
        <f t="shared" si="0"/>
        <v>1</v>
      </c>
      <c r="F20" s="33">
        <f t="shared" si="1"/>
        <v>0</v>
      </c>
      <c r="G20" s="30">
        <v>0.23849999999999999</v>
      </c>
      <c r="H20" s="30"/>
      <c r="I20" s="30">
        <v>5.0711000000000004</v>
      </c>
      <c r="J20" s="30">
        <v>2.0988000000000002</v>
      </c>
      <c r="K20" s="30"/>
      <c r="L20" s="31">
        <v>122157</v>
      </c>
      <c r="M20" s="31">
        <v>1133200</v>
      </c>
      <c r="N20" s="31">
        <v>2364500</v>
      </c>
      <c r="O20" s="31"/>
      <c r="P20" s="31">
        <v>40856</v>
      </c>
      <c r="Q20" s="31">
        <v>128299</v>
      </c>
      <c r="R20" s="30">
        <v>17.429099999999998</v>
      </c>
      <c r="S20" s="30">
        <v>67.019000000000005</v>
      </c>
      <c r="T20" s="30"/>
      <c r="U20" s="30"/>
      <c r="V20" s="30">
        <v>782.08109999999999</v>
      </c>
      <c r="W20" s="31">
        <v>155729</v>
      </c>
    </row>
    <row r="21" spans="1:23" x14ac:dyDescent="0.3">
      <c r="A21" s="32" t="s">
        <v>169</v>
      </c>
      <c r="B21" s="32">
        <v>2010</v>
      </c>
      <c r="C21" s="29" t="s">
        <v>184</v>
      </c>
      <c r="D21" s="29" t="s">
        <v>78</v>
      </c>
      <c r="E21" s="33">
        <f t="shared" si="0"/>
        <v>1</v>
      </c>
      <c r="F21" s="33">
        <f t="shared" si="1"/>
        <v>0</v>
      </c>
      <c r="G21" s="30">
        <v>0.54610000000000003</v>
      </c>
      <c r="H21" s="30"/>
      <c r="I21" s="30">
        <v>9.2373999999999992</v>
      </c>
      <c r="J21" s="30">
        <v>2.0028000000000001</v>
      </c>
      <c r="K21" s="30"/>
      <c r="L21" s="31">
        <v>133179</v>
      </c>
      <c r="M21" s="31">
        <v>1103100</v>
      </c>
      <c r="N21" s="31">
        <v>2454700</v>
      </c>
      <c r="O21" s="31">
        <v>978449</v>
      </c>
      <c r="P21" s="31">
        <v>39553</v>
      </c>
      <c r="Q21" s="31">
        <v>147667</v>
      </c>
      <c r="R21" s="30">
        <v>15.8454</v>
      </c>
      <c r="S21" s="30">
        <v>67.539100000000005</v>
      </c>
      <c r="T21" s="30"/>
      <c r="U21" s="30">
        <v>5.9265999999999996</v>
      </c>
      <c r="V21" s="30">
        <v>686.87729999999999</v>
      </c>
      <c r="W21" s="31">
        <v>167555</v>
      </c>
    </row>
    <row r="22" spans="1:23" x14ac:dyDescent="0.3">
      <c r="A22" s="32" t="s">
        <v>170</v>
      </c>
      <c r="B22" s="32">
        <v>2011</v>
      </c>
      <c r="C22" s="29" t="s">
        <v>184</v>
      </c>
      <c r="D22" s="29" t="s">
        <v>78</v>
      </c>
      <c r="E22" s="33">
        <f t="shared" si="0"/>
        <v>1</v>
      </c>
      <c r="F22" s="33">
        <f t="shared" si="1"/>
        <v>0</v>
      </c>
      <c r="G22" s="30">
        <v>0.67049999999999998</v>
      </c>
      <c r="H22" s="30"/>
      <c r="I22" s="30">
        <v>10.590400000000001</v>
      </c>
      <c r="J22" s="30">
        <v>2.0665</v>
      </c>
      <c r="K22" s="30"/>
      <c r="L22" s="31">
        <v>139590</v>
      </c>
      <c r="M22" s="31">
        <v>1209500</v>
      </c>
      <c r="N22" s="31">
        <v>2555600</v>
      </c>
      <c r="O22" s="31">
        <v>957940</v>
      </c>
      <c r="P22" s="31">
        <v>40811</v>
      </c>
      <c r="Q22" s="31">
        <v>158725</v>
      </c>
      <c r="R22" s="30">
        <v>15.3864</v>
      </c>
      <c r="S22" s="30">
        <v>69.912700000000001</v>
      </c>
      <c r="T22" s="30">
        <v>-2.0960999999999999</v>
      </c>
      <c r="U22" s="30">
        <v>2.1339999999999999</v>
      </c>
      <c r="V22" s="30">
        <v>654.1703</v>
      </c>
      <c r="W22" s="31">
        <v>170334</v>
      </c>
    </row>
    <row r="23" spans="1:23" x14ac:dyDescent="0.3">
      <c r="A23" s="32" t="s">
        <v>171</v>
      </c>
      <c r="B23" s="32">
        <v>2012</v>
      </c>
      <c r="C23" s="29" t="s">
        <v>184</v>
      </c>
      <c r="D23" s="29" t="s">
        <v>78</v>
      </c>
      <c r="E23" s="33">
        <f t="shared" si="0"/>
        <v>1</v>
      </c>
      <c r="F23" s="33">
        <f t="shared" si="1"/>
        <v>0</v>
      </c>
      <c r="G23" s="30">
        <v>0.53459999999999996</v>
      </c>
      <c r="H23" s="30"/>
      <c r="I23" s="30">
        <v>8.0571000000000002</v>
      </c>
      <c r="J23" s="30">
        <v>1.7243999999999999</v>
      </c>
      <c r="K23" s="30"/>
      <c r="L23" s="31">
        <v>151048</v>
      </c>
      <c r="M23" s="31">
        <v>1123900</v>
      </c>
      <c r="N23" s="31">
        <v>2692500</v>
      </c>
      <c r="O23" s="31">
        <v>1013700</v>
      </c>
      <c r="P23" s="31">
        <v>37893</v>
      </c>
      <c r="Q23" s="31">
        <v>175242</v>
      </c>
      <c r="R23" s="30">
        <v>14.702999999999999</v>
      </c>
      <c r="S23" s="30">
        <v>70.492000000000004</v>
      </c>
      <c r="T23" s="30">
        <v>5.8244999999999996</v>
      </c>
      <c r="U23" s="30">
        <v>6.8655999999999997</v>
      </c>
      <c r="V23" s="30">
        <v>653.92759999999998</v>
      </c>
      <c r="W23" s="31">
        <v>180806</v>
      </c>
    </row>
    <row r="24" spans="1:23" x14ac:dyDescent="0.3">
      <c r="A24" s="32" t="s">
        <v>172</v>
      </c>
      <c r="B24" s="32">
        <v>2013</v>
      </c>
      <c r="C24" s="29" t="s">
        <v>184</v>
      </c>
      <c r="D24" s="29" t="s">
        <v>78</v>
      </c>
      <c r="E24" s="33">
        <f t="shared" si="0"/>
        <v>0</v>
      </c>
      <c r="F24" s="33">
        <f t="shared" si="1"/>
        <v>0</v>
      </c>
      <c r="G24" s="30">
        <v>0.60419999999999996</v>
      </c>
      <c r="H24" s="30"/>
      <c r="I24" s="30">
        <v>8.7540999999999993</v>
      </c>
      <c r="J24" s="30">
        <v>1.4346000000000001</v>
      </c>
      <c r="K24" s="30"/>
      <c r="L24" s="31">
        <v>158155</v>
      </c>
      <c r="M24" s="31">
        <v>1092700</v>
      </c>
      <c r="N24" s="31">
        <v>2671300</v>
      </c>
      <c r="O24" s="31">
        <v>1095400</v>
      </c>
      <c r="P24" s="31">
        <v>35861</v>
      </c>
      <c r="Q24" s="31">
        <v>181871</v>
      </c>
      <c r="R24" s="30">
        <v>14.025700000000001</v>
      </c>
      <c r="S24" s="30">
        <v>75.959599999999995</v>
      </c>
      <c r="T24" s="30">
        <v>8.0604999999999993</v>
      </c>
      <c r="U24" s="30">
        <v>10.656499999999999</v>
      </c>
      <c r="V24" s="30">
        <v>538.0308</v>
      </c>
      <c r="W24" s="31">
        <v>194009</v>
      </c>
    </row>
    <row r="25" spans="1:23" x14ac:dyDescent="0.3">
      <c r="A25" s="32" t="s">
        <v>173</v>
      </c>
      <c r="B25" s="32">
        <v>2014</v>
      </c>
      <c r="C25" s="29" t="s">
        <v>184</v>
      </c>
      <c r="D25" s="29" t="s">
        <v>78</v>
      </c>
      <c r="E25" s="33">
        <f t="shared" si="0"/>
        <v>0</v>
      </c>
      <c r="F25" s="33">
        <f t="shared" si="1"/>
        <v>0</v>
      </c>
      <c r="G25" s="30">
        <v>0.51600000000000001</v>
      </c>
      <c r="H25" s="30"/>
      <c r="I25" s="30">
        <v>7.2702</v>
      </c>
      <c r="J25" s="30">
        <v>1.4067000000000001</v>
      </c>
      <c r="K25" s="30"/>
      <c r="L25" s="31">
        <v>152739</v>
      </c>
      <c r="M25" s="31">
        <v>1219800</v>
      </c>
      <c r="N25" s="31">
        <v>2634100</v>
      </c>
      <c r="O25" s="31">
        <v>986997</v>
      </c>
      <c r="P25" s="31">
        <v>35016</v>
      </c>
      <c r="Q25" s="31">
        <v>178915</v>
      </c>
      <c r="R25" s="30">
        <v>13.1721</v>
      </c>
      <c r="S25" s="30">
        <v>73.059700000000007</v>
      </c>
      <c r="T25" s="30">
        <v>-9.9001000000000001</v>
      </c>
      <c r="U25" s="30">
        <v>-8.9135000000000009</v>
      </c>
      <c r="V25" s="30">
        <v>528.03510000000006</v>
      </c>
      <c r="W25" s="31">
        <v>190730</v>
      </c>
    </row>
    <row r="26" spans="1:23" x14ac:dyDescent="0.3">
      <c r="A26" s="32" t="s">
        <v>174</v>
      </c>
      <c r="B26" s="32">
        <v>2015</v>
      </c>
      <c r="C26" s="29" t="s">
        <v>184</v>
      </c>
      <c r="D26" s="29" t="s">
        <v>78</v>
      </c>
      <c r="E26" s="33">
        <f t="shared" si="0"/>
        <v>0</v>
      </c>
      <c r="F26" s="33">
        <f t="shared" si="1"/>
        <v>0</v>
      </c>
      <c r="G26" s="30">
        <v>0.53620000000000001</v>
      </c>
      <c r="H26" s="30"/>
      <c r="I26" s="30">
        <v>6.8441999999999998</v>
      </c>
      <c r="J26" s="30">
        <v>1.3725000000000001</v>
      </c>
      <c r="K26" s="30"/>
      <c r="L26" s="31">
        <v>153303</v>
      </c>
      <c r="M26" s="31">
        <v>1103000</v>
      </c>
      <c r="N26" s="31">
        <v>2409700</v>
      </c>
      <c r="O26" s="31">
        <v>934009</v>
      </c>
      <c r="P26" s="31">
        <v>32654</v>
      </c>
      <c r="Q26" s="31">
        <v>188460</v>
      </c>
      <c r="R26" s="30">
        <v>12.1997</v>
      </c>
      <c r="S26" s="30">
        <v>76.869900000000001</v>
      </c>
      <c r="T26" s="30">
        <v>-5.3685999999999998</v>
      </c>
      <c r="U26" s="30">
        <v>-4.5205000000000002</v>
      </c>
      <c r="V26" s="30">
        <v>466.80200000000002</v>
      </c>
      <c r="W26" s="31">
        <v>189833</v>
      </c>
    </row>
    <row r="27" spans="1:23" x14ac:dyDescent="0.3">
      <c r="A27" s="32" t="s">
        <v>175</v>
      </c>
      <c r="B27" s="32">
        <v>2016</v>
      </c>
      <c r="C27" s="29" t="s">
        <v>184</v>
      </c>
      <c r="D27" s="29" t="s">
        <v>78</v>
      </c>
      <c r="E27" s="33">
        <f t="shared" si="0"/>
        <v>0</v>
      </c>
      <c r="F27" s="33">
        <f t="shared" si="1"/>
        <v>0</v>
      </c>
      <c r="G27" s="30">
        <v>0.1036</v>
      </c>
      <c r="H27" s="30"/>
      <c r="I27" s="30">
        <v>0.71399999999999997</v>
      </c>
      <c r="J27" s="30">
        <v>1.3035000000000001</v>
      </c>
      <c r="K27" s="30"/>
      <c r="L27" s="31">
        <v>138022</v>
      </c>
      <c r="M27" s="31">
        <v>857200</v>
      </c>
      <c r="N27" s="31">
        <v>2375000</v>
      </c>
      <c r="O27" s="31">
        <v>869354</v>
      </c>
      <c r="P27" s="31">
        <v>29908</v>
      </c>
      <c r="Q27" s="31">
        <v>175386</v>
      </c>
      <c r="R27" s="30">
        <v>13.008100000000001</v>
      </c>
      <c r="S27" s="30">
        <v>76.563400000000001</v>
      </c>
      <c r="T27" s="30">
        <v>-6.9222999999999999</v>
      </c>
      <c r="U27" s="30">
        <v>-1.3338000000000001</v>
      </c>
      <c r="V27" s="30">
        <v>515.19190000000003</v>
      </c>
      <c r="W27" s="31">
        <v>172358</v>
      </c>
    </row>
    <row r="28" spans="1:23" x14ac:dyDescent="0.3">
      <c r="A28" s="32" t="s">
        <v>176</v>
      </c>
      <c r="B28" s="32">
        <v>2017</v>
      </c>
      <c r="C28" s="29" t="s">
        <v>184</v>
      </c>
      <c r="D28" s="29" t="s">
        <v>78</v>
      </c>
      <c r="E28" s="33">
        <f t="shared" si="0"/>
        <v>0</v>
      </c>
      <c r="F28" s="33">
        <f t="shared" si="1"/>
        <v>0</v>
      </c>
      <c r="G28" s="30">
        <v>0.441</v>
      </c>
      <c r="H28" s="30"/>
      <c r="I28" s="30">
        <v>5.6397000000000004</v>
      </c>
      <c r="J28" s="30">
        <v>1.2149000000000001</v>
      </c>
      <c r="K28" s="30"/>
      <c r="L28" s="31">
        <v>150954</v>
      </c>
      <c r="M28" s="31">
        <v>871300</v>
      </c>
      <c r="N28" s="31">
        <v>2521800</v>
      </c>
      <c r="O28" s="31">
        <v>970448</v>
      </c>
      <c r="P28" s="31">
        <v>28282</v>
      </c>
      <c r="Q28" s="31">
        <v>168000</v>
      </c>
      <c r="R28" s="30">
        <v>12.7445</v>
      </c>
      <c r="S28" s="30">
        <v>74.433899999999994</v>
      </c>
      <c r="T28" s="30">
        <v>11.6286</v>
      </c>
      <c r="U28" s="30">
        <v>7.2365000000000004</v>
      </c>
      <c r="V28" s="30">
        <v>441.37040000000002</v>
      </c>
      <c r="W28" s="31">
        <v>182383</v>
      </c>
    </row>
    <row r="29" spans="1:23" x14ac:dyDescent="0.3">
      <c r="A29" s="32" t="s">
        <v>177</v>
      </c>
      <c r="B29" s="32">
        <v>2018</v>
      </c>
      <c r="C29" s="29" t="s">
        <v>184</v>
      </c>
      <c r="D29" s="29" t="s">
        <v>78</v>
      </c>
      <c r="E29" s="33">
        <f t="shared" si="0"/>
        <v>0</v>
      </c>
      <c r="F29" s="33">
        <f t="shared" si="1"/>
        <v>0</v>
      </c>
      <c r="G29" s="30">
        <v>0.54039999999999999</v>
      </c>
      <c r="H29" s="30"/>
      <c r="I29" s="30">
        <v>7.5978000000000003</v>
      </c>
      <c r="J29" s="30">
        <v>1.1840999999999999</v>
      </c>
      <c r="K29" s="30"/>
      <c r="L29" s="31">
        <v>147142</v>
      </c>
      <c r="M29" s="31">
        <v>865300</v>
      </c>
      <c r="N29" s="31">
        <v>2558100</v>
      </c>
      <c r="O29" s="31">
        <v>990321</v>
      </c>
      <c r="P29" s="31">
        <v>30564</v>
      </c>
      <c r="Q29" s="31">
        <v>163886</v>
      </c>
      <c r="R29" s="30">
        <v>13.1693</v>
      </c>
      <c r="S29" s="30">
        <v>76.679299999999998</v>
      </c>
      <c r="T29" s="30">
        <v>2.0478000000000001</v>
      </c>
      <c r="U29" s="30">
        <v>-0.1333</v>
      </c>
      <c r="V29" s="30">
        <v>428.2303</v>
      </c>
      <c r="W29" s="31">
        <v>173238</v>
      </c>
    </row>
    <row r="30" spans="1:23" x14ac:dyDescent="0.3">
      <c r="A30" s="32" t="s">
        <v>178</v>
      </c>
      <c r="B30" s="32">
        <v>2019</v>
      </c>
      <c r="C30" s="29" t="s">
        <v>184</v>
      </c>
      <c r="D30" s="29" t="s">
        <v>78</v>
      </c>
      <c r="E30" s="33">
        <f t="shared" si="0"/>
        <v>0</v>
      </c>
      <c r="F30" s="33">
        <f t="shared" si="1"/>
        <v>0</v>
      </c>
      <c r="G30" s="30">
        <v>0.28000000000000003</v>
      </c>
      <c r="H30" s="30"/>
      <c r="I30" s="30">
        <v>3.6511</v>
      </c>
      <c r="J30" s="30">
        <v>1.0658000000000001</v>
      </c>
      <c r="K30" s="30"/>
      <c r="L30" s="31">
        <v>148359</v>
      </c>
      <c r="M30" s="31">
        <v>843400</v>
      </c>
      <c r="N30" s="31">
        <v>2715200</v>
      </c>
      <c r="O30" s="31">
        <v>1045500.0000000001</v>
      </c>
      <c r="P30" s="31">
        <v>30462</v>
      </c>
      <c r="Q30" s="31">
        <v>163084</v>
      </c>
      <c r="R30" s="30">
        <v>14.0924</v>
      </c>
      <c r="S30" s="30">
        <v>77.563199999999995</v>
      </c>
      <c r="T30" s="30">
        <v>5.5693000000000001</v>
      </c>
      <c r="U30" s="30">
        <v>5.6120000000000001</v>
      </c>
      <c r="V30" s="30">
        <v>466.33069999999998</v>
      </c>
      <c r="W30" s="31">
        <v>172150</v>
      </c>
    </row>
    <row r="31" spans="1:23" x14ac:dyDescent="0.3">
      <c r="A31" s="32" t="s">
        <v>179</v>
      </c>
      <c r="B31" s="32">
        <v>2020</v>
      </c>
      <c r="C31" s="29" t="s">
        <v>184</v>
      </c>
      <c r="D31" s="29" t="s">
        <v>78</v>
      </c>
      <c r="E31" s="33">
        <f t="shared" si="0"/>
        <v>1</v>
      </c>
      <c r="F31" s="33">
        <f t="shared" si="1"/>
        <v>0</v>
      </c>
      <c r="G31" s="30">
        <v>0.1835</v>
      </c>
      <c r="H31" s="30"/>
      <c r="I31" s="30">
        <v>2.3126000000000002</v>
      </c>
      <c r="J31" s="30">
        <v>0.91890000000000005</v>
      </c>
      <c r="K31" s="30"/>
      <c r="L31" s="31">
        <v>160173</v>
      </c>
      <c r="M31" s="31">
        <v>857500</v>
      </c>
      <c r="N31" s="31">
        <v>2984200</v>
      </c>
      <c r="O31" s="31">
        <v>1052500</v>
      </c>
      <c r="P31" s="31">
        <v>27578</v>
      </c>
      <c r="Q31" s="31">
        <v>174029</v>
      </c>
      <c r="R31" s="30">
        <v>14.5573</v>
      </c>
      <c r="S31" s="30">
        <v>80.762600000000006</v>
      </c>
      <c r="T31" s="30">
        <v>0.66969999999999996</v>
      </c>
      <c r="U31" s="30">
        <v>14.152100000000001</v>
      </c>
      <c r="V31" s="30">
        <v>481.6327</v>
      </c>
      <c r="W31" s="31">
        <v>184423</v>
      </c>
    </row>
    <row r="32" spans="1:23" x14ac:dyDescent="0.3">
      <c r="A32" s="32" t="s">
        <v>180</v>
      </c>
      <c r="B32" s="32">
        <v>2021</v>
      </c>
      <c r="C32" s="29" t="s">
        <v>184</v>
      </c>
      <c r="D32" s="29" t="s">
        <v>78</v>
      </c>
      <c r="E32" s="33">
        <f t="shared" si="0"/>
        <v>1</v>
      </c>
      <c r="F32" s="33">
        <f t="shared" si="1"/>
        <v>0</v>
      </c>
      <c r="G32" s="30">
        <v>0.46839999999999998</v>
      </c>
      <c r="H32" s="30"/>
      <c r="I32" s="30">
        <v>7.2068000000000003</v>
      </c>
      <c r="J32" s="30">
        <v>0.87839999999999996</v>
      </c>
      <c r="K32" s="30"/>
      <c r="L32" s="31">
        <v>156292</v>
      </c>
      <c r="M32" s="31">
        <v>838300</v>
      </c>
      <c r="N32" s="31">
        <v>2957900</v>
      </c>
      <c r="O32" s="31">
        <v>1057200</v>
      </c>
      <c r="P32" s="31">
        <v>26489</v>
      </c>
      <c r="Q32" s="31">
        <v>175836</v>
      </c>
      <c r="R32" s="30">
        <v>14.305</v>
      </c>
      <c r="S32" s="30">
        <v>80.462400000000002</v>
      </c>
      <c r="T32" s="30">
        <v>0.45169999999999999</v>
      </c>
      <c r="U32" s="30">
        <v>4.1268000000000002</v>
      </c>
      <c r="V32" s="30">
        <v>408.411</v>
      </c>
      <c r="W32" s="31">
        <v>177786</v>
      </c>
    </row>
    <row r="33" spans="1:23" x14ac:dyDescent="0.3">
      <c r="A33" s="32" t="s">
        <v>181</v>
      </c>
      <c r="B33" s="32">
        <v>2022</v>
      </c>
      <c r="C33" s="29" t="s">
        <v>184</v>
      </c>
      <c r="D33" s="29" t="s">
        <v>78</v>
      </c>
      <c r="E33" s="33">
        <f t="shared" si="0"/>
        <v>1</v>
      </c>
      <c r="F33" s="33">
        <f t="shared" si="1"/>
        <v>0</v>
      </c>
      <c r="G33" s="30">
        <v>0.5413</v>
      </c>
      <c r="H33" s="30"/>
      <c r="I33" s="30">
        <v>8.6280999999999999</v>
      </c>
      <c r="J33" s="30">
        <v>1.1493</v>
      </c>
      <c r="K33" s="30"/>
      <c r="L33" s="31">
        <v>139067</v>
      </c>
      <c r="M33" s="31">
        <v>839700</v>
      </c>
      <c r="N33" s="31">
        <v>2966500</v>
      </c>
      <c r="O33" s="31">
        <v>936307</v>
      </c>
      <c r="P33" s="31">
        <v>32610</v>
      </c>
      <c r="Q33" s="31">
        <v>167738</v>
      </c>
      <c r="R33" s="30">
        <v>15.1332</v>
      </c>
      <c r="S33" s="30">
        <v>80.929599999999994</v>
      </c>
      <c r="T33" s="30">
        <v>-11.437799999999999</v>
      </c>
      <c r="U33" s="30">
        <v>-8.2002000000000006</v>
      </c>
      <c r="V33" s="30">
        <v>410.20620000000002</v>
      </c>
      <c r="W33" s="31">
        <v>162423</v>
      </c>
    </row>
    <row r="34" spans="1:23" x14ac:dyDescent="0.3">
      <c r="A34" s="32"/>
      <c r="B34" s="32"/>
      <c r="C34" s="29"/>
      <c r="D34" s="29"/>
      <c r="E34" s="33"/>
      <c r="F34" s="33"/>
      <c r="G34" s="30"/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30"/>
      <c r="S34" s="30"/>
      <c r="T34" s="30"/>
      <c r="U34" s="30"/>
      <c r="V34" s="30"/>
      <c r="W34" s="31"/>
    </row>
    <row r="35" spans="1:23" x14ac:dyDescent="0.3">
      <c r="A35" s="32" t="s">
        <v>147</v>
      </c>
      <c r="B35" s="32">
        <v>1988</v>
      </c>
      <c r="C35" s="29" t="s">
        <v>145</v>
      </c>
      <c r="D35" s="29" t="s">
        <v>78</v>
      </c>
      <c r="E35" s="33">
        <f t="shared" si="0"/>
        <v>0</v>
      </c>
      <c r="F35" s="33">
        <f t="shared" si="1"/>
        <v>0</v>
      </c>
      <c r="G35" s="30"/>
      <c r="H35" s="30"/>
      <c r="I35" s="30"/>
      <c r="J35" s="30"/>
      <c r="K35" s="30"/>
      <c r="L35" s="31"/>
      <c r="M35" s="31"/>
      <c r="N35" s="31">
        <v>189512.095</v>
      </c>
      <c r="O35" s="31">
        <v>121771.64</v>
      </c>
      <c r="P35" s="31">
        <v>5282.9027999999998</v>
      </c>
      <c r="Q35" s="31">
        <v>10342.620999999999</v>
      </c>
      <c r="R35" s="30">
        <v>17.958600000000001</v>
      </c>
      <c r="S35" s="30">
        <v>93.444299999999998</v>
      </c>
      <c r="T35" s="30"/>
      <c r="U35" s="30"/>
      <c r="V35" s="30"/>
      <c r="W35" s="31"/>
    </row>
    <row r="36" spans="1:23" x14ac:dyDescent="0.3">
      <c r="A36" s="32" t="s">
        <v>148</v>
      </c>
      <c r="B36" s="32">
        <v>1989</v>
      </c>
      <c r="C36" s="29" t="s">
        <v>145</v>
      </c>
      <c r="D36" s="29" t="s">
        <v>78</v>
      </c>
      <c r="E36" s="33">
        <f t="shared" si="0"/>
        <v>0</v>
      </c>
      <c r="F36" s="33">
        <f t="shared" si="1"/>
        <v>0</v>
      </c>
      <c r="G36" s="30">
        <v>0.38919999999999999</v>
      </c>
      <c r="H36" s="30"/>
      <c r="I36" s="30">
        <v>7.2553999999999998</v>
      </c>
      <c r="J36" s="30">
        <v>3.1393</v>
      </c>
      <c r="K36" s="30">
        <v>1.1165</v>
      </c>
      <c r="L36" s="31"/>
      <c r="M36" s="31"/>
      <c r="N36" s="31">
        <v>205780.8</v>
      </c>
      <c r="O36" s="31">
        <v>127497.15</v>
      </c>
      <c r="P36" s="31">
        <v>5607.4084999999995</v>
      </c>
      <c r="Q36" s="31">
        <v>10037.8125</v>
      </c>
      <c r="R36" s="30">
        <v>19.124199999999998</v>
      </c>
      <c r="S36" s="30">
        <v>91.6511</v>
      </c>
      <c r="T36" s="30">
        <v>17.590699999999998</v>
      </c>
      <c r="U36" s="30">
        <v>19.5307</v>
      </c>
      <c r="V36" s="30"/>
      <c r="W36" s="31"/>
    </row>
    <row r="37" spans="1:23" x14ac:dyDescent="0.3">
      <c r="A37" s="32" t="s">
        <v>149</v>
      </c>
      <c r="B37" s="32">
        <v>1990</v>
      </c>
      <c r="C37" s="29" t="s">
        <v>145</v>
      </c>
      <c r="D37" s="29" t="s">
        <v>78</v>
      </c>
      <c r="E37" s="33">
        <f t="shared" si="0"/>
        <v>0</v>
      </c>
      <c r="F37" s="33">
        <f t="shared" si="1"/>
        <v>0</v>
      </c>
      <c r="G37" s="30">
        <v>0.44879999999999998</v>
      </c>
      <c r="H37" s="30"/>
      <c r="I37" s="30">
        <v>9.5517000000000003</v>
      </c>
      <c r="J37" s="30">
        <v>2.8485</v>
      </c>
      <c r="K37" s="30">
        <v>0.85140000000000005</v>
      </c>
      <c r="L37" s="31"/>
      <c r="M37" s="31"/>
      <c r="N37" s="31">
        <v>260331.91</v>
      </c>
      <c r="O37" s="31">
        <v>161351.85999999999</v>
      </c>
      <c r="P37" s="31">
        <v>6232.4358000000002</v>
      </c>
      <c r="Q37" s="31">
        <v>11782.65</v>
      </c>
      <c r="R37" s="30">
        <v>20.499500000000001</v>
      </c>
      <c r="S37" s="30">
        <v>92.397800000000004</v>
      </c>
      <c r="T37" s="30">
        <v>5.7343000000000002</v>
      </c>
      <c r="U37" s="30">
        <v>6.9978999999999996</v>
      </c>
      <c r="V37" s="30"/>
      <c r="W37" s="31"/>
    </row>
    <row r="38" spans="1:23" x14ac:dyDescent="0.3">
      <c r="A38" s="32" t="s">
        <v>150</v>
      </c>
      <c r="B38" s="32">
        <v>1991</v>
      </c>
      <c r="C38" s="29" t="s">
        <v>145</v>
      </c>
      <c r="D38" s="29" t="s">
        <v>78</v>
      </c>
      <c r="E38" s="33">
        <f t="shared" si="0"/>
        <v>0</v>
      </c>
      <c r="F38" s="33">
        <f t="shared" si="1"/>
        <v>0</v>
      </c>
      <c r="G38" s="30">
        <v>0.17630000000000001</v>
      </c>
      <c r="H38" s="30"/>
      <c r="I38" s="30">
        <v>4.0837000000000003</v>
      </c>
      <c r="J38" s="30">
        <v>2.8298000000000001</v>
      </c>
      <c r="K38" s="30">
        <v>1.0888</v>
      </c>
      <c r="L38" s="31"/>
      <c r="M38" s="31"/>
      <c r="N38" s="31">
        <v>261104.82320000001</v>
      </c>
      <c r="O38" s="31">
        <v>159808.28890000001</v>
      </c>
      <c r="P38" s="31">
        <v>6404.7925999999998</v>
      </c>
      <c r="Q38" s="31">
        <v>10737.817999999999</v>
      </c>
      <c r="R38" s="30">
        <v>22.1374</v>
      </c>
      <c r="S38" s="30">
        <v>91.025599999999997</v>
      </c>
      <c r="T38" s="30">
        <v>2.1829999999999998</v>
      </c>
      <c r="U38" s="30">
        <v>1.6175999999999999</v>
      </c>
      <c r="V38" s="30"/>
      <c r="W38" s="31"/>
    </row>
    <row r="39" spans="1:23" x14ac:dyDescent="0.3">
      <c r="A39" s="32" t="s">
        <v>151</v>
      </c>
      <c r="B39" s="32">
        <v>1992</v>
      </c>
      <c r="C39" s="29" t="s">
        <v>145</v>
      </c>
      <c r="D39" s="29" t="s">
        <v>78</v>
      </c>
      <c r="E39" s="33">
        <f t="shared" si="0"/>
        <v>0</v>
      </c>
      <c r="F39" s="33">
        <f t="shared" si="1"/>
        <v>0</v>
      </c>
      <c r="G39" s="30">
        <v>-0.2291</v>
      </c>
      <c r="H39" s="30"/>
      <c r="I39" s="30">
        <v>-6.2256</v>
      </c>
      <c r="J39" s="30">
        <v>2.7393999999999998</v>
      </c>
      <c r="K39" s="30">
        <v>1.0692999999999999</v>
      </c>
      <c r="L39" s="31"/>
      <c r="M39" s="31"/>
      <c r="N39" s="31">
        <v>241463.99849999999</v>
      </c>
      <c r="O39" s="31">
        <v>145757.20800000001</v>
      </c>
      <c r="P39" s="31">
        <v>6558.3730999999998</v>
      </c>
      <c r="Q39" s="31">
        <v>7973.9295000000002</v>
      </c>
      <c r="R39" s="30">
        <v>26.8126</v>
      </c>
      <c r="S39" s="30">
        <v>64.562899999999999</v>
      </c>
      <c r="T39" s="30">
        <v>12.9573</v>
      </c>
      <c r="U39" s="30">
        <v>-22.069600000000001</v>
      </c>
      <c r="V39" s="30"/>
      <c r="W39" s="31"/>
    </row>
    <row r="40" spans="1:23" x14ac:dyDescent="0.3">
      <c r="A40" s="32" t="s">
        <v>152</v>
      </c>
      <c r="B40" s="32">
        <v>1993</v>
      </c>
      <c r="C40" s="29" t="s">
        <v>145</v>
      </c>
      <c r="D40" s="29" t="s">
        <v>78</v>
      </c>
      <c r="E40" s="33">
        <f t="shared" si="0"/>
        <v>0</v>
      </c>
      <c r="F40" s="33">
        <f t="shared" si="1"/>
        <v>0</v>
      </c>
      <c r="G40" s="30">
        <v>0.19209999999999999</v>
      </c>
      <c r="H40" s="30"/>
      <c r="I40" s="30">
        <v>5.9107000000000003</v>
      </c>
      <c r="J40" s="30">
        <v>2.7029999999999998</v>
      </c>
      <c r="K40" s="30">
        <v>1.3403</v>
      </c>
      <c r="L40" s="31"/>
      <c r="M40" s="31"/>
      <c r="N40" s="31">
        <v>245276.82</v>
      </c>
      <c r="O40" s="31">
        <v>144147.85500000001</v>
      </c>
      <c r="P40" s="31">
        <v>5917.5814</v>
      </c>
      <c r="Q40" s="31">
        <v>7848.48</v>
      </c>
      <c r="R40" s="30">
        <v>27.718800000000002</v>
      </c>
      <c r="S40" s="30">
        <v>62.6175</v>
      </c>
      <c r="T40" s="30">
        <v>1.1047</v>
      </c>
      <c r="U40" s="30">
        <v>3.0548000000000002</v>
      </c>
      <c r="V40" s="30"/>
      <c r="W40" s="31"/>
    </row>
    <row r="41" spans="1:23" x14ac:dyDescent="0.3">
      <c r="A41" s="32" t="s">
        <v>153</v>
      </c>
      <c r="B41" s="32">
        <v>1994</v>
      </c>
      <c r="C41" s="29" t="s">
        <v>145</v>
      </c>
      <c r="D41" s="29" t="s">
        <v>78</v>
      </c>
      <c r="E41" s="33">
        <f t="shared" si="0"/>
        <v>0</v>
      </c>
      <c r="F41" s="33">
        <f t="shared" si="1"/>
        <v>0</v>
      </c>
      <c r="G41" s="30">
        <v>0.71789999999999998</v>
      </c>
      <c r="H41" s="30"/>
      <c r="I41" s="30">
        <v>20.740600000000001</v>
      </c>
      <c r="J41" s="30">
        <v>2.5590000000000002</v>
      </c>
      <c r="K41" s="30">
        <v>1.3997999999999999</v>
      </c>
      <c r="L41" s="31"/>
      <c r="M41" s="31"/>
      <c r="N41" s="31">
        <v>254128.2144</v>
      </c>
      <c r="O41" s="31">
        <v>135952.95360000001</v>
      </c>
      <c r="P41" s="31">
        <v>5713.7021999999997</v>
      </c>
      <c r="Q41" s="31">
        <v>9640.7327999999998</v>
      </c>
      <c r="R41" s="30">
        <v>25.023599999999998</v>
      </c>
      <c r="S41" s="30">
        <v>65.744500000000002</v>
      </c>
      <c r="T41" s="30">
        <v>-10.8033</v>
      </c>
      <c r="U41" s="30">
        <v>-0.66180000000000005</v>
      </c>
      <c r="V41" s="30"/>
      <c r="W41" s="31"/>
    </row>
    <row r="42" spans="1:23" x14ac:dyDescent="0.3">
      <c r="A42" s="32" t="s">
        <v>154</v>
      </c>
      <c r="B42" s="32">
        <v>1995</v>
      </c>
      <c r="C42" s="29" t="s">
        <v>145</v>
      </c>
      <c r="D42" s="29" t="s">
        <v>78</v>
      </c>
      <c r="E42" s="33">
        <f t="shared" si="0"/>
        <v>0</v>
      </c>
      <c r="F42" s="33">
        <f t="shared" si="1"/>
        <v>0</v>
      </c>
      <c r="G42" s="30">
        <v>0.8236</v>
      </c>
      <c r="H42" s="30"/>
      <c r="I42" s="30">
        <v>20.685500000000001</v>
      </c>
      <c r="J42" s="30">
        <v>2.7410999999999999</v>
      </c>
      <c r="K42" s="30">
        <v>1.1989000000000001</v>
      </c>
      <c r="L42" s="31"/>
      <c r="M42" s="31"/>
      <c r="N42" s="31">
        <v>261612.7696</v>
      </c>
      <c r="O42" s="31">
        <v>131889.5552</v>
      </c>
      <c r="P42" s="31">
        <v>6258.0308000000005</v>
      </c>
      <c r="Q42" s="31">
        <v>10889.039199999999</v>
      </c>
      <c r="R42" s="30">
        <v>22.9072</v>
      </c>
      <c r="S42" s="30">
        <v>64.573599999999999</v>
      </c>
      <c r="T42" s="30">
        <v>-2.0371999999999999</v>
      </c>
      <c r="U42" s="30">
        <v>-1.1823999999999999</v>
      </c>
      <c r="V42" s="30"/>
      <c r="W42" s="31"/>
    </row>
    <row r="43" spans="1:23" x14ac:dyDescent="0.3">
      <c r="A43" s="32" t="s">
        <v>155</v>
      </c>
      <c r="B43" s="32">
        <v>1996</v>
      </c>
      <c r="C43" s="29" t="s">
        <v>145</v>
      </c>
      <c r="D43" s="29" t="s">
        <v>78</v>
      </c>
      <c r="E43" s="33">
        <f t="shared" si="0"/>
        <v>0</v>
      </c>
      <c r="F43" s="33">
        <f t="shared" si="1"/>
        <v>0</v>
      </c>
      <c r="G43" s="30">
        <v>0.92379999999999995</v>
      </c>
      <c r="H43" s="30"/>
      <c r="I43" s="30">
        <v>22.932700000000001</v>
      </c>
      <c r="J43" s="30">
        <v>2.5710000000000002</v>
      </c>
      <c r="K43" s="30">
        <v>1.7538</v>
      </c>
      <c r="L43" s="31"/>
      <c r="M43" s="31"/>
      <c r="N43" s="31">
        <v>319049.23060000001</v>
      </c>
      <c r="O43" s="31">
        <v>156996.26310000001</v>
      </c>
      <c r="P43" s="31">
        <v>6137.2622000000001</v>
      </c>
      <c r="Q43" s="31">
        <v>12465.0851</v>
      </c>
      <c r="R43" s="30">
        <v>24.515899999999998</v>
      </c>
      <c r="S43" s="30">
        <v>63.803899999999999</v>
      </c>
      <c r="T43" s="30">
        <v>7.5370999999999997</v>
      </c>
      <c r="U43" s="30">
        <v>9.4160000000000004</v>
      </c>
      <c r="V43" s="30"/>
      <c r="W43" s="31"/>
    </row>
    <row r="44" spans="1:23" x14ac:dyDescent="0.3">
      <c r="A44" s="32" t="s">
        <v>156</v>
      </c>
      <c r="B44" s="32">
        <v>1997</v>
      </c>
      <c r="C44" s="29" t="s">
        <v>145</v>
      </c>
      <c r="D44" s="29" t="s">
        <v>78</v>
      </c>
      <c r="E44" s="33">
        <f t="shared" si="0"/>
        <v>0</v>
      </c>
      <c r="F44" s="33">
        <f t="shared" si="1"/>
        <v>0</v>
      </c>
      <c r="G44" s="30">
        <v>0.5373</v>
      </c>
      <c r="H44" s="30"/>
      <c r="I44" s="30">
        <v>15.180999999999999</v>
      </c>
      <c r="J44" s="30">
        <v>2.2583000000000002</v>
      </c>
      <c r="K44" s="30">
        <v>1.6725000000000001</v>
      </c>
      <c r="L44" s="31"/>
      <c r="M44" s="31"/>
      <c r="N44" s="31">
        <v>386714.73599999998</v>
      </c>
      <c r="O44" s="31">
        <v>167520.848</v>
      </c>
      <c r="P44" s="31">
        <v>6647.9223000000002</v>
      </c>
      <c r="Q44" s="31">
        <v>12557.76</v>
      </c>
      <c r="R44" s="30">
        <v>29.531500000000001</v>
      </c>
      <c r="S44" s="30">
        <v>57.212000000000003</v>
      </c>
      <c r="T44" s="30">
        <v>11.061199999999999</v>
      </c>
      <c r="U44" s="30">
        <v>12.2965</v>
      </c>
      <c r="V44" s="30"/>
      <c r="W44" s="31"/>
    </row>
    <row r="45" spans="1:23" x14ac:dyDescent="0.3">
      <c r="A45" s="32" t="s">
        <v>157</v>
      </c>
      <c r="B45" s="32">
        <v>1998</v>
      </c>
      <c r="C45" s="29" t="s">
        <v>145</v>
      </c>
      <c r="D45" s="29" t="s">
        <v>78</v>
      </c>
      <c r="E45" s="33">
        <f t="shared" si="0"/>
        <v>0</v>
      </c>
      <c r="F45" s="33">
        <f t="shared" si="1"/>
        <v>0</v>
      </c>
      <c r="G45" s="30">
        <v>0.59079999999999999</v>
      </c>
      <c r="H45" s="30"/>
      <c r="I45" s="30">
        <v>17.1782</v>
      </c>
      <c r="J45" s="30">
        <v>2.2397999999999998</v>
      </c>
      <c r="K45" s="30">
        <v>1.6396999999999999</v>
      </c>
      <c r="L45" s="31"/>
      <c r="M45" s="31"/>
      <c r="N45" s="31">
        <v>364250.29300000001</v>
      </c>
      <c r="O45" s="31">
        <v>162650.91399999999</v>
      </c>
      <c r="P45" s="31">
        <v>7240.9373999999998</v>
      </c>
      <c r="Q45" s="31">
        <v>13148.218500000001</v>
      </c>
      <c r="R45" s="30">
        <v>26.647300000000001</v>
      </c>
      <c r="S45" s="30">
        <v>60.918999999999997</v>
      </c>
      <c r="T45" s="30">
        <v>-3.5798999999999999</v>
      </c>
      <c r="U45" s="30">
        <v>0.33839999999999998</v>
      </c>
      <c r="V45" s="30"/>
      <c r="W45" s="31"/>
    </row>
    <row r="46" spans="1:23" x14ac:dyDescent="0.3">
      <c r="A46" s="32" t="s">
        <v>158</v>
      </c>
      <c r="B46" s="32">
        <v>1999</v>
      </c>
      <c r="C46" s="29" t="s">
        <v>145</v>
      </c>
      <c r="D46" s="29" t="s">
        <v>78</v>
      </c>
      <c r="E46" s="33">
        <f t="shared" si="0"/>
        <v>0</v>
      </c>
      <c r="F46" s="33">
        <f t="shared" si="1"/>
        <v>0</v>
      </c>
      <c r="G46" s="30">
        <v>0.74170000000000003</v>
      </c>
      <c r="H46" s="30"/>
      <c r="I46" s="30">
        <v>21.549800000000001</v>
      </c>
      <c r="J46" s="30">
        <v>2.238</v>
      </c>
      <c r="K46" s="30">
        <v>1.7524999999999999</v>
      </c>
      <c r="L46" s="31"/>
      <c r="M46" s="31"/>
      <c r="N46" s="31">
        <v>411745.48800000001</v>
      </c>
      <c r="O46" s="31">
        <v>191539.63200000001</v>
      </c>
      <c r="P46" s="31">
        <v>7499.8233</v>
      </c>
      <c r="Q46" s="31">
        <v>13708.528</v>
      </c>
      <c r="R46" s="30">
        <v>28.838999999999999</v>
      </c>
      <c r="S46" s="30">
        <v>58.109699999999997</v>
      </c>
      <c r="T46" s="30">
        <v>20.931100000000001</v>
      </c>
      <c r="U46" s="30">
        <v>13.934100000000001</v>
      </c>
      <c r="V46" s="30"/>
      <c r="W46" s="31"/>
    </row>
    <row r="47" spans="1:23" x14ac:dyDescent="0.3">
      <c r="A47" s="32" t="s">
        <v>159</v>
      </c>
      <c r="B47" s="32">
        <v>2000</v>
      </c>
      <c r="C47" s="29" t="s">
        <v>145</v>
      </c>
      <c r="D47" s="29" t="s">
        <v>78</v>
      </c>
      <c r="E47" s="33">
        <f t="shared" si="0"/>
        <v>0</v>
      </c>
      <c r="F47" s="33">
        <f t="shared" si="1"/>
        <v>0</v>
      </c>
      <c r="G47" s="30">
        <v>0.86619999999999997</v>
      </c>
      <c r="H47" s="30"/>
      <c r="I47" s="30">
        <v>22.824200000000001</v>
      </c>
      <c r="J47" s="30">
        <v>1.9903999999999999</v>
      </c>
      <c r="K47" s="30">
        <v>1.4995000000000001</v>
      </c>
      <c r="L47" s="31"/>
      <c r="M47" s="31"/>
      <c r="N47" s="31">
        <v>472293.00300000003</v>
      </c>
      <c r="O47" s="31">
        <v>244889.12760000001</v>
      </c>
      <c r="P47" s="31">
        <v>7830.4378999999999</v>
      </c>
      <c r="Q47" s="31">
        <v>19697.421900000001</v>
      </c>
      <c r="R47" s="30">
        <v>21.382999999999999</v>
      </c>
      <c r="S47" s="30">
        <v>56.7119</v>
      </c>
      <c r="T47" s="30">
        <v>38.321199999999997</v>
      </c>
      <c r="U47" s="30">
        <v>28.235199999999999</v>
      </c>
      <c r="V47" s="30"/>
      <c r="W47" s="31"/>
    </row>
    <row r="48" spans="1:23" x14ac:dyDescent="0.3">
      <c r="A48" s="32" t="s">
        <v>160</v>
      </c>
      <c r="B48" s="32">
        <v>2001</v>
      </c>
      <c r="C48" s="29" t="s">
        <v>145</v>
      </c>
      <c r="D48" s="29" t="s">
        <v>78</v>
      </c>
      <c r="E48" s="33">
        <f t="shared" si="0"/>
        <v>1</v>
      </c>
      <c r="F48" s="33">
        <f t="shared" si="1"/>
        <v>0</v>
      </c>
      <c r="G48" s="30">
        <v>0.72709999999999997</v>
      </c>
      <c r="H48" s="30"/>
      <c r="I48" s="30">
        <v>17.663799999999998</v>
      </c>
      <c r="J48" s="30">
        <v>1.9409000000000001</v>
      </c>
      <c r="K48" s="30">
        <v>1.514</v>
      </c>
      <c r="L48" s="31"/>
      <c r="M48" s="31"/>
      <c r="N48" s="31">
        <v>518638.97580000001</v>
      </c>
      <c r="O48" s="31">
        <v>266346.9094</v>
      </c>
      <c r="P48" s="31">
        <v>8803.3009000000002</v>
      </c>
      <c r="Q48" s="31">
        <v>21097.533599999999</v>
      </c>
      <c r="R48" s="30">
        <v>21.596800000000002</v>
      </c>
      <c r="S48" s="30">
        <v>51.414999999999999</v>
      </c>
      <c r="T48" s="30">
        <v>11.7165</v>
      </c>
      <c r="U48" s="30">
        <v>3.0489999999999999</v>
      </c>
      <c r="V48" s="30"/>
      <c r="W48" s="31"/>
    </row>
    <row r="49" spans="1:23" x14ac:dyDescent="0.3">
      <c r="A49" s="32" t="s">
        <v>161</v>
      </c>
      <c r="B49" s="32">
        <v>2002</v>
      </c>
      <c r="C49" s="29" t="s">
        <v>145</v>
      </c>
      <c r="D49" s="29" t="s">
        <v>78</v>
      </c>
      <c r="E49" s="33">
        <f t="shared" si="0"/>
        <v>0</v>
      </c>
      <c r="F49" s="33">
        <f t="shared" si="1"/>
        <v>0</v>
      </c>
      <c r="G49" s="30">
        <v>0.58709999999999996</v>
      </c>
      <c r="H49" s="30"/>
      <c r="I49" s="30">
        <v>15.0219</v>
      </c>
      <c r="J49" s="30">
        <v>1.714</v>
      </c>
      <c r="K49" s="30">
        <v>1.2712000000000001</v>
      </c>
      <c r="L49" s="31">
        <v>22875.542000000001</v>
      </c>
      <c r="M49" s="31">
        <v>278210.65399999998</v>
      </c>
      <c r="N49" s="31">
        <v>649137.79299999995</v>
      </c>
      <c r="O49" s="31">
        <v>330783.81599999999</v>
      </c>
      <c r="P49" s="31">
        <v>9327.2466000000004</v>
      </c>
      <c r="Q49" s="31">
        <v>24487.6525</v>
      </c>
      <c r="R49" s="30">
        <v>26.239599999999999</v>
      </c>
      <c r="S49" s="30">
        <v>54.210799999999999</v>
      </c>
      <c r="T49" s="30">
        <v>7.7941000000000003</v>
      </c>
      <c r="U49" s="30">
        <v>4.6900000000000004</v>
      </c>
      <c r="V49" s="30"/>
      <c r="W49" s="31">
        <v>35738.605499999998</v>
      </c>
    </row>
    <row r="50" spans="1:23" x14ac:dyDescent="0.3">
      <c r="A50" s="32" t="s">
        <v>162</v>
      </c>
      <c r="B50" s="32">
        <v>2003</v>
      </c>
      <c r="C50" s="29" t="s">
        <v>145</v>
      </c>
      <c r="D50" s="29" t="s">
        <v>78</v>
      </c>
      <c r="E50" s="33">
        <f t="shared" si="0"/>
        <v>0</v>
      </c>
      <c r="F50" s="33">
        <f t="shared" si="1"/>
        <v>0</v>
      </c>
      <c r="G50" s="30">
        <v>0.64839999999999998</v>
      </c>
      <c r="H50" s="30"/>
      <c r="I50" s="30">
        <v>17.326499999999999</v>
      </c>
      <c r="J50" s="30">
        <v>1.7091000000000001</v>
      </c>
      <c r="K50" s="30">
        <v>1.2329000000000001</v>
      </c>
      <c r="L50" s="31">
        <v>26740.299599999998</v>
      </c>
      <c r="M50" s="31">
        <v>337057.24979999999</v>
      </c>
      <c r="N50" s="31">
        <v>790690.0074</v>
      </c>
      <c r="O50" s="31">
        <v>409967.99200000003</v>
      </c>
      <c r="P50" s="31">
        <v>10800.3979</v>
      </c>
      <c r="Q50" s="31">
        <v>29377.948199999999</v>
      </c>
      <c r="R50" s="30">
        <v>26.459800000000001</v>
      </c>
      <c r="S50" s="30">
        <v>54.234499999999997</v>
      </c>
      <c r="T50" s="30">
        <v>11.922599999999999</v>
      </c>
      <c r="U50" s="30">
        <v>7.7960000000000003</v>
      </c>
      <c r="V50" s="30"/>
      <c r="W50" s="31">
        <v>43199.298199999997</v>
      </c>
    </row>
    <row r="51" spans="1:23" x14ac:dyDescent="0.3">
      <c r="A51" s="32" t="s">
        <v>163</v>
      </c>
      <c r="B51" s="32">
        <v>2004</v>
      </c>
      <c r="C51" s="29" t="s">
        <v>145</v>
      </c>
      <c r="D51" s="29" t="s">
        <v>78</v>
      </c>
      <c r="E51" s="33">
        <f t="shared" si="0"/>
        <v>0</v>
      </c>
      <c r="F51" s="33">
        <f t="shared" si="1"/>
        <v>0</v>
      </c>
      <c r="G51" s="30">
        <v>0.67700000000000005</v>
      </c>
      <c r="H51" s="30"/>
      <c r="I51" s="30">
        <v>19.285900000000002</v>
      </c>
      <c r="J51" s="30">
        <v>1.5490999999999999</v>
      </c>
      <c r="K51" s="30">
        <v>1.2102999999999999</v>
      </c>
      <c r="L51" s="31">
        <v>31921.059600000001</v>
      </c>
      <c r="M51" s="31">
        <v>418795.79580000002</v>
      </c>
      <c r="N51" s="31">
        <v>1000200</v>
      </c>
      <c r="O51" s="31">
        <v>493789.7868</v>
      </c>
      <c r="P51" s="31">
        <v>12540.5908</v>
      </c>
      <c r="Q51" s="31">
        <v>33367.488599999997</v>
      </c>
      <c r="R51" s="30">
        <v>28.5014</v>
      </c>
      <c r="S51" s="30">
        <v>47.0289</v>
      </c>
      <c r="T51" s="30">
        <v>12.122</v>
      </c>
      <c r="U51" s="30">
        <v>17.769400000000001</v>
      </c>
      <c r="V51" s="30"/>
      <c r="W51" s="31">
        <v>48308.8128</v>
      </c>
    </row>
    <row r="52" spans="1:23" x14ac:dyDescent="0.3">
      <c r="A52" s="32" t="s">
        <v>164</v>
      </c>
      <c r="B52" s="32">
        <v>2005</v>
      </c>
      <c r="C52" s="29" t="s">
        <v>145</v>
      </c>
      <c r="D52" s="29" t="s">
        <v>78</v>
      </c>
      <c r="E52" s="33">
        <f t="shared" si="0"/>
        <v>0</v>
      </c>
      <c r="F52" s="33">
        <f t="shared" si="1"/>
        <v>0</v>
      </c>
      <c r="G52" s="30">
        <v>0.47139999999999999</v>
      </c>
      <c r="H52" s="30"/>
      <c r="I52" s="30">
        <v>20.705200000000001</v>
      </c>
      <c r="J52" s="30">
        <v>1.4142999999999999</v>
      </c>
      <c r="K52" s="30">
        <v>0.86140000000000005</v>
      </c>
      <c r="L52" s="31">
        <v>32474.836500000001</v>
      </c>
      <c r="M52" s="31">
        <v>462584.66759999999</v>
      </c>
      <c r="N52" s="31">
        <v>1588700</v>
      </c>
      <c r="O52" s="31">
        <v>468074.19540000003</v>
      </c>
      <c r="P52" s="31">
        <v>16250.637000000001</v>
      </c>
      <c r="Q52" s="31">
        <v>29950.066200000001</v>
      </c>
      <c r="R52" s="30">
        <v>37.837000000000003</v>
      </c>
      <c r="S52" s="30">
        <v>43.306100000000001</v>
      </c>
      <c r="T52" s="30">
        <v>2.7330000000000001</v>
      </c>
      <c r="U52" s="30">
        <v>9.7438000000000002</v>
      </c>
      <c r="V52" s="30"/>
      <c r="W52" s="31">
        <v>52423.787400000001</v>
      </c>
    </row>
    <row r="53" spans="1:23" x14ac:dyDescent="0.3">
      <c r="A53" s="32" t="s">
        <v>165</v>
      </c>
      <c r="B53" s="32">
        <v>2006</v>
      </c>
      <c r="C53" s="29" t="s">
        <v>145</v>
      </c>
      <c r="D53" s="29" t="s">
        <v>78</v>
      </c>
      <c r="E53" s="33">
        <f t="shared" si="0"/>
        <v>0</v>
      </c>
      <c r="F53" s="33">
        <f t="shared" si="1"/>
        <v>0</v>
      </c>
      <c r="G53" s="30">
        <v>0.47589999999999999</v>
      </c>
      <c r="H53" s="30"/>
      <c r="I53" s="30">
        <v>24.558800000000002</v>
      </c>
      <c r="J53" s="30">
        <v>1.26</v>
      </c>
      <c r="K53" s="30">
        <v>0.30159999999999998</v>
      </c>
      <c r="L53" s="31">
        <v>44544.5815</v>
      </c>
      <c r="M53" s="31">
        <v>576694.0379</v>
      </c>
      <c r="N53" s="31">
        <v>1930100</v>
      </c>
      <c r="O53" s="31">
        <v>553067.30530000001</v>
      </c>
      <c r="P53" s="31">
        <v>18639.1351</v>
      </c>
      <c r="Q53" s="31">
        <v>38336.803699999997</v>
      </c>
      <c r="R53" s="30">
        <v>36.392400000000002</v>
      </c>
      <c r="S53" s="30">
        <v>42.911000000000001</v>
      </c>
      <c r="T53" s="30">
        <v>4.8795000000000002</v>
      </c>
      <c r="U53" s="30">
        <v>7.5707000000000004</v>
      </c>
      <c r="V53" s="30"/>
      <c r="W53" s="31">
        <v>67210.909299999999</v>
      </c>
    </row>
    <row r="54" spans="1:23" x14ac:dyDescent="0.3">
      <c r="A54" s="32" t="s">
        <v>166</v>
      </c>
      <c r="B54" s="32">
        <v>2007</v>
      </c>
      <c r="C54" s="29" t="s">
        <v>145</v>
      </c>
      <c r="D54" s="29" t="s">
        <v>78</v>
      </c>
      <c r="E54" s="33">
        <f t="shared" si="0"/>
        <v>1</v>
      </c>
      <c r="F54" s="33">
        <f t="shared" si="1"/>
        <v>0</v>
      </c>
      <c r="G54" s="30">
        <v>0.3972</v>
      </c>
      <c r="H54" s="30"/>
      <c r="I54" s="30">
        <v>20.501300000000001</v>
      </c>
      <c r="J54" s="30">
        <v>1.2087000000000001</v>
      </c>
      <c r="K54" s="30">
        <v>0.19370000000000001</v>
      </c>
      <c r="L54" s="31">
        <v>53023.346100000002</v>
      </c>
      <c r="M54" s="31">
        <v>701633.91059999994</v>
      </c>
      <c r="N54" s="31">
        <v>2433500</v>
      </c>
      <c r="O54" s="31">
        <v>692293.41090000002</v>
      </c>
      <c r="P54" s="31">
        <v>21660.800800000001</v>
      </c>
      <c r="Q54" s="31">
        <v>46179.065699999999</v>
      </c>
      <c r="R54" s="30">
        <v>37.792900000000003</v>
      </c>
      <c r="S54" s="30">
        <v>42.5458</v>
      </c>
      <c r="T54" s="30">
        <v>22.2441</v>
      </c>
      <c r="U54" s="30">
        <v>14.8909</v>
      </c>
      <c r="V54" s="30"/>
      <c r="W54" s="31">
        <v>78877.754100000006</v>
      </c>
    </row>
    <row r="55" spans="1:23" x14ac:dyDescent="0.3">
      <c r="A55" s="32" t="s">
        <v>167</v>
      </c>
      <c r="B55" s="32">
        <v>2008</v>
      </c>
      <c r="C55" s="29" t="s">
        <v>145</v>
      </c>
      <c r="D55" s="29" t="s">
        <v>78</v>
      </c>
      <c r="E55" s="33">
        <f t="shared" si="0"/>
        <v>1</v>
      </c>
      <c r="F55" s="33">
        <f t="shared" si="1"/>
        <v>0</v>
      </c>
      <c r="G55" s="30">
        <v>0.26719999999999999</v>
      </c>
      <c r="H55" s="30"/>
      <c r="I55" s="30">
        <v>14.6289</v>
      </c>
      <c r="J55" s="30">
        <v>1.2303999999999999</v>
      </c>
      <c r="K55" s="30">
        <v>0.44219999999999998</v>
      </c>
      <c r="L55" s="31">
        <v>54291.875</v>
      </c>
      <c r="M55" s="31">
        <v>631537.66500000004</v>
      </c>
      <c r="N55" s="31">
        <v>2992200</v>
      </c>
      <c r="O55" s="31">
        <v>682602.63500000001</v>
      </c>
      <c r="P55" s="31">
        <v>22498.396700000001</v>
      </c>
      <c r="Q55" s="31">
        <v>53370.735000000001</v>
      </c>
      <c r="R55" s="30">
        <v>43.3018</v>
      </c>
      <c r="S55" s="30">
        <v>41.312800000000003</v>
      </c>
      <c r="T55" s="30">
        <v>34.130099999999999</v>
      </c>
      <c r="U55" s="30">
        <v>13.7355</v>
      </c>
      <c r="V55" s="30">
        <v>2861.3908000000001</v>
      </c>
      <c r="W55" s="31">
        <v>85594.602499999994</v>
      </c>
    </row>
    <row r="56" spans="1:23" x14ac:dyDescent="0.3">
      <c r="A56" s="32" t="s">
        <v>168</v>
      </c>
      <c r="B56" s="32">
        <v>2009</v>
      </c>
      <c r="C56" s="29" t="s">
        <v>145</v>
      </c>
      <c r="D56" s="29" t="s">
        <v>78</v>
      </c>
      <c r="E56" s="33">
        <f t="shared" si="0"/>
        <v>1</v>
      </c>
      <c r="F56" s="33">
        <f t="shared" si="1"/>
        <v>0</v>
      </c>
      <c r="G56" s="30">
        <v>0.5474</v>
      </c>
      <c r="H56" s="30"/>
      <c r="I56" s="30">
        <v>22.392299999999999</v>
      </c>
      <c r="J56" s="30">
        <v>1.2561</v>
      </c>
      <c r="K56" s="30">
        <v>1.0019</v>
      </c>
      <c r="L56" s="31">
        <v>80153.827600000004</v>
      </c>
      <c r="M56" s="31">
        <v>617908.06440000003</v>
      </c>
      <c r="N56" s="31">
        <v>2226700</v>
      </c>
      <c r="O56" s="31">
        <v>695912.5932</v>
      </c>
      <c r="P56" s="31">
        <v>18529.499400000001</v>
      </c>
      <c r="Q56" s="31">
        <v>76342.899600000004</v>
      </c>
      <c r="R56" s="30">
        <v>23.580300000000001</v>
      </c>
      <c r="S56" s="30">
        <v>39.775300000000001</v>
      </c>
      <c r="T56" s="30">
        <v>-7.9812000000000003</v>
      </c>
      <c r="U56" s="30">
        <v>-3.8974000000000002</v>
      </c>
      <c r="V56" s="30">
        <v>1140.9590000000001</v>
      </c>
      <c r="W56" s="31">
        <v>102475.208</v>
      </c>
    </row>
    <row r="57" spans="1:23" x14ac:dyDescent="0.3">
      <c r="A57" s="32" t="s">
        <v>169</v>
      </c>
      <c r="B57" s="32">
        <v>2010</v>
      </c>
      <c r="C57" s="29" t="s">
        <v>145</v>
      </c>
      <c r="D57" s="29" t="s">
        <v>78</v>
      </c>
      <c r="E57" s="33">
        <f t="shared" si="0"/>
        <v>1</v>
      </c>
      <c r="F57" s="33">
        <f t="shared" si="1"/>
        <v>0</v>
      </c>
      <c r="G57" s="30">
        <v>0.2485</v>
      </c>
      <c r="H57" s="30"/>
      <c r="I57" s="30">
        <v>7.2634999999999996</v>
      </c>
      <c r="J57" s="30">
        <v>1.4429000000000001</v>
      </c>
      <c r="K57" s="30">
        <v>1.2992999999999999</v>
      </c>
      <c r="L57" s="31">
        <v>83483.568599999999</v>
      </c>
      <c r="M57" s="31">
        <v>620570.13210000005</v>
      </c>
      <c r="N57" s="31">
        <v>2322500</v>
      </c>
      <c r="O57" s="31">
        <v>686512.26659999997</v>
      </c>
      <c r="P57" s="31">
        <v>19628.721699999998</v>
      </c>
      <c r="Q57" s="31">
        <v>79292.707800000004</v>
      </c>
      <c r="R57" s="30">
        <v>23.9254</v>
      </c>
      <c r="S57" s="30">
        <v>38.119700000000002</v>
      </c>
      <c r="T57" s="30">
        <v>2.1735000000000002</v>
      </c>
      <c r="U57" s="30">
        <v>7.2446999999999999</v>
      </c>
      <c r="V57" s="30">
        <v>1117.5051000000001</v>
      </c>
      <c r="W57" s="31">
        <v>104950.8165</v>
      </c>
    </row>
    <row r="58" spans="1:23" x14ac:dyDescent="0.3">
      <c r="A58" s="32" t="s">
        <v>170</v>
      </c>
      <c r="B58" s="32">
        <v>2011</v>
      </c>
      <c r="C58" s="29" t="s">
        <v>145</v>
      </c>
      <c r="D58" s="29" t="s">
        <v>78</v>
      </c>
      <c r="E58" s="33">
        <f t="shared" si="0"/>
        <v>1</v>
      </c>
      <c r="F58" s="33">
        <f t="shared" si="1"/>
        <v>0</v>
      </c>
      <c r="G58" s="30">
        <v>0.19700000000000001</v>
      </c>
      <c r="H58" s="30"/>
      <c r="I58" s="30">
        <v>5.6497999999999999</v>
      </c>
      <c r="J58" s="30">
        <v>1.4006000000000001</v>
      </c>
      <c r="K58" s="30">
        <v>1.2494000000000001</v>
      </c>
      <c r="L58" s="31">
        <v>78278.575700000001</v>
      </c>
      <c r="M58" s="31">
        <v>606400.34909999999</v>
      </c>
      <c r="N58" s="31">
        <v>2424900</v>
      </c>
      <c r="O58" s="31">
        <v>686321.32790000003</v>
      </c>
      <c r="P58" s="31">
        <v>20167.134900000001</v>
      </c>
      <c r="Q58" s="31">
        <v>86212.980100000001</v>
      </c>
      <c r="R58" s="30">
        <v>23.9819</v>
      </c>
      <c r="S58" s="30">
        <v>42.319099999999999</v>
      </c>
      <c r="T58" s="30">
        <v>0.50080000000000002</v>
      </c>
      <c r="U58" s="30">
        <v>5.8544999999999998</v>
      </c>
      <c r="V58" s="30">
        <v>1221.8342</v>
      </c>
      <c r="W58" s="31">
        <v>99176.953200000004</v>
      </c>
    </row>
    <row r="59" spans="1:23" x14ac:dyDescent="0.3">
      <c r="A59" s="32" t="s">
        <v>171</v>
      </c>
      <c r="B59" s="32">
        <v>2012</v>
      </c>
      <c r="C59" s="29" t="s">
        <v>145</v>
      </c>
      <c r="D59" s="29" t="s">
        <v>78</v>
      </c>
      <c r="E59" s="33">
        <f t="shared" si="0"/>
        <v>1</v>
      </c>
      <c r="F59" s="33">
        <f t="shared" si="1"/>
        <v>0</v>
      </c>
      <c r="G59" s="30">
        <v>-6.8199999999999997E-2</v>
      </c>
      <c r="H59" s="30"/>
      <c r="I59" s="30">
        <v>-1.9289000000000001</v>
      </c>
      <c r="J59" s="30">
        <v>1.2963</v>
      </c>
      <c r="K59" s="30">
        <v>1.1116999999999999</v>
      </c>
      <c r="L59" s="31">
        <v>83863.942800000004</v>
      </c>
      <c r="M59" s="31">
        <v>628334.76359999995</v>
      </c>
      <c r="N59" s="31">
        <v>2420600</v>
      </c>
      <c r="O59" s="31">
        <v>707118.20880000002</v>
      </c>
      <c r="P59" s="31">
        <v>18700.850699999999</v>
      </c>
      <c r="Q59" s="31">
        <v>87034.381200000003</v>
      </c>
      <c r="R59" s="30">
        <v>23.672000000000001</v>
      </c>
      <c r="S59" s="30">
        <v>44.413200000000003</v>
      </c>
      <c r="T59" s="30">
        <v>-1.6194999999999999</v>
      </c>
      <c r="U59" s="30">
        <v>5.3752000000000004</v>
      </c>
      <c r="V59" s="30">
        <v>1168.0130999999999</v>
      </c>
      <c r="W59" s="31">
        <v>107299.5246</v>
      </c>
    </row>
    <row r="60" spans="1:23" x14ac:dyDescent="0.3">
      <c r="A60" s="32" t="s">
        <v>172</v>
      </c>
      <c r="B60" s="32">
        <v>2013</v>
      </c>
      <c r="C60" s="29" t="s">
        <v>145</v>
      </c>
      <c r="D60" s="29" t="s">
        <v>78</v>
      </c>
      <c r="E60" s="33">
        <f t="shared" si="0"/>
        <v>0</v>
      </c>
      <c r="F60" s="33">
        <f t="shared" si="1"/>
        <v>0</v>
      </c>
      <c r="G60" s="30">
        <v>3.8600000000000002E-2</v>
      </c>
      <c r="H60" s="30"/>
      <c r="I60" s="30">
        <v>1.0390999999999999</v>
      </c>
      <c r="J60" s="30">
        <v>1.2430000000000001</v>
      </c>
      <c r="K60" s="30">
        <v>1.0142</v>
      </c>
      <c r="L60" s="31">
        <v>92471.411999999997</v>
      </c>
      <c r="M60" s="31">
        <v>587776.58940000006</v>
      </c>
      <c r="N60" s="31">
        <v>2173900</v>
      </c>
      <c r="O60" s="31">
        <v>725025.89939999999</v>
      </c>
      <c r="P60" s="31">
        <v>18670.938300000002</v>
      </c>
      <c r="Q60" s="31">
        <v>88333.225200000001</v>
      </c>
      <c r="R60" s="30">
        <v>20.520499999999998</v>
      </c>
      <c r="S60" s="30">
        <v>50.8598</v>
      </c>
      <c r="T60" s="30">
        <v>0.94989999999999997</v>
      </c>
      <c r="U60" s="30">
        <v>11.024900000000001</v>
      </c>
      <c r="V60" s="30">
        <v>920.56640000000004</v>
      </c>
      <c r="W60" s="31">
        <v>117071.92200000001</v>
      </c>
    </row>
    <row r="61" spans="1:23" x14ac:dyDescent="0.3">
      <c r="A61" s="32" t="s">
        <v>173</v>
      </c>
      <c r="B61" s="32">
        <v>2014</v>
      </c>
      <c r="C61" s="29" t="s">
        <v>145</v>
      </c>
      <c r="D61" s="29" t="s">
        <v>78</v>
      </c>
      <c r="E61" s="33">
        <f t="shared" si="0"/>
        <v>0</v>
      </c>
      <c r="F61" s="33">
        <f t="shared" si="1"/>
        <v>0</v>
      </c>
      <c r="G61" s="30">
        <v>5.5999999999999999E-3</v>
      </c>
      <c r="H61" s="30"/>
      <c r="I61" s="30">
        <v>-0.22109999999999999</v>
      </c>
      <c r="J61" s="30">
        <v>1.4125000000000001</v>
      </c>
      <c r="K61" s="30">
        <v>1.2132000000000001</v>
      </c>
      <c r="L61" s="31">
        <v>81117.802200000006</v>
      </c>
      <c r="M61" s="31">
        <v>626200.39</v>
      </c>
      <c r="N61" s="31">
        <v>2115800</v>
      </c>
      <c r="O61" s="31">
        <v>675003.19819999998</v>
      </c>
      <c r="P61" s="31">
        <v>20682.698799999998</v>
      </c>
      <c r="Q61" s="31">
        <v>86077.234500000006</v>
      </c>
      <c r="R61" s="30">
        <v>20.587399999999999</v>
      </c>
      <c r="S61" s="30">
        <v>56.0593</v>
      </c>
      <c r="T61" s="30">
        <v>-1.8715999999999999</v>
      </c>
      <c r="U61" s="30">
        <v>-0.99399999999999999</v>
      </c>
      <c r="V61" s="30">
        <v>1053.3567</v>
      </c>
      <c r="W61" s="31">
        <v>103369.02830000001</v>
      </c>
    </row>
    <row r="62" spans="1:23" x14ac:dyDescent="0.3">
      <c r="A62" s="32" t="s">
        <v>174</v>
      </c>
      <c r="B62" s="32">
        <v>2015</v>
      </c>
      <c r="C62" s="29" t="s">
        <v>145</v>
      </c>
      <c r="D62" s="29" t="s">
        <v>78</v>
      </c>
      <c r="E62" s="33">
        <f t="shared" si="0"/>
        <v>0</v>
      </c>
      <c r="F62" s="33">
        <f t="shared" si="1"/>
        <v>0</v>
      </c>
      <c r="G62" s="30">
        <v>-4.0000000000000001E-3</v>
      </c>
      <c r="H62" s="30"/>
      <c r="I62" s="30">
        <v>-0.71799999999999997</v>
      </c>
      <c r="J62" s="30">
        <v>1.6728000000000001</v>
      </c>
      <c r="K62" s="30">
        <v>1.4127000000000001</v>
      </c>
      <c r="L62" s="31">
        <v>77550.935599999997</v>
      </c>
      <c r="M62" s="31">
        <v>528031.19839999999</v>
      </c>
      <c r="N62" s="31">
        <v>1650200</v>
      </c>
      <c r="O62" s="31">
        <v>595456.92920000001</v>
      </c>
      <c r="P62" s="31">
        <v>19996.8174</v>
      </c>
      <c r="Q62" s="31">
        <v>80307.667000000001</v>
      </c>
      <c r="R62" s="30">
        <v>17.004899999999999</v>
      </c>
      <c r="S62" s="30">
        <v>68.013400000000004</v>
      </c>
      <c r="T62" s="30">
        <v>-6.7134</v>
      </c>
      <c r="U62" s="30">
        <v>-2.2122999999999999</v>
      </c>
      <c r="V62" s="30">
        <v>880.08320000000003</v>
      </c>
      <c r="W62" s="31">
        <v>98020.881800000003</v>
      </c>
    </row>
    <row r="63" spans="1:23" x14ac:dyDescent="0.3">
      <c r="A63" s="32" t="s">
        <v>175</v>
      </c>
      <c r="B63" s="32">
        <v>2016</v>
      </c>
      <c r="C63" s="29" t="s">
        <v>145</v>
      </c>
      <c r="D63" s="29" t="s">
        <v>78</v>
      </c>
      <c r="E63" s="33">
        <f t="shared" si="0"/>
        <v>0</v>
      </c>
      <c r="F63" s="33">
        <f t="shared" si="1"/>
        <v>0</v>
      </c>
      <c r="G63" s="30">
        <v>0.17829999999999999</v>
      </c>
      <c r="H63" s="30"/>
      <c r="I63" s="30">
        <v>2.8744000000000001</v>
      </c>
      <c r="J63" s="30">
        <v>1.3624000000000001</v>
      </c>
      <c r="K63" s="30">
        <v>1.0409999999999999</v>
      </c>
      <c r="L63" s="31">
        <v>70326.995999999999</v>
      </c>
      <c r="M63" s="31">
        <v>451393.69050000003</v>
      </c>
      <c r="N63" s="31">
        <v>1497600</v>
      </c>
      <c r="O63" s="31">
        <v>490595.23800000001</v>
      </c>
      <c r="P63" s="31">
        <v>14292.512199999999</v>
      </c>
      <c r="Q63" s="31">
        <v>72124.428</v>
      </c>
      <c r="R63" s="30">
        <v>16.998899999999999</v>
      </c>
      <c r="S63" s="30">
        <v>67.691800000000001</v>
      </c>
      <c r="T63" s="30">
        <v>-1.6662999999999999</v>
      </c>
      <c r="U63" s="30">
        <v>1.1801999999999999</v>
      </c>
      <c r="V63" s="30">
        <v>819.6875</v>
      </c>
      <c r="W63" s="31">
        <v>88693.887000000002</v>
      </c>
    </row>
    <row r="64" spans="1:23" x14ac:dyDescent="0.3">
      <c r="A64" s="32" t="s">
        <v>176</v>
      </c>
      <c r="B64" s="32">
        <v>2017</v>
      </c>
      <c r="C64" s="29" t="s">
        <v>145</v>
      </c>
      <c r="D64" s="29" t="s">
        <v>78</v>
      </c>
      <c r="E64" s="33">
        <f t="shared" si="0"/>
        <v>0</v>
      </c>
      <c r="F64" s="33">
        <f t="shared" si="1"/>
        <v>0</v>
      </c>
      <c r="G64" s="30">
        <v>-0.1094</v>
      </c>
      <c r="H64" s="30"/>
      <c r="I64" s="30">
        <v>-3.3900999999999999</v>
      </c>
      <c r="J64" s="30">
        <v>1.3139000000000001</v>
      </c>
      <c r="K64" s="30">
        <v>1.0462</v>
      </c>
      <c r="L64" s="31">
        <v>72913.293600000005</v>
      </c>
      <c r="M64" s="31">
        <v>423345.82919999998</v>
      </c>
      <c r="N64" s="31">
        <v>1532600</v>
      </c>
      <c r="O64" s="31">
        <v>500663.88959999999</v>
      </c>
      <c r="P64" s="31">
        <v>12748.0502</v>
      </c>
      <c r="Q64" s="31">
        <v>74333.313599999994</v>
      </c>
      <c r="R64" s="30">
        <v>17.1663</v>
      </c>
      <c r="S64" s="30">
        <v>66.875299999999996</v>
      </c>
      <c r="T64" s="30">
        <v>-6.8444000000000003</v>
      </c>
      <c r="U64" s="30">
        <v>1.4044000000000001</v>
      </c>
      <c r="V64" s="30">
        <v>790.20540000000005</v>
      </c>
      <c r="W64" s="31">
        <v>90847.47</v>
      </c>
    </row>
    <row r="65" spans="1:23" x14ac:dyDescent="0.3">
      <c r="A65" s="32" t="s">
        <v>177</v>
      </c>
      <c r="B65" s="32">
        <v>2018</v>
      </c>
      <c r="C65" s="29" t="s">
        <v>145</v>
      </c>
      <c r="D65" s="29" t="s">
        <v>78</v>
      </c>
      <c r="E65" s="33">
        <f t="shared" si="0"/>
        <v>0</v>
      </c>
      <c r="F65" s="33">
        <f t="shared" si="1"/>
        <v>0</v>
      </c>
      <c r="G65" s="30">
        <v>0.18940000000000001</v>
      </c>
      <c r="H65" s="30"/>
      <c r="I65" s="30">
        <v>2.5842000000000001</v>
      </c>
      <c r="J65" s="30">
        <v>1.2998000000000001</v>
      </c>
      <c r="K65" s="30">
        <v>0.86180000000000001</v>
      </c>
      <c r="L65" s="31">
        <v>67553.8</v>
      </c>
      <c r="M65" s="31">
        <v>397547.74</v>
      </c>
      <c r="N65" s="31">
        <v>1444500</v>
      </c>
      <c r="O65" s="31">
        <v>424666.12959999999</v>
      </c>
      <c r="P65" s="31">
        <v>12219.993700000001</v>
      </c>
      <c r="Q65" s="31">
        <v>67456.930399999997</v>
      </c>
      <c r="R65" s="30">
        <v>17.768899999999999</v>
      </c>
      <c r="S65" s="30">
        <v>71.251999999999995</v>
      </c>
      <c r="T65" s="30">
        <v>-10.0021</v>
      </c>
      <c r="U65" s="30">
        <v>-7.9890999999999996</v>
      </c>
      <c r="V65" s="30">
        <v>829.73710000000005</v>
      </c>
      <c r="W65" s="31">
        <v>82339.16</v>
      </c>
    </row>
    <row r="66" spans="1:23" x14ac:dyDescent="0.3">
      <c r="A66" s="32" t="s">
        <v>178</v>
      </c>
      <c r="B66" s="32">
        <v>2019</v>
      </c>
      <c r="C66" s="29" t="s">
        <v>145</v>
      </c>
      <c r="D66" s="29" t="s">
        <v>78</v>
      </c>
      <c r="E66" s="33">
        <f t="shared" si="0"/>
        <v>0</v>
      </c>
      <c r="F66" s="33">
        <f t="shared" si="1"/>
        <v>0</v>
      </c>
      <c r="G66" s="30">
        <v>0.28799999999999998</v>
      </c>
      <c r="H66" s="30"/>
      <c r="I66" s="30">
        <v>4.6223999999999998</v>
      </c>
      <c r="J66" s="30">
        <v>1.4544999999999999</v>
      </c>
      <c r="K66" s="30"/>
      <c r="L66" s="31">
        <v>69232.86</v>
      </c>
      <c r="M66" s="31">
        <v>391391.13</v>
      </c>
      <c r="N66" s="31">
        <v>1512300</v>
      </c>
      <c r="O66" s="31">
        <v>458134.52490000002</v>
      </c>
      <c r="P66" s="31">
        <v>12107.295400000001</v>
      </c>
      <c r="Q66" s="31">
        <v>71033.975399999996</v>
      </c>
      <c r="R66" s="30">
        <v>17.3657</v>
      </c>
      <c r="S66" s="30">
        <v>65.930000000000007</v>
      </c>
      <c r="T66" s="30">
        <v>3.6758000000000002</v>
      </c>
      <c r="U66" s="30">
        <v>5.3056999999999999</v>
      </c>
      <c r="V66" s="30">
        <v>825.89099999999996</v>
      </c>
      <c r="W66" s="31">
        <v>84352.68</v>
      </c>
    </row>
    <row r="67" spans="1:23" x14ac:dyDescent="0.3">
      <c r="A67" s="32" t="s">
        <v>179</v>
      </c>
      <c r="B67" s="32">
        <v>2020</v>
      </c>
      <c r="C67" s="29" t="s">
        <v>145</v>
      </c>
      <c r="D67" s="29" t="s">
        <v>78</v>
      </c>
      <c r="E67" s="33">
        <f t="shared" si="0"/>
        <v>1</v>
      </c>
      <c r="F67" s="33">
        <f t="shared" si="1"/>
        <v>0</v>
      </c>
      <c r="G67" s="30">
        <v>0.19139999999999999</v>
      </c>
      <c r="H67" s="30"/>
      <c r="I67" s="30">
        <v>2.8210999999999999</v>
      </c>
      <c r="J67" s="30">
        <v>1.1626000000000001</v>
      </c>
      <c r="K67" s="30"/>
      <c r="L67" s="31">
        <v>79222.213399999993</v>
      </c>
      <c r="M67" s="31">
        <v>417997.71529999998</v>
      </c>
      <c r="N67" s="31">
        <v>1842200</v>
      </c>
      <c r="O67" s="31">
        <v>479105.05170000001</v>
      </c>
      <c r="P67" s="31">
        <v>10474.9041</v>
      </c>
      <c r="Q67" s="31">
        <v>74568.587499999994</v>
      </c>
      <c r="R67" s="30">
        <v>20.177499999999998</v>
      </c>
      <c r="S67" s="30">
        <v>66.660700000000006</v>
      </c>
      <c r="T67" s="30">
        <v>1.605</v>
      </c>
      <c r="U67" s="30">
        <v>15.6929</v>
      </c>
      <c r="V67" s="30">
        <v>1023.063</v>
      </c>
      <c r="W67" s="31">
        <v>92362.665999999997</v>
      </c>
    </row>
    <row r="68" spans="1:23" x14ac:dyDescent="0.3">
      <c r="A68" s="32" t="s">
        <v>180</v>
      </c>
      <c r="B68" s="32">
        <v>2021</v>
      </c>
      <c r="C68" s="29" t="s">
        <v>145</v>
      </c>
      <c r="D68" s="29" t="s">
        <v>78</v>
      </c>
      <c r="E68" s="33">
        <f t="shared" ref="E68:E133" si="2">IF(OR(AND(B68&gt;2006,B68&lt;=2012), B68=2001,B68&gt;=2020),1,0)</f>
        <v>1</v>
      </c>
      <c r="F68" s="33">
        <f t="shared" ref="F68:F133" si="3">IF(D68="USA",1,0)</f>
        <v>0</v>
      </c>
      <c r="G68" s="30">
        <v>0.5252</v>
      </c>
      <c r="H68" s="30"/>
      <c r="I68" s="30">
        <v>11.426</v>
      </c>
      <c r="J68" s="30">
        <v>1.0698000000000001</v>
      </c>
      <c r="K68" s="30"/>
      <c r="L68" s="31">
        <v>81633.645499999999</v>
      </c>
      <c r="M68" s="31">
        <v>425183.076</v>
      </c>
      <c r="N68" s="31">
        <v>1873600</v>
      </c>
      <c r="O68" s="31">
        <v>496995.7255</v>
      </c>
      <c r="P68" s="31">
        <v>11133.9216</v>
      </c>
      <c r="Q68" s="31">
        <v>77099.420499999993</v>
      </c>
      <c r="R68" s="30">
        <v>19.716100000000001</v>
      </c>
      <c r="S68" s="30">
        <v>65.3977</v>
      </c>
      <c r="T68" s="30">
        <v>4.6231999999999998</v>
      </c>
      <c r="U68" s="30">
        <v>7.9821</v>
      </c>
      <c r="V68" s="30">
        <v>944.77930000000003</v>
      </c>
      <c r="W68" s="31">
        <v>94815.381999999998</v>
      </c>
    </row>
    <row r="69" spans="1:23" x14ac:dyDescent="0.3">
      <c r="A69" s="32" t="s">
        <v>181</v>
      </c>
      <c r="B69" s="32">
        <v>2022</v>
      </c>
      <c r="C69" s="29" t="s">
        <v>145</v>
      </c>
      <c r="D69" s="29" t="s">
        <v>78</v>
      </c>
      <c r="E69" s="33">
        <f t="shared" si="2"/>
        <v>1</v>
      </c>
      <c r="F69" s="33">
        <f t="shared" si="3"/>
        <v>0</v>
      </c>
      <c r="G69" s="30">
        <v>0.40910000000000002</v>
      </c>
      <c r="H69" s="30"/>
      <c r="I69" s="30">
        <v>8.9855999999999998</v>
      </c>
      <c r="J69" s="30">
        <v>1.3347</v>
      </c>
      <c r="K69" s="30"/>
      <c r="L69" s="31">
        <v>72711.399600000004</v>
      </c>
      <c r="M69" s="31">
        <v>407119.47639999999</v>
      </c>
      <c r="N69" s="31">
        <v>1831300</v>
      </c>
      <c r="O69" s="31">
        <v>489208.03580000001</v>
      </c>
      <c r="P69" s="31">
        <v>13109.2901</v>
      </c>
      <c r="Q69" s="31">
        <v>66548.678400000004</v>
      </c>
      <c r="R69" s="30">
        <v>21.8553</v>
      </c>
      <c r="S69" s="30">
        <v>62.863300000000002</v>
      </c>
      <c r="T69" s="30">
        <v>10.1249</v>
      </c>
      <c r="U69" s="30">
        <v>5.0726000000000004</v>
      </c>
      <c r="V69" s="30">
        <v>1032.0935999999999</v>
      </c>
      <c r="W69" s="31">
        <v>84773.105599999995</v>
      </c>
    </row>
    <row r="70" spans="1:23" x14ac:dyDescent="0.3">
      <c r="A70" s="32"/>
      <c r="B70" s="32"/>
      <c r="C70" s="29"/>
      <c r="D70" s="29"/>
      <c r="E70" s="33"/>
      <c r="F70" s="33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0"/>
      <c r="S70" s="30"/>
      <c r="T70" s="30"/>
      <c r="U70" s="30"/>
      <c r="V70" s="30"/>
      <c r="W70" s="31"/>
    </row>
    <row r="71" spans="1:23" x14ac:dyDescent="0.3">
      <c r="A71" s="32" t="s">
        <v>147</v>
      </c>
      <c r="B71" s="32">
        <v>1988</v>
      </c>
      <c r="C71" s="29" t="s">
        <v>189</v>
      </c>
      <c r="D71" s="29" t="s">
        <v>204</v>
      </c>
      <c r="E71" s="33">
        <f t="shared" si="2"/>
        <v>0</v>
      </c>
      <c r="F71" s="33">
        <f t="shared" si="3"/>
        <v>0</v>
      </c>
      <c r="G71" s="30"/>
      <c r="H71" s="30"/>
      <c r="I71" s="30"/>
      <c r="J71" s="30"/>
      <c r="K71" s="30"/>
      <c r="L71" s="31"/>
      <c r="M71" s="31"/>
      <c r="N71" s="31">
        <v>101088.4198</v>
      </c>
      <c r="O71" s="31">
        <v>57490.687599999997</v>
      </c>
      <c r="P71" s="31">
        <v>1690.1514</v>
      </c>
      <c r="Q71" s="31">
        <v>3085.0234</v>
      </c>
      <c r="R71" s="30">
        <v>32.459800000000001</v>
      </c>
      <c r="S71" s="30">
        <v>43.409300000000002</v>
      </c>
      <c r="T71" s="30"/>
      <c r="U71" s="30"/>
      <c r="V71" s="30"/>
      <c r="W71" s="31"/>
    </row>
    <row r="72" spans="1:23" x14ac:dyDescent="0.3">
      <c r="A72" s="32" t="s">
        <v>148</v>
      </c>
      <c r="B72" s="32">
        <v>1989</v>
      </c>
      <c r="C72" s="29" t="s">
        <v>189</v>
      </c>
      <c r="D72" s="29" t="s">
        <v>204</v>
      </c>
      <c r="E72" s="33">
        <f t="shared" si="2"/>
        <v>0</v>
      </c>
      <c r="F72" s="33">
        <f t="shared" si="3"/>
        <v>0</v>
      </c>
      <c r="G72" s="30">
        <v>0.3039</v>
      </c>
      <c r="H72" s="30"/>
      <c r="I72" s="30">
        <v>9.6606000000000005</v>
      </c>
      <c r="J72" s="30">
        <v>1.7797000000000001</v>
      </c>
      <c r="K72" s="30">
        <v>1.272</v>
      </c>
      <c r="L72" s="31"/>
      <c r="M72" s="31"/>
      <c r="N72" s="31">
        <v>112735.5542</v>
      </c>
      <c r="O72" s="31">
        <v>63076.635999999999</v>
      </c>
      <c r="P72" s="31">
        <v>1610.0178000000001</v>
      </c>
      <c r="Q72" s="31">
        <v>3645.4886000000001</v>
      </c>
      <c r="R72" s="30">
        <v>30.698799999999999</v>
      </c>
      <c r="S72" s="30">
        <v>47.134999999999998</v>
      </c>
      <c r="T72" s="30">
        <v>4.5197000000000003</v>
      </c>
      <c r="U72" s="30">
        <v>15.1373</v>
      </c>
      <c r="V72" s="30"/>
      <c r="W72" s="31"/>
    </row>
    <row r="73" spans="1:23" x14ac:dyDescent="0.3">
      <c r="A73" s="32" t="s">
        <v>149</v>
      </c>
      <c r="B73" s="32">
        <v>1990</v>
      </c>
      <c r="C73" s="29" t="s">
        <v>189</v>
      </c>
      <c r="D73" s="29" t="s">
        <v>204</v>
      </c>
      <c r="E73" s="33">
        <f t="shared" si="2"/>
        <v>0</v>
      </c>
      <c r="F73" s="33">
        <f t="shared" si="3"/>
        <v>0</v>
      </c>
      <c r="G73" s="30">
        <v>0.2737</v>
      </c>
      <c r="H73" s="30"/>
      <c r="I73" s="30">
        <v>8.6145999999999994</v>
      </c>
      <c r="J73" s="30">
        <v>1.8485</v>
      </c>
      <c r="K73" s="30">
        <v>1.2484</v>
      </c>
      <c r="L73" s="31"/>
      <c r="M73" s="31"/>
      <c r="N73" s="31">
        <v>143614.8651</v>
      </c>
      <c r="O73" s="31">
        <v>82679.964099999997</v>
      </c>
      <c r="P73" s="31">
        <v>2126.8024</v>
      </c>
      <c r="Q73" s="31">
        <v>4490.7502000000004</v>
      </c>
      <c r="R73" s="30">
        <v>31.7575</v>
      </c>
      <c r="S73" s="30">
        <v>48.4236</v>
      </c>
      <c r="T73" s="30">
        <v>16.143599999999999</v>
      </c>
      <c r="U73" s="30">
        <v>16.084299999999999</v>
      </c>
      <c r="V73" s="30"/>
      <c r="W73" s="31"/>
    </row>
    <row r="74" spans="1:23" x14ac:dyDescent="0.3">
      <c r="A74" s="32" t="s">
        <v>150</v>
      </c>
      <c r="B74" s="32">
        <v>1991</v>
      </c>
      <c r="C74" s="29" t="s">
        <v>189</v>
      </c>
      <c r="D74" s="29" t="s">
        <v>204</v>
      </c>
      <c r="E74" s="33">
        <f t="shared" si="2"/>
        <v>0</v>
      </c>
      <c r="F74" s="33">
        <f t="shared" si="3"/>
        <v>0</v>
      </c>
      <c r="G74" s="30">
        <v>0.24610000000000001</v>
      </c>
      <c r="H74" s="30"/>
      <c r="I74" s="30">
        <v>7.8952</v>
      </c>
      <c r="J74" s="30">
        <v>2.0952999999999999</v>
      </c>
      <c r="K74" s="30">
        <v>1.5525</v>
      </c>
      <c r="L74" s="31"/>
      <c r="M74" s="31"/>
      <c r="N74" s="31">
        <v>148320.46669999999</v>
      </c>
      <c r="O74" s="31">
        <v>92303.4231</v>
      </c>
      <c r="P74" s="31">
        <v>2538.9767000000002</v>
      </c>
      <c r="Q74" s="31">
        <v>4610.6046999999999</v>
      </c>
      <c r="R74" s="30">
        <v>31.886700000000001</v>
      </c>
      <c r="S74" s="30">
        <v>52.3474</v>
      </c>
      <c r="T74" s="30">
        <v>13.3546</v>
      </c>
      <c r="U74" s="30">
        <v>13.2257</v>
      </c>
      <c r="V74" s="30"/>
      <c r="W74" s="31"/>
    </row>
    <row r="75" spans="1:23" x14ac:dyDescent="0.3">
      <c r="A75" s="32" t="s">
        <v>151</v>
      </c>
      <c r="B75" s="32">
        <v>1992</v>
      </c>
      <c r="C75" s="29" t="s">
        <v>189</v>
      </c>
      <c r="D75" s="29" t="s">
        <v>204</v>
      </c>
      <c r="E75" s="33">
        <f t="shared" si="2"/>
        <v>0</v>
      </c>
      <c r="F75" s="33">
        <f t="shared" si="3"/>
        <v>0</v>
      </c>
      <c r="G75" s="30">
        <v>0.3644</v>
      </c>
      <c r="H75" s="30"/>
      <c r="I75" s="30">
        <v>11.661899999999999</v>
      </c>
      <c r="J75" s="30">
        <v>2.2199</v>
      </c>
      <c r="K75" s="30">
        <v>1.5884</v>
      </c>
      <c r="L75" s="31"/>
      <c r="M75" s="31"/>
      <c r="N75" s="31">
        <v>142950.54399999999</v>
      </c>
      <c r="O75" s="31">
        <v>92077.685500000007</v>
      </c>
      <c r="P75" s="31">
        <v>2956.4821000000002</v>
      </c>
      <c r="Q75" s="31">
        <v>4489.5084999999999</v>
      </c>
      <c r="R75" s="30">
        <v>31.5411</v>
      </c>
      <c r="S75" s="30">
        <v>53.767499999999998</v>
      </c>
      <c r="T75" s="30">
        <v>6.3971</v>
      </c>
      <c r="U75" s="30">
        <v>5.61</v>
      </c>
      <c r="V75" s="30"/>
      <c r="W75" s="31"/>
    </row>
    <row r="76" spans="1:23" x14ac:dyDescent="0.3">
      <c r="A76" s="32" t="s">
        <v>152</v>
      </c>
      <c r="B76" s="32">
        <v>1993</v>
      </c>
      <c r="C76" s="29" t="s">
        <v>189</v>
      </c>
      <c r="D76" s="29" t="s">
        <v>204</v>
      </c>
      <c r="E76" s="33">
        <f t="shared" si="2"/>
        <v>0</v>
      </c>
      <c r="F76" s="33">
        <f t="shared" si="3"/>
        <v>0</v>
      </c>
      <c r="G76" s="30">
        <v>0.2452</v>
      </c>
      <c r="H76" s="30"/>
      <c r="I76" s="30">
        <v>8.1902000000000008</v>
      </c>
      <c r="J76" s="30">
        <v>2.0785</v>
      </c>
      <c r="K76" s="30"/>
      <c r="L76" s="31"/>
      <c r="M76" s="31"/>
      <c r="N76" s="31">
        <v>162210.09229999999</v>
      </c>
      <c r="O76" s="31">
        <v>93357.438399999999</v>
      </c>
      <c r="P76" s="31">
        <v>3045.4097000000002</v>
      </c>
      <c r="Q76" s="31">
        <v>4737.6805000000004</v>
      </c>
      <c r="R76" s="30">
        <v>34.089300000000001</v>
      </c>
      <c r="S76" s="30">
        <v>49.885199999999998</v>
      </c>
      <c r="T76" s="30">
        <v>8.8780999999999999</v>
      </c>
      <c r="U76" s="30">
        <v>10.7735</v>
      </c>
      <c r="V76" s="30"/>
      <c r="W76" s="31"/>
    </row>
    <row r="77" spans="1:23" x14ac:dyDescent="0.3">
      <c r="A77" s="32" t="s">
        <v>153</v>
      </c>
      <c r="B77" s="32">
        <v>1994</v>
      </c>
      <c r="C77" s="29" t="s">
        <v>189</v>
      </c>
      <c r="D77" s="29" t="s">
        <v>204</v>
      </c>
      <c r="E77" s="33">
        <f t="shared" si="2"/>
        <v>0</v>
      </c>
      <c r="F77" s="33">
        <f t="shared" si="3"/>
        <v>0</v>
      </c>
      <c r="G77" s="30">
        <v>0.33950000000000002</v>
      </c>
      <c r="H77" s="30"/>
      <c r="I77" s="30">
        <v>10.5966</v>
      </c>
      <c r="J77" s="30">
        <v>2.0571999999999999</v>
      </c>
      <c r="K77" s="30">
        <v>1.4009</v>
      </c>
      <c r="L77" s="31"/>
      <c r="M77" s="31"/>
      <c r="N77" s="31">
        <v>217967.38870000001</v>
      </c>
      <c r="O77" s="31">
        <v>122655.4534</v>
      </c>
      <c r="P77" s="31">
        <v>3779.5835000000002</v>
      </c>
      <c r="Q77" s="31">
        <v>7499.6495999999997</v>
      </c>
      <c r="R77" s="30">
        <v>28.606100000000001</v>
      </c>
      <c r="S77" s="30">
        <v>42.2727</v>
      </c>
      <c r="T77" s="30">
        <v>17.085999999999999</v>
      </c>
      <c r="U77" s="30">
        <v>0.98270000000000002</v>
      </c>
      <c r="V77" s="30"/>
      <c r="W77" s="31"/>
    </row>
    <row r="78" spans="1:23" x14ac:dyDescent="0.3">
      <c r="A78" s="32" t="s">
        <v>154</v>
      </c>
      <c r="B78" s="32">
        <v>1995</v>
      </c>
      <c r="C78" s="29" t="s">
        <v>189</v>
      </c>
      <c r="D78" s="29" t="s">
        <v>204</v>
      </c>
      <c r="E78" s="33">
        <f t="shared" si="2"/>
        <v>0</v>
      </c>
      <c r="F78" s="33">
        <f t="shared" si="3"/>
        <v>0</v>
      </c>
      <c r="G78" s="30">
        <v>0.25030000000000002</v>
      </c>
      <c r="H78" s="30"/>
      <c r="I78" s="30">
        <v>7.5308999999999999</v>
      </c>
      <c r="J78" s="30">
        <v>1.4543999999999999</v>
      </c>
      <c r="K78" s="30">
        <v>0.76029999999999998</v>
      </c>
      <c r="L78" s="31"/>
      <c r="M78" s="31"/>
      <c r="N78" s="31">
        <v>276331.20039999997</v>
      </c>
      <c r="O78" s="31">
        <v>157085.13010000001</v>
      </c>
      <c r="P78" s="31">
        <v>3598.7471</v>
      </c>
      <c r="Q78" s="31">
        <v>8910.8359999999993</v>
      </c>
      <c r="R78" s="30">
        <v>30.211300000000001</v>
      </c>
      <c r="S78" s="30">
        <v>38.164299999999997</v>
      </c>
      <c r="T78" s="30">
        <v>18.837900000000001</v>
      </c>
      <c r="U78" s="30">
        <v>6.3394000000000004</v>
      </c>
      <c r="V78" s="30"/>
      <c r="W78" s="31"/>
    </row>
    <row r="79" spans="1:23" x14ac:dyDescent="0.3">
      <c r="A79" s="32" t="s">
        <v>155</v>
      </c>
      <c r="B79" s="32">
        <v>1996</v>
      </c>
      <c r="C79" s="29" t="s">
        <v>189</v>
      </c>
      <c r="D79" s="29" t="s">
        <v>204</v>
      </c>
      <c r="E79" s="33">
        <f t="shared" si="2"/>
        <v>0</v>
      </c>
      <c r="F79" s="33">
        <f t="shared" si="3"/>
        <v>0</v>
      </c>
      <c r="G79" s="30">
        <v>0.28449999999999998</v>
      </c>
      <c r="H79" s="30"/>
      <c r="I79" s="30">
        <v>9.2582000000000004</v>
      </c>
      <c r="J79" s="30">
        <v>1.4528000000000001</v>
      </c>
      <c r="K79" s="30">
        <v>0.76980000000000004</v>
      </c>
      <c r="L79" s="31"/>
      <c r="M79" s="31"/>
      <c r="N79" s="31">
        <v>285422.75949999999</v>
      </c>
      <c r="O79" s="31">
        <v>179907.71429999999</v>
      </c>
      <c r="P79" s="31">
        <v>3901.5345000000002</v>
      </c>
      <c r="Q79" s="31">
        <v>8380.4509999999991</v>
      </c>
      <c r="R79" s="30">
        <v>32.500599999999999</v>
      </c>
      <c r="S79" s="30">
        <v>39.193199999999997</v>
      </c>
      <c r="T79" s="30">
        <v>22.565999999999999</v>
      </c>
      <c r="U79" s="30">
        <v>13.0573</v>
      </c>
      <c r="V79" s="30"/>
      <c r="W79" s="31"/>
    </row>
    <row r="80" spans="1:23" x14ac:dyDescent="0.3">
      <c r="A80" s="32" t="s">
        <v>156</v>
      </c>
      <c r="B80" s="32">
        <v>1997</v>
      </c>
      <c r="C80" s="29" t="s">
        <v>189</v>
      </c>
      <c r="D80" s="29" t="s">
        <v>204</v>
      </c>
      <c r="E80" s="33">
        <f t="shared" si="2"/>
        <v>0</v>
      </c>
      <c r="F80" s="33">
        <f t="shared" si="3"/>
        <v>0</v>
      </c>
      <c r="G80" s="30">
        <v>0.27929999999999999</v>
      </c>
      <c r="H80" s="30"/>
      <c r="I80" s="30">
        <v>9.2292000000000005</v>
      </c>
      <c r="J80" s="30">
        <v>1.5139</v>
      </c>
      <c r="K80" s="30">
        <v>0.74580000000000002</v>
      </c>
      <c r="L80" s="31"/>
      <c r="M80" s="31"/>
      <c r="N80" s="31">
        <v>282667.40820000001</v>
      </c>
      <c r="O80" s="31">
        <v>180303.67069999999</v>
      </c>
      <c r="P80" s="31">
        <v>4016.5149000000001</v>
      </c>
      <c r="Q80" s="31">
        <v>8773.6373999999996</v>
      </c>
      <c r="R80" s="30">
        <v>30.888300000000001</v>
      </c>
      <c r="S80" s="30">
        <v>38.735500000000002</v>
      </c>
      <c r="T80" s="30">
        <v>17.109100000000002</v>
      </c>
      <c r="U80" s="30">
        <v>13.8803</v>
      </c>
      <c r="V80" s="30"/>
      <c r="W80" s="31"/>
    </row>
    <row r="81" spans="1:23" x14ac:dyDescent="0.3">
      <c r="A81" s="32" t="s">
        <v>157</v>
      </c>
      <c r="B81" s="32">
        <v>1998</v>
      </c>
      <c r="C81" s="29" t="s">
        <v>189</v>
      </c>
      <c r="D81" s="29" t="s">
        <v>204</v>
      </c>
      <c r="E81" s="33">
        <f t="shared" si="2"/>
        <v>0</v>
      </c>
      <c r="F81" s="33">
        <f t="shared" si="3"/>
        <v>0</v>
      </c>
      <c r="G81" s="30">
        <v>0.30669999999999997</v>
      </c>
      <c r="H81" s="30"/>
      <c r="I81" s="30">
        <v>9.8391999999999999</v>
      </c>
      <c r="J81" s="30">
        <v>1.1322000000000001</v>
      </c>
      <c r="K81" s="30">
        <v>0.1555</v>
      </c>
      <c r="L81" s="31"/>
      <c r="M81" s="31"/>
      <c r="N81" s="31">
        <v>375147.61139999999</v>
      </c>
      <c r="O81" s="31">
        <v>216080.39600000001</v>
      </c>
      <c r="P81" s="31">
        <v>3582.2103000000002</v>
      </c>
      <c r="Q81" s="31">
        <v>11734.359200000001</v>
      </c>
      <c r="R81" s="30">
        <v>30.187200000000001</v>
      </c>
      <c r="S81" s="30">
        <v>32.948399999999999</v>
      </c>
      <c r="T81" s="30">
        <v>11.757400000000001</v>
      </c>
      <c r="U81" s="30">
        <v>-0.69979999999999998</v>
      </c>
      <c r="V81" s="30"/>
      <c r="W81" s="31"/>
    </row>
    <row r="82" spans="1:23" x14ac:dyDescent="0.3">
      <c r="A82" s="32" t="s">
        <v>158</v>
      </c>
      <c r="B82" s="32">
        <v>1999</v>
      </c>
      <c r="C82" s="29" t="s">
        <v>189</v>
      </c>
      <c r="D82" s="29" t="s">
        <v>204</v>
      </c>
      <c r="E82" s="33">
        <f t="shared" si="2"/>
        <v>0</v>
      </c>
      <c r="F82" s="33">
        <f t="shared" si="3"/>
        <v>0</v>
      </c>
      <c r="G82" s="30">
        <v>0.2636</v>
      </c>
      <c r="H82" s="30"/>
      <c r="I82" s="30">
        <v>8.5940999999999992</v>
      </c>
      <c r="J82" s="30">
        <v>0.92400000000000004</v>
      </c>
      <c r="K82" s="30">
        <v>-0.2477</v>
      </c>
      <c r="L82" s="31"/>
      <c r="M82" s="31"/>
      <c r="N82" s="31">
        <v>372210.8579</v>
      </c>
      <c r="O82" s="31">
        <v>205742.7224</v>
      </c>
      <c r="P82" s="31">
        <v>3329.5897</v>
      </c>
      <c r="Q82" s="31">
        <v>11216.8745</v>
      </c>
      <c r="R82" s="30">
        <v>31.261099999999999</v>
      </c>
      <c r="S82" s="30">
        <v>27.875699999999998</v>
      </c>
      <c r="T82" s="30">
        <v>10.3157</v>
      </c>
      <c r="U82" s="30">
        <v>-2.7191999999999998</v>
      </c>
      <c r="V82" s="30"/>
      <c r="W82" s="31"/>
    </row>
    <row r="83" spans="1:23" x14ac:dyDescent="0.3">
      <c r="A83" s="32" t="s">
        <v>159</v>
      </c>
      <c r="B83" s="32">
        <v>2000</v>
      </c>
      <c r="C83" s="29" t="s">
        <v>189</v>
      </c>
      <c r="D83" s="29" t="s">
        <v>204</v>
      </c>
      <c r="E83" s="33">
        <f t="shared" si="2"/>
        <v>0</v>
      </c>
      <c r="F83" s="33">
        <f t="shared" si="3"/>
        <v>0</v>
      </c>
      <c r="G83" s="30">
        <v>0.32550000000000001</v>
      </c>
      <c r="H83" s="30"/>
      <c r="I83" s="30">
        <v>11.3421</v>
      </c>
      <c r="J83" s="30">
        <v>0.89019999999999999</v>
      </c>
      <c r="K83" s="30">
        <v>6.54E-2</v>
      </c>
      <c r="L83" s="31"/>
      <c r="M83" s="31"/>
      <c r="N83" s="31">
        <v>427382.30800000002</v>
      </c>
      <c r="O83" s="31">
        <v>211934.28899999999</v>
      </c>
      <c r="P83" s="31">
        <v>3299.6008999999999</v>
      </c>
      <c r="Q83" s="31">
        <v>11765.3585</v>
      </c>
      <c r="R83" s="30">
        <v>33.069499999999998</v>
      </c>
      <c r="S83" s="30">
        <v>27.1661</v>
      </c>
      <c r="T83" s="30">
        <v>10.3895</v>
      </c>
      <c r="U83" s="30">
        <v>18.246400000000001</v>
      </c>
      <c r="V83" s="30"/>
      <c r="W83" s="31"/>
    </row>
    <row r="84" spans="1:23" x14ac:dyDescent="0.3">
      <c r="A84" s="32" t="s">
        <v>160</v>
      </c>
      <c r="B84" s="32">
        <v>2001</v>
      </c>
      <c r="C84" s="29" t="s">
        <v>189</v>
      </c>
      <c r="D84" s="29" t="s">
        <v>204</v>
      </c>
      <c r="E84" s="33">
        <f t="shared" si="2"/>
        <v>1</v>
      </c>
      <c r="F84" s="33">
        <f t="shared" si="3"/>
        <v>0</v>
      </c>
      <c r="G84" s="30">
        <v>2.1299999999999999E-2</v>
      </c>
      <c r="H84" s="30"/>
      <c r="I84" s="30">
        <v>0.84009999999999996</v>
      </c>
      <c r="J84" s="30">
        <v>0.76829999999999998</v>
      </c>
      <c r="K84" s="30">
        <v>-0.22009999999999999</v>
      </c>
      <c r="L84" s="31"/>
      <c r="M84" s="31"/>
      <c r="N84" s="31">
        <v>446318.0736</v>
      </c>
      <c r="O84" s="31">
        <v>196508.7966</v>
      </c>
      <c r="P84" s="31">
        <v>3204.5664999999999</v>
      </c>
      <c r="Q84" s="31">
        <v>10469.928</v>
      </c>
      <c r="R84" s="30">
        <v>38.256399999999999</v>
      </c>
      <c r="S84" s="30">
        <v>27.280100000000001</v>
      </c>
      <c r="T84" s="30">
        <v>-2.1543999999999999</v>
      </c>
      <c r="U84" s="30">
        <v>8.1222999999999992</v>
      </c>
      <c r="V84" s="30"/>
      <c r="W84" s="31"/>
    </row>
    <row r="85" spans="1:23" x14ac:dyDescent="0.3">
      <c r="A85" s="32" t="s">
        <v>161</v>
      </c>
      <c r="B85" s="32">
        <v>2002</v>
      </c>
      <c r="C85" s="29" t="s">
        <v>189</v>
      </c>
      <c r="D85" s="29" t="s">
        <v>204</v>
      </c>
      <c r="E85" s="33">
        <f t="shared" si="2"/>
        <v>0</v>
      </c>
      <c r="F85" s="33">
        <f t="shared" si="3"/>
        <v>0</v>
      </c>
      <c r="G85" s="30">
        <v>-6.4500000000000002E-2</v>
      </c>
      <c r="H85" s="30"/>
      <c r="I85" s="30">
        <v>-2.8976999999999999</v>
      </c>
      <c r="J85" s="30">
        <v>0.6875</v>
      </c>
      <c r="K85" s="30">
        <v>-0.43109999999999998</v>
      </c>
      <c r="L85" s="31"/>
      <c r="M85" s="31"/>
      <c r="N85" s="31">
        <v>443409.55359999998</v>
      </c>
      <c r="O85" s="31">
        <v>156359.3928</v>
      </c>
      <c r="P85" s="31">
        <v>2908.2566999999999</v>
      </c>
      <c r="Q85" s="31">
        <v>9251.9231999999993</v>
      </c>
      <c r="R85" s="30">
        <v>41.92</v>
      </c>
      <c r="S85" s="30">
        <v>30.609000000000002</v>
      </c>
      <c r="T85" s="30">
        <v>-32.559100000000001</v>
      </c>
      <c r="U85" s="30">
        <v>-17.7821</v>
      </c>
      <c r="V85" s="30"/>
      <c r="W85" s="31"/>
    </row>
    <row r="86" spans="1:23" x14ac:dyDescent="0.3">
      <c r="A86" s="32" t="s">
        <v>162</v>
      </c>
      <c r="B86" s="32">
        <v>2003</v>
      </c>
      <c r="C86" s="29" t="s">
        <v>189</v>
      </c>
      <c r="D86" s="29" t="s">
        <v>204</v>
      </c>
      <c r="E86" s="33">
        <f t="shared" si="2"/>
        <v>0</v>
      </c>
      <c r="F86" s="33">
        <f t="shared" si="3"/>
        <v>0</v>
      </c>
      <c r="G86" s="30">
        <v>-0.57730000000000004</v>
      </c>
      <c r="H86" s="30"/>
      <c r="I86" s="30">
        <v>-25.923200000000001</v>
      </c>
      <c r="J86" s="30">
        <v>0.69579999999999997</v>
      </c>
      <c r="K86" s="30">
        <v>-0.3473</v>
      </c>
      <c r="L86" s="31">
        <v>12886.8948</v>
      </c>
      <c r="M86" s="31">
        <v>170655.55559999999</v>
      </c>
      <c r="N86" s="31">
        <v>479423.39399999997</v>
      </c>
      <c r="O86" s="31">
        <v>174354.39720000001</v>
      </c>
      <c r="P86" s="31">
        <v>3047.4472000000001</v>
      </c>
      <c r="Q86" s="31">
        <v>11421.9324</v>
      </c>
      <c r="R86" s="30">
        <v>37.032699999999998</v>
      </c>
      <c r="S86" s="30">
        <v>34.643799999999999</v>
      </c>
      <c r="T86" s="30">
        <v>-6.7743000000000002</v>
      </c>
      <c r="U86" s="30">
        <v>4.4931999999999999</v>
      </c>
      <c r="V86" s="30"/>
      <c r="W86" s="31"/>
    </row>
    <row r="87" spans="1:23" x14ac:dyDescent="0.3">
      <c r="A87" s="32" t="s">
        <v>163</v>
      </c>
      <c r="B87" s="32">
        <v>2004</v>
      </c>
      <c r="C87" s="29" t="s">
        <v>189</v>
      </c>
      <c r="D87" s="29" t="s">
        <v>204</v>
      </c>
      <c r="E87" s="33">
        <f t="shared" si="2"/>
        <v>0</v>
      </c>
      <c r="F87" s="33">
        <f t="shared" si="3"/>
        <v>0</v>
      </c>
      <c r="G87" s="30">
        <v>9.7500000000000003E-2</v>
      </c>
      <c r="H87" s="30"/>
      <c r="I87" s="30">
        <v>4.1604999999999999</v>
      </c>
      <c r="J87" s="30">
        <v>0.76539999999999997</v>
      </c>
      <c r="K87" s="30">
        <v>-0.2238</v>
      </c>
      <c r="L87" s="31"/>
      <c r="M87" s="31"/>
      <c r="N87" s="31">
        <v>575965.97239999997</v>
      </c>
      <c r="O87" s="31">
        <v>184272.13039999999</v>
      </c>
      <c r="P87" s="31">
        <v>3721.453</v>
      </c>
      <c r="Q87" s="31">
        <v>13286.2356</v>
      </c>
      <c r="R87" s="30">
        <v>38.381100000000004</v>
      </c>
      <c r="S87" s="30">
        <v>33.183</v>
      </c>
      <c r="T87" s="30">
        <v>-2.0457999999999998</v>
      </c>
      <c r="U87" s="30">
        <v>5.0640000000000001</v>
      </c>
      <c r="V87" s="30"/>
      <c r="W87" s="31"/>
    </row>
    <row r="88" spans="1:23" x14ac:dyDescent="0.3">
      <c r="A88" s="32" t="s">
        <v>164</v>
      </c>
      <c r="B88" s="32">
        <v>2005</v>
      </c>
      <c r="C88" s="29" t="s">
        <v>189</v>
      </c>
      <c r="D88" s="29" t="s">
        <v>204</v>
      </c>
      <c r="E88" s="33">
        <f t="shared" si="2"/>
        <v>0</v>
      </c>
      <c r="F88" s="33">
        <f t="shared" si="3"/>
        <v>0</v>
      </c>
      <c r="G88" s="30">
        <v>0.26790000000000003</v>
      </c>
      <c r="H88" s="30"/>
      <c r="I88" s="30">
        <v>10.375400000000001</v>
      </c>
      <c r="J88" s="30">
        <v>0.70509999999999995</v>
      </c>
      <c r="K88" s="30">
        <v>-0.26319999999999999</v>
      </c>
      <c r="L88" s="31">
        <v>14390.1113</v>
      </c>
      <c r="M88" s="31">
        <v>172854.0974</v>
      </c>
      <c r="N88" s="31">
        <v>526404.02130000002</v>
      </c>
      <c r="O88" s="31">
        <v>172405.62669999999</v>
      </c>
      <c r="P88" s="31">
        <v>3720.21</v>
      </c>
      <c r="Q88" s="31">
        <v>15031.4599</v>
      </c>
      <c r="R88" s="30">
        <v>32.590499999999999</v>
      </c>
      <c r="S88" s="30">
        <v>26.693200000000001</v>
      </c>
      <c r="T88" s="30">
        <v>-3.2452999999999999</v>
      </c>
      <c r="U88" s="30">
        <v>-14.174200000000001</v>
      </c>
      <c r="V88" s="30"/>
      <c r="W88" s="31">
        <v>22147.826099999998</v>
      </c>
    </row>
    <row r="89" spans="1:23" x14ac:dyDescent="0.3">
      <c r="A89" s="32" t="s">
        <v>165</v>
      </c>
      <c r="B89" s="32">
        <v>2006</v>
      </c>
      <c r="C89" s="29" t="s">
        <v>189</v>
      </c>
      <c r="D89" s="29" t="s">
        <v>204</v>
      </c>
      <c r="E89" s="33">
        <f t="shared" si="2"/>
        <v>0</v>
      </c>
      <c r="F89" s="33">
        <f t="shared" si="3"/>
        <v>0</v>
      </c>
      <c r="G89" s="30">
        <v>0.30330000000000001</v>
      </c>
      <c r="H89" s="30"/>
      <c r="I89" s="30">
        <v>11.845000000000001</v>
      </c>
      <c r="J89" s="30">
        <v>0.76459999999999995</v>
      </c>
      <c r="K89" s="30">
        <v>-0.19420000000000001</v>
      </c>
      <c r="L89" s="31"/>
      <c r="M89" s="31"/>
      <c r="N89" s="31">
        <v>802338.30709999998</v>
      </c>
      <c r="O89" s="31">
        <v>389483.04009999998</v>
      </c>
      <c r="P89" s="31">
        <v>4920.0168999999996</v>
      </c>
      <c r="Q89" s="31">
        <v>18810.1518</v>
      </c>
      <c r="R89" s="30">
        <v>39.732199999999999</v>
      </c>
      <c r="S89" s="30">
        <v>27.656199999999998</v>
      </c>
      <c r="T89" s="30">
        <v>102.68429999999999</v>
      </c>
      <c r="U89" s="30">
        <v>56.605200000000004</v>
      </c>
      <c r="V89" s="30"/>
      <c r="W89" s="31"/>
    </row>
    <row r="90" spans="1:23" x14ac:dyDescent="0.3">
      <c r="A90" s="32" t="s">
        <v>166</v>
      </c>
      <c r="B90" s="32">
        <v>2007</v>
      </c>
      <c r="C90" s="29" t="s">
        <v>189</v>
      </c>
      <c r="D90" s="29" t="s">
        <v>204</v>
      </c>
      <c r="E90" s="33">
        <f t="shared" si="2"/>
        <v>1</v>
      </c>
      <c r="F90" s="33">
        <f t="shared" si="3"/>
        <v>0</v>
      </c>
      <c r="G90" s="30">
        <v>0.313</v>
      </c>
      <c r="H90" s="30"/>
      <c r="I90" s="30">
        <v>13.0541</v>
      </c>
      <c r="J90" s="30">
        <v>0.65180000000000005</v>
      </c>
      <c r="K90" s="30">
        <v>-0.2651</v>
      </c>
      <c r="L90" s="31">
        <v>23818.4139</v>
      </c>
      <c r="M90" s="31">
        <v>346238.3358</v>
      </c>
      <c r="N90" s="31">
        <v>899004.03419999999</v>
      </c>
      <c r="O90" s="31">
        <v>409616.05379999999</v>
      </c>
      <c r="P90" s="31">
        <v>5285.7987000000003</v>
      </c>
      <c r="Q90" s="31">
        <v>22071.370500000001</v>
      </c>
      <c r="R90" s="30">
        <v>38.214399999999998</v>
      </c>
      <c r="S90" s="30">
        <v>30.128299999999999</v>
      </c>
      <c r="T90" s="30">
        <v>-1.2717000000000001</v>
      </c>
      <c r="U90" s="30">
        <v>16.5152</v>
      </c>
      <c r="V90" s="30"/>
      <c r="W90" s="31">
        <v>37294.564200000001</v>
      </c>
    </row>
    <row r="91" spans="1:23" x14ac:dyDescent="0.3">
      <c r="A91" s="32" t="s">
        <v>167</v>
      </c>
      <c r="B91" s="32">
        <v>2008</v>
      </c>
      <c r="C91" s="29" t="s">
        <v>189</v>
      </c>
      <c r="D91" s="29" t="s">
        <v>204</v>
      </c>
      <c r="E91" s="33">
        <f t="shared" si="2"/>
        <v>1</v>
      </c>
      <c r="F91" s="33">
        <f t="shared" si="3"/>
        <v>0</v>
      </c>
      <c r="G91" s="30">
        <v>5.0000000000000001E-4</v>
      </c>
      <c r="H91" s="30"/>
      <c r="I91" s="30">
        <v>2.29E-2</v>
      </c>
      <c r="J91" s="30">
        <v>0.79720000000000002</v>
      </c>
      <c r="K91" s="30"/>
      <c r="L91" s="31">
        <v>31394.25</v>
      </c>
      <c r="M91" s="31">
        <v>309511.02720000001</v>
      </c>
      <c r="N91" s="31">
        <v>872335.97880000004</v>
      </c>
      <c r="O91" s="31"/>
      <c r="P91" s="31">
        <v>6955.8360000000002</v>
      </c>
      <c r="Q91" s="31">
        <v>15413.8791</v>
      </c>
      <c r="R91" s="30">
        <v>31.410599999999999</v>
      </c>
      <c r="S91" s="30">
        <v>29.563300000000002</v>
      </c>
      <c r="T91" s="30"/>
      <c r="U91" s="30">
        <v>11.9963</v>
      </c>
      <c r="V91" s="30"/>
      <c r="W91" s="31">
        <v>43089.654600000002</v>
      </c>
    </row>
    <row r="92" spans="1:23" x14ac:dyDescent="0.3">
      <c r="A92" s="32" t="s">
        <v>168</v>
      </c>
      <c r="B92" s="32">
        <v>2009</v>
      </c>
      <c r="C92" s="29" t="s">
        <v>189</v>
      </c>
      <c r="D92" s="29" t="s">
        <v>204</v>
      </c>
      <c r="E92" s="33">
        <f t="shared" si="2"/>
        <v>1</v>
      </c>
      <c r="F92" s="33">
        <f t="shared" si="3"/>
        <v>0</v>
      </c>
      <c r="G92" s="30">
        <v>-0.61760000000000004</v>
      </c>
      <c r="H92" s="30"/>
      <c r="I92" s="30">
        <v>-45.655299999999997</v>
      </c>
      <c r="J92" s="30">
        <v>1.0542</v>
      </c>
      <c r="K92" s="30"/>
      <c r="L92" s="31">
        <v>42305.112000000001</v>
      </c>
      <c r="M92" s="31">
        <v>401411.31</v>
      </c>
      <c r="N92" s="31">
        <v>1209700</v>
      </c>
      <c r="O92" s="31">
        <v>485994.3051</v>
      </c>
      <c r="P92" s="31">
        <v>10024.605299999999</v>
      </c>
      <c r="Q92" s="31">
        <v>12651.406800000001</v>
      </c>
      <c r="R92" s="30">
        <v>31.761900000000001</v>
      </c>
      <c r="S92" s="30">
        <v>31.283300000000001</v>
      </c>
      <c r="T92" s="30"/>
      <c r="U92" s="30">
        <v>45.120199999999997</v>
      </c>
      <c r="V92" s="30">
        <v>1055.8398999999999</v>
      </c>
      <c r="W92" s="31">
        <v>59383.364699999998</v>
      </c>
    </row>
    <row r="93" spans="1:23" x14ac:dyDescent="0.3">
      <c r="A93" s="32" t="s">
        <v>169</v>
      </c>
      <c r="B93" s="32">
        <v>2010</v>
      </c>
      <c r="C93" s="29" t="s">
        <v>189</v>
      </c>
      <c r="D93" s="29" t="s">
        <v>204</v>
      </c>
      <c r="E93" s="33">
        <f t="shared" si="2"/>
        <v>1</v>
      </c>
      <c r="F93" s="33">
        <f t="shared" si="3"/>
        <v>0</v>
      </c>
      <c r="G93" s="30">
        <v>0.1789</v>
      </c>
      <c r="H93" s="30"/>
      <c r="I93" s="30">
        <v>14.6494</v>
      </c>
      <c r="J93" s="30">
        <v>0.94530000000000003</v>
      </c>
      <c r="K93" s="30">
        <v>0.6542</v>
      </c>
      <c r="L93" s="31">
        <v>42406.308199999999</v>
      </c>
      <c r="M93" s="31">
        <v>357540.5</v>
      </c>
      <c r="N93" s="31">
        <v>1008200</v>
      </c>
      <c r="O93" s="31">
        <v>410214.56939999998</v>
      </c>
      <c r="P93" s="31">
        <v>9357.9148999999998</v>
      </c>
      <c r="Q93" s="31">
        <v>14294.937</v>
      </c>
      <c r="R93" s="30">
        <v>26.320699999999999</v>
      </c>
      <c r="S93" s="30">
        <v>34.895699999999998</v>
      </c>
      <c r="T93" s="30">
        <v>-9.4986999999999995</v>
      </c>
      <c r="U93" s="30">
        <v>-0.92230000000000001</v>
      </c>
      <c r="V93" s="30">
        <v>1027.9852000000001</v>
      </c>
      <c r="W93" s="31">
        <v>54609.466200000003</v>
      </c>
    </row>
    <row r="94" spans="1:23" x14ac:dyDescent="0.3">
      <c r="A94" s="32" t="s">
        <v>170</v>
      </c>
      <c r="B94" s="32">
        <v>2011</v>
      </c>
      <c r="C94" s="29" t="s">
        <v>189</v>
      </c>
      <c r="D94" s="29" t="s">
        <v>204</v>
      </c>
      <c r="E94" s="33">
        <f t="shared" si="2"/>
        <v>1</v>
      </c>
      <c r="F94" s="33">
        <f t="shared" si="3"/>
        <v>0</v>
      </c>
      <c r="G94" s="30">
        <v>9.01E-2</v>
      </c>
      <c r="H94" s="30"/>
      <c r="I94" s="30">
        <v>3.9735999999999998</v>
      </c>
      <c r="J94" s="30">
        <v>0.9849</v>
      </c>
      <c r="K94" s="30">
        <v>0.33029999999999998</v>
      </c>
      <c r="L94" s="31">
        <v>33940.944000000003</v>
      </c>
      <c r="M94" s="31">
        <v>306625.82400000002</v>
      </c>
      <c r="N94" s="31">
        <v>857644.848</v>
      </c>
      <c r="O94" s="31">
        <v>360880.272</v>
      </c>
      <c r="P94" s="31">
        <v>9362.5120000000006</v>
      </c>
      <c r="Q94" s="31">
        <v>27756.432000000001</v>
      </c>
      <c r="R94" s="30">
        <v>26.680800000000001</v>
      </c>
      <c r="S94" s="30">
        <v>46.651699999999998</v>
      </c>
      <c r="T94" s="30">
        <v>-9.2705000000000002</v>
      </c>
      <c r="U94" s="30">
        <v>-7.1860999999999997</v>
      </c>
      <c r="V94" s="30">
        <v>977.30110000000002</v>
      </c>
      <c r="W94" s="31">
        <v>47381.760000000002</v>
      </c>
    </row>
    <row r="95" spans="1:23" x14ac:dyDescent="0.3">
      <c r="A95" s="32" t="s">
        <v>171</v>
      </c>
      <c r="B95" s="32">
        <v>2012</v>
      </c>
      <c r="C95" s="29" t="s">
        <v>189</v>
      </c>
      <c r="D95" s="29" t="s">
        <v>204</v>
      </c>
      <c r="E95" s="33">
        <f t="shared" si="2"/>
        <v>1</v>
      </c>
      <c r="F95" s="33">
        <f t="shared" si="3"/>
        <v>0</v>
      </c>
      <c r="G95" s="30">
        <v>8.9999999999999998E-4</v>
      </c>
      <c r="H95" s="30"/>
      <c r="I95" s="30">
        <v>2.6599999999999999E-2</v>
      </c>
      <c r="J95" s="30">
        <v>0.88600000000000001</v>
      </c>
      <c r="K95" s="30">
        <v>0.16850000000000001</v>
      </c>
      <c r="L95" s="31">
        <v>35955.226499999997</v>
      </c>
      <c r="M95" s="31">
        <v>274675.75949999999</v>
      </c>
      <c r="N95" s="31">
        <v>839168.19660000002</v>
      </c>
      <c r="O95" s="31">
        <v>332928.6372</v>
      </c>
      <c r="P95" s="31">
        <v>7122.44</v>
      </c>
      <c r="Q95" s="31">
        <v>31369.269</v>
      </c>
      <c r="R95" s="30">
        <v>23.5214</v>
      </c>
      <c r="S95" s="30">
        <v>41.755600000000001</v>
      </c>
      <c r="T95" s="30">
        <v>-9.4022000000000006</v>
      </c>
      <c r="U95" s="30">
        <v>2.9542000000000002</v>
      </c>
      <c r="V95" s="30">
        <v>934.37890000000004</v>
      </c>
      <c r="W95" s="31">
        <v>48991.223100000003</v>
      </c>
    </row>
    <row r="96" spans="1:23" x14ac:dyDescent="0.3">
      <c r="A96" s="32" t="s">
        <v>172</v>
      </c>
      <c r="B96" s="32">
        <v>2013</v>
      </c>
      <c r="C96" s="29" t="s">
        <v>189</v>
      </c>
      <c r="D96" s="29" t="s">
        <v>204</v>
      </c>
      <c r="E96" s="33">
        <f t="shared" si="2"/>
        <v>0</v>
      </c>
      <c r="F96" s="33">
        <f t="shared" si="3"/>
        <v>0</v>
      </c>
      <c r="G96" s="30">
        <v>1.32E-2</v>
      </c>
      <c r="H96" s="30"/>
      <c r="I96" s="30">
        <v>0.31859999999999999</v>
      </c>
      <c r="J96" s="30">
        <v>1.2793000000000001</v>
      </c>
      <c r="K96" s="30">
        <v>1.0402</v>
      </c>
      <c r="L96" s="31">
        <v>35446.003400000001</v>
      </c>
      <c r="M96" s="31">
        <v>262801.79320000001</v>
      </c>
      <c r="N96" s="31">
        <v>757927.55290000001</v>
      </c>
      <c r="O96" s="31">
        <v>309055.61479999998</v>
      </c>
      <c r="P96" s="31">
        <v>8166.4587000000001</v>
      </c>
      <c r="Q96" s="31">
        <v>35823.822</v>
      </c>
      <c r="R96" s="30">
        <v>20.406199999999998</v>
      </c>
      <c r="S96" s="30">
        <v>51.273099999999999</v>
      </c>
      <c r="T96" s="30">
        <v>-11.156000000000001</v>
      </c>
      <c r="U96" s="30">
        <v>10.384399999999999</v>
      </c>
      <c r="V96" s="30">
        <v>784.452</v>
      </c>
      <c r="W96" s="31">
        <v>50538.063900000001</v>
      </c>
    </row>
    <row r="97" spans="1:23" x14ac:dyDescent="0.3">
      <c r="A97" s="32" t="s">
        <v>173</v>
      </c>
      <c r="B97" s="32">
        <v>2014</v>
      </c>
      <c r="C97" s="29" t="s">
        <v>189</v>
      </c>
      <c r="D97" s="29" t="s">
        <v>204</v>
      </c>
      <c r="E97" s="33">
        <f t="shared" si="2"/>
        <v>0</v>
      </c>
      <c r="F97" s="33">
        <f t="shared" si="3"/>
        <v>0</v>
      </c>
      <c r="G97" s="30">
        <v>4.7699999999999999E-2</v>
      </c>
      <c r="H97" s="30"/>
      <c r="I97" s="30">
        <v>1.0146999999999999</v>
      </c>
      <c r="J97" s="30">
        <v>1.2323999999999999</v>
      </c>
      <c r="K97" s="30">
        <v>0.95420000000000005</v>
      </c>
      <c r="L97" s="31">
        <v>30398.83</v>
      </c>
      <c r="M97" s="31">
        <v>260365.38</v>
      </c>
      <c r="N97" s="31">
        <v>674706.89</v>
      </c>
      <c r="O97" s="31">
        <v>260929.24</v>
      </c>
      <c r="P97" s="31">
        <v>7448.8199000000004</v>
      </c>
      <c r="Q97" s="31">
        <v>31525.34</v>
      </c>
      <c r="R97" s="30">
        <v>20.6828</v>
      </c>
      <c r="S97" s="30">
        <v>45.144799999999996</v>
      </c>
      <c r="T97" s="30">
        <v>-3.7763</v>
      </c>
      <c r="U97" s="30">
        <v>0.94430000000000003</v>
      </c>
      <c r="V97" s="30">
        <v>839.76260000000002</v>
      </c>
      <c r="W97" s="31">
        <v>38085.96</v>
      </c>
    </row>
    <row r="98" spans="1:23" x14ac:dyDescent="0.3">
      <c r="A98" s="32" t="s">
        <v>174</v>
      </c>
      <c r="B98" s="32">
        <v>2015</v>
      </c>
      <c r="C98" s="29" t="s">
        <v>189</v>
      </c>
      <c r="D98" s="29" t="s">
        <v>204</v>
      </c>
      <c r="E98" s="33">
        <f t="shared" si="2"/>
        <v>0</v>
      </c>
      <c r="F98" s="33">
        <f t="shared" si="3"/>
        <v>0</v>
      </c>
      <c r="G98" s="30">
        <v>0.19470000000000001</v>
      </c>
      <c r="H98" s="30"/>
      <c r="I98" s="30">
        <v>3.8250000000000002</v>
      </c>
      <c r="J98" s="30">
        <v>1.3359000000000001</v>
      </c>
      <c r="K98" s="30">
        <v>0.5212</v>
      </c>
      <c r="L98" s="31">
        <v>29667.4398</v>
      </c>
      <c r="M98" s="31">
        <v>215398.89120000001</v>
      </c>
      <c r="N98" s="31">
        <v>578767.71059999999</v>
      </c>
      <c r="O98" s="31">
        <v>225748.7562</v>
      </c>
      <c r="P98" s="31">
        <v>6414.6936999999998</v>
      </c>
      <c r="Q98" s="31">
        <v>31949.299800000001</v>
      </c>
      <c r="R98" s="30">
        <v>17.517099999999999</v>
      </c>
      <c r="S98" s="30">
        <v>61.716099999999997</v>
      </c>
      <c r="T98" s="30">
        <v>-3.8357999999999999</v>
      </c>
      <c r="U98" s="30">
        <v>8.7550000000000008</v>
      </c>
      <c r="V98" s="30">
        <v>647.54830000000004</v>
      </c>
      <c r="W98" s="31">
        <v>35643.739800000003</v>
      </c>
    </row>
    <row r="99" spans="1:23" x14ac:dyDescent="0.3">
      <c r="A99" s="32" t="s">
        <v>175</v>
      </c>
      <c r="B99" s="32">
        <v>2016</v>
      </c>
      <c r="C99" s="29" t="s">
        <v>189</v>
      </c>
      <c r="D99" s="29" t="s">
        <v>204</v>
      </c>
      <c r="E99" s="33">
        <f t="shared" si="2"/>
        <v>0</v>
      </c>
      <c r="F99" s="33">
        <f t="shared" si="3"/>
        <v>0</v>
      </c>
      <c r="G99" s="30">
        <v>5.5100000000000003E-2</v>
      </c>
      <c r="H99" s="30"/>
      <c r="I99" s="30">
        <v>0.96650000000000003</v>
      </c>
      <c r="J99" s="30">
        <v>1.2910999999999999</v>
      </c>
      <c r="K99" s="30">
        <v>0.47539999999999999</v>
      </c>
      <c r="L99" s="31">
        <v>27943.221799999999</v>
      </c>
      <c r="M99" s="31">
        <v>200948.82689999999</v>
      </c>
      <c r="N99" s="31">
        <v>506730.61499999999</v>
      </c>
      <c r="O99" s="31">
        <v>215323.33319999999</v>
      </c>
      <c r="P99" s="31">
        <v>5619.3692000000001</v>
      </c>
      <c r="Q99" s="31">
        <v>30178.131099999999</v>
      </c>
      <c r="R99" s="30">
        <v>16.209499999999998</v>
      </c>
      <c r="S99" s="30">
        <v>65.377499999999998</v>
      </c>
      <c r="T99" s="30">
        <v>-1.7333000000000001</v>
      </c>
      <c r="U99" s="30">
        <v>-3.4931000000000001</v>
      </c>
      <c r="V99" s="30">
        <v>524.29150000000004</v>
      </c>
      <c r="W99" s="31">
        <v>33930.753700000001</v>
      </c>
    </row>
    <row r="100" spans="1:23" x14ac:dyDescent="0.3">
      <c r="A100" s="32" t="s">
        <v>176</v>
      </c>
      <c r="B100" s="32">
        <v>2017</v>
      </c>
      <c r="C100" s="29" t="s">
        <v>189</v>
      </c>
      <c r="D100" s="29" t="s">
        <v>204</v>
      </c>
      <c r="E100" s="33">
        <f t="shared" si="2"/>
        <v>0</v>
      </c>
      <c r="F100" s="33">
        <f t="shared" si="3"/>
        <v>0</v>
      </c>
      <c r="G100" s="30">
        <v>3.3399999999999999E-2</v>
      </c>
      <c r="H100" s="30"/>
      <c r="I100" s="30">
        <v>0.54330000000000001</v>
      </c>
      <c r="J100" s="30">
        <v>1.2117</v>
      </c>
      <c r="K100" s="30"/>
      <c r="L100" s="31">
        <v>31239.167000000001</v>
      </c>
      <c r="M100" s="31">
        <v>206019.8118</v>
      </c>
      <c r="N100" s="31">
        <v>543987.08459999994</v>
      </c>
      <c r="O100" s="31">
        <v>283867.07059999998</v>
      </c>
      <c r="P100" s="31">
        <v>4865.7096000000001</v>
      </c>
      <c r="Q100" s="31">
        <v>34715.929400000001</v>
      </c>
      <c r="R100" s="30">
        <v>15.0625</v>
      </c>
      <c r="S100" s="30">
        <v>68.361800000000002</v>
      </c>
      <c r="T100" s="30">
        <v>0.86070000000000002</v>
      </c>
      <c r="U100" s="30">
        <v>2.9156</v>
      </c>
      <c r="V100" s="30">
        <v>399.78699999999998</v>
      </c>
      <c r="W100" s="31">
        <v>37735.855799999998</v>
      </c>
    </row>
    <row r="101" spans="1:23" x14ac:dyDescent="0.3">
      <c r="A101" s="32" t="s">
        <v>177</v>
      </c>
      <c r="B101" s="32">
        <v>2018</v>
      </c>
      <c r="C101" s="29" t="s">
        <v>189</v>
      </c>
      <c r="D101" s="29" t="s">
        <v>204</v>
      </c>
      <c r="E101" s="33">
        <f t="shared" si="2"/>
        <v>0</v>
      </c>
      <c r="F101" s="33">
        <f t="shared" si="3"/>
        <v>0</v>
      </c>
      <c r="G101" s="30">
        <v>0.18940000000000001</v>
      </c>
      <c r="H101" s="30"/>
      <c r="I101" s="30">
        <v>3.0954000000000002</v>
      </c>
      <c r="J101" s="30">
        <v>1.3922000000000001</v>
      </c>
      <c r="K101" s="30"/>
      <c r="L101" s="31">
        <v>27610.772000000001</v>
      </c>
      <c r="M101" s="31">
        <v>206706.30960000001</v>
      </c>
      <c r="N101" s="31">
        <v>529504.97880000004</v>
      </c>
      <c r="O101" s="31">
        <v>249232.16639999999</v>
      </c>
      <c r="P101" s="31">
        <v>5649.3175000000001</v>
      </c>
      <c r="Q101" s="31">
        <v>32307.2372</v>
      </c>
      <c r="R101" s="30">
        <v>15.721</v>
      </c>
      <c r="S101" s="30">
        <v>60.109200000000001</v>
      </c>
      <c r="T101" s="30">
        <v>1.9706999999999999</v>
      </c>
      <c r="U101" s="30">
        <v>0.34939999999999999</v>
      </c>
      <c r="V101" s="30">
        <v>399.5104</v>
      </c>
      <c r="W101" s="31">
        <v>33782.254800000002</v>
      </c>
    </row>
    <row r="102" spans="1:23" x14ac:dyDescent="0.3">
      <c r="A102" s="32" t="s">
        <v>178</v>
      </c>
      <c r="B102" s="32">
        <v>2019</v>
      </c>
      <c r="C102" s="29" t="s">
        <v>189</v>
      </c>
      <c r="D102" s="29" t="s">
        <v>204</v>
      </c>
      <c r="E102" s="33">
        <f t="shared" si="2"/>
        <v>0</v>
      </c>
      <c r="F102" s="33">
        <f t="shared" si="3"/>
        <v>0</v>
      </c>
      <c r="G102" s="30">
        <v>0.1391</v>
      </c>
      <c r="H102" s="30"/>
      <c r="I102" s="30">
        <v>2.2715999999999998</v>
      </c>
      <c r="J102" s="30">
        <v>1.4418</v>
      </c>
      <c r="K102" s="30"/>
      <c r="L102" s="31">
        <v>29212.2435</v>
      </c>
      <c r="M102" s="31">
        <v>204103.9185</v>
      </c>
      <c r="N102" s="31">
        <v>520616.86440000002</v>
      </c>
      <c r="O102" s="31">
        <v>266341.77389999997</v>
      </c>
      <c r="P102" s="31">
        <v>5720.5826999999999</v>
      </c>
      <c r="Q102" s="31">
        <v>31986.929400000001</v>
      </c>
      <c r="R102" s="30">
        <v>15.118399999999999</v>
      </c>
      <c r="S102" s="30">
        <v>63.058100000000003</v>
      </c>
      <c r="T102" s="30">
        <v>8.9982000000000006</v>
      </c>
      <c r="U102" s="30">
        <v>5.9819000000000004</v>
      </c>
      <c r="V102" s="30">
        <v>377.6046</v>
      </c>
      <c r="W102" s="31">
        <v>34358.494200000001</v>
      </c>
    </row>
    <row r="103" spans="1:23" x14ac:dyDescent="0.3">
      <c r="A103" s="32" t="s">
        <v>179</v>
      </c>
      <c r="B103" s="32">
        <v>2020</v>
      </c>
      <c r="C103" s="29" t="s">
        <v>189</v>
      </c>
      <c r="D103" s="29" t="s">
        <v>204</v>
      </c>
      <c r="E103" s="33">
        <f t="shared" si="2"/>
        <v>1</v>
      </c>
      <c r="F103" s="33">
        <f t="shared" si="3"/>
        <v>0</v>
      </c>
      <c r="G103" s="30">
        <v>-0.59150000000000003</v>
      </c>
      <c r="H103" s="30"/>
      <c r="I103" s="30">
        <v>-10.7933</v>
      </c>
      <c r="J103" s="30">
        <v>1.3614999999999999</v>
      </c>
      <c r="K103" s="30"/>
      <c r="L103" s="31">
        <v>32750.775000000001</v>
      </c>
      <c r="M103" s="31">
        <v>218314.05</v>
      </c>
      <c r="N103" s="31">
        <v>619704.81000000006</v>
      </c>
      <c r="O103" s="31">
        <v>291816.86249999999</v>
      </c>
      <c r="P103" s="31">
        <v>5721.2186000000002</v>
      </c>
      <c r="Q103" s="31">
        <v>30393.794999999998</v>
      </c>
      <c r="R103" s="30">
        <v>17.724299999999999</v>
      </c>
      <c r="S103" s="30">
        <v>60.950099999999999</v>
      </c>
      <c r="T103" s="30">
        <v>0.63870000000000005</v>
      </c>
      <c r="U103" s="30">
        <v>8.1689000000000007</v>
      </c>
      <c r="V103" s="30">
        <v>446.50349999999997</v>
      </c>
      <c r="W103" s="31">
        <v>38634.667500000003</v>
      </c>
    </row>
    <row r="104" spans="1:23" x14ac:dyDescent="0.3">
      <c r="A104" s="32" t="s">
        <v>180</v>
      </c>
      <c r="B104" s="32">
        <v>2021</v>
      </c>
      <c r="C104" s="29" t="s">
        <v>189</v>
      </c>
      <c r="D104" s="29" t="s">
        <v>204</v>
      </c>
      <c r="E104" s="33">
        <f t="shared" si="2"/>
        <v>1</v>
      </c>
      <c r="F104" s="33">
        <f t="shared" si="3"/>
        <v>0</v>
      </c>
      <c r="G104" s="30">
        <v>8.7800000000000003E-2</v>
      </c>
      <c r="H104" s="30"/>
      <c r="I104" s="30">
        <v>1.7004999999999999</v>
      </c>
      <c r="J104" s="30">
        <v>1.2935000000000001</v>
      </c>
      <c r="K104" s="30"/>
      <c r="L104" s="31">
        <v>30986.999</v>
      </c>
      <c r="M104" s="31">
        <v>199469.05679999999</v>
      </c>
      <c r="N104" s="31">
        <v>538607.89839999995</v>
      </c>
      <c r="O104" s="31">
        <v>283400.9558</v>
      </c>
      <c r="P104" s="31">
        <v>5760.0733</v>
      </c>
      <c r="Q104" s="31">
        <v>29305.286800000002</v>
      </c>
      <c r="R104" s="30">
        <v>15.8596</v>
      </c>
      <c r="S104" s="30">
        <v>60.442799999999998</v>
      </c>
      <c r="T104" s="30">
        <v>4.3941999999999997</v>
      </c>
      <c r="U104" s="30">
        <v>-6.3235000000000001</v>
      </c>
      <c r="V104" s="30">
        <v>380.19240000000002</v>
      </c>
      <c r="W104" s="31">
        <v>36642.425199999998</v>
      </c>
    </row>
    <row r="105" spans="1:23" x14ac:dyDescent="0.3">
      <c r="A105" s="32" t="s">
        <v>181</v>
      </c>
      <c r="B105" s="32">
        <v>2022</v>
      </c>
      <c r="C105" s="29" t="s">
        <v>189</v>
      </c>
      <c r="D105" s="29" t="s">
        <v>204</v>
      </c>
      <c r="E105" s="33">
        <f t="shared" si="2"/>
        <v>1</v>
      </c>
      <c r="F105" s="33">
        <f t="shared" si="3"/>
        <v>0</v>
      </c>
      <c r="G105" s="30">
        <v>0.30199999999999999</v>
      </c>
      <c r="H105" s="30"/>
      <c r="I105" s="30">
        <v>5.452</v>
      </c>
      <c r="J105" s="30">
        <v>1.7292000000000001</v>
      </c>
      <c r="K105" s="30"/>
      <c r="L105" s="31">
        <v>29026.81</v>
      </c>
      <c r="M105" s="31">
        <v>180801.68</v>
      </c>
      <c r="N105" s="31">
        <v>511383.84179999999</v>
      </c>
      <c r="O105" s="31">
        <v>271566.69400000002</v>
      </c>
      <c r="P105" s="31">
        <v>6837.8828000000003</v>
      </c>
      <c r="Q105" s="31">
        <v>28815.8033</v>
      </c>
      <c r="R105" s="30">
        <v>15.448600000000001</v>
      </c>
      <c r="S105" s="30">
        <v>66.346400000000003</v>
      </c>
      <c r="T105" s="30">
        <v>1.863</v>
      </c>
      <c r="U105" s="30">
        <v>15.7197</v>
      </c>
      <c r="V105" s="30">
        <v>323.89580000000001</v>
      </c>
      <c r="W105" s="31">
        <v>34168.089999999997</v>
      </c>
    </row>
    <row r="106" spans="1:23" x14ac:dyDescent="0.3">
      <c r="A106" s="32"/>
      <c r="B106" s="32"/>
      <c r="C106" s="29"/>
      <c r="D106" s="29"/>
      <c r="E106" s="33"/>
      <c r="F106" s="33"/>
      <c r="G106" s="30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30"/>
      <c r="S106" s="30"/>
      <c r="T106" s="30"/>
      <c r="U106" s="30"/>
      <c r="V106" s="30"/>
      <c r="W106" s="31"/>
    </row>
    <row r="107" spans="1:23" x14ac:dyDescent="0.3">
      <c r="A107" s="32" t="s">
        <v>147</v>
      </c>
      <c r="B107" s="32">
        <v>1988</v>
      </c>
      <c r="C107" s="29" t="s">
        <v>190</v>
      </c>
      <c r="D107" s="29" t="s">
        <v>204</v>
      </c>
      <c r="E107" s="33">
        <f t="shared" si="2"/>
        <v>0</v>
      </c>
      <c r="F107" s="33">
        <f t="shared" si="3"/>
        <v>0</v>
      </c>
      <c r="G107" s="30"/>
      <c r="H107" s="30"/>
      <c r="I107" s="30"/>
      <c r="J107" s="30"/>
      <c r="K107" s="30"/>
      <c r="L107" s="31"/>
      <c r="M107" s="31"/>
      <c r="N107" s="31">
        <v>171206.0368</v>
      </c>
      <c r="O107" s="31">
        <v>108174.2846</v>
      </c>
      <c r="P107" s="31">
        <v>3634.0439999999999</v>
      </c>
      <c r="Q107" s="31">
        <v>6754.1984000000002</v>
      </c>
      <c r="R107" s="30">
        <v>24.866700000000002</v>
      </c>
      <c r="S107" s="30">
        <v>43.786700000000003</v>
      </c>
      <c r="T107" s="30"/>
      <c r="U107" s="30"/>
      <c r="V107" s="30"/>
      <c r="W107" s="31"/>
    </row>
    <row r="108" spans="1:23" x14ac:dyDescent="0.3">
      <c r="A108" s="32" t="s">
        <v>148</v>
      </c>
      <c r="B108" s="32">
        <v>1989</v>
      </c>
      <c r="C108" s="29" t="s">
        <v>190</v>
      </c>
      <c r="D108" s="29" t="s">
        <v>204</v>
      </c>
      <c r="E108" s="33">
        <f t="shared" si="2"/>
        <v>0</v>
      </c>
      <c r="F108" s="33">
        <f t="shared" si="3"/>
        <v>0</v>
      </c>
      <c r="G108" s="30">
        <v>0.40710000000000002</v>
      </c>
      <c r="H108" s="30"/>
      <c r="I108" s="30">
        <v>9.8116000000000003</v>
      </c>
      <c r="J108" s="30">
        <v>2.3530000000000002</v>
      </c>
      <c r="K108" s="30">
        <v>1.28</v>
      </c>
      <c r="L108" s="31"/>
      <c r="M108" s="31"/>
      <c r="N108" s="31">
        <v>202712.06349999999</v>
      </c>
      <c r="O108" s="31">
        <v>126011.9765</v>
      </c>
      <c r="P108" s="31">
        <v>3842.0940999999998</v>
      </c>
      <c r="Q108" s="31">
        <v>8776.2067999999999</v>
      </c>
      <c r="R108" s="30">
        <v>22.578700000000001</v>
      </c>
      <c r="S108" s="30">
        <v>45.021700000000003</v>
      </c>
      <c r="T108" s="30">
        <v>10.9724</v>
      </c>
      <c r="U108" s="30">
        <v>16.2743</v>
      </c>
      <c r="V108" s="30"/>
      <c r="W108" s="31"/>
    </row>
    <row r="109" spans="1:23" x14ac:dyDescent="0.3">
      <c r="A109" s="32" t="s">
        <v>149</v>
      </c>
      <c r="B109" s="32">
        <v>1990</v>
      </c>
      <c r="C109" s="29" t="s">
        <v>190</v>
      </c>
      <c r="D109" s="29" t="s">
        <v>204</v>
      </c>
      <c r="E109" s="33">
        <f t="shared" si="2"/>
        <v>0</v>
      </c>
      <c r="F109" s="33">
        <f t="shared" si="3"/>
        <v>0</v>
      </c>
      <c r="G109" s="30">
        <v>0.27660000000000001</v>
      </c>
      <c r="H109" s="30"/>
      <c r="I109" s="30">
        <v>6.5792999999999999</v>
      </c>
      <c r="J109" s="30">
        <v>2.4491999999999998</v>
      </c>
      <c r="K109" s="30">
        <v>1.1517999999999999</v>
      </c>
      <c r="L109" s="31"/>
      <c r="M109" s="31"/>
      <c r="N109" s="31">
        <v>266146.62660000002</v>
      </c>
      <c r="O109" s="31">
        <v>166085.29560000001</v>
      </c>
      <c r="P109" s="31">
        <v>5334.7163</v>
      </c>
      <c r="Q109" s="31">
        <v>10904.893099999999</v>
      </c>
      <c r="R109" s="30">
        <v>23.8718</v>
      </c>
      <c r="S109" s="30">
        <v>49.484499999999997</v>
      </c>
      <c r="T109" s="30">
        <v>16.783899999999999</v>
      </c>
      <c r="U109" s="30">
        <v>27.877099999999999</v>
      </c>
      <c r="V109" s="30"/>
      <c r="W109" s="31"/>
    </row>
    <row r="110" spans="1:23" x14ac:dyDescent="0.3">
      <c r="A110" s="32" t="s">
        <v>150</v>
      </c>
      <c r="B110" s="32">
        <v>1991</v>
      </c>
      <c r="C110" s="29" t="s">
        <v>190</v>
      </c>
      <c r="D110" s="29" t="s">
        <v>204</v>
      </c>
      <c r="E110" s="33">
        <f t="shared" si="2"/>
        <v>0</v>
      </c>
      <c r="F110" s="33">
        <f t="shared" si="3"/>
        <v>0</v>
      </c>
      <c r="G110" s="30">
        <v>0.3271</v>
      </c>
      <c r="H110" s="30"/>
      <c r="I110" s="30">
        <v>8.1248000000000005</v>
      </c>
      <c r="J110" s="30">
        <v>2.4943</v>
      </c>
      <c r="K110" s="30">
        <v>1.2135</v>
      </c>
      <c r="L110" s="31"/>
      <c r="M110" s="31"/>
      <c r="N110" s="31">
        <v>294334.51890000002</v>
      </c>
      <c r="O110" s="31">
        <v>180729.33799999999</v>
      </c>
      <c r="P110" s="31">
        <v>6050.0083999999997</v>
      </c>
      <c r="Q110" s="31">
        <v>11661.424199999999</v>
      </c>
      <c r="R110" s="30">
        <v>24.6919</v>
      </c>
      <c r="S110" s="30">
        <v>49.447299999999998</v>
      </c>
      <c r="T110" s="30">
        <v>10.489100000000001</v>
      </c>
      <c r="U110" s="30">
        <v>12.4161</v>
      </c>
      <c r="V110" s="30"/>
      <c r="W110" s="31"/>
    </row>
    <row r="111" spans="1:23" x14ac:dyDescent="0.3">
      <c r="A111" s="32" t="s">
        <v>151</v>
      </c>
      <c r="B111" s="32">
        <v>1992</v>
      </c>
      <c r="C111" s="29" t="s">
        <v>190</v>
      </c>
      <c r="D111" s="29" t="s">
        <v>204</v>
      </c>
      <c r="E111" s="33">
        <f t="shared" si="2"/>
        <v>0</v>
      </c>
      <c r="F111" s="33">
        <f t="shared" si="3"/>
        <v>0</v>
      </c>
      <c r="G111" s="30">
        <v>0.38129999999999997</v>
      </c>
      <c r="H111" s="30"/>
      <c r="I111" s="30">
        <v>9.7194000000000003</v>
      </c>
      <c r="J111" s="30">
        <v>2.3511000000000002</v>
      </c>
      <c r="K111" s="30">
        <v>1.0079</v>
      </c>
      <c r="L111" s="31"/>
      <c r="M111" s="31"/>
      <c r="N111" s="31">
        <v>304585.29950000002</v>
      </c>
      <c r="O111" s="31">
        <v>179718.97750000001</v>
      </c>
      <c r="P111" s="31">
        <v>6737.8950999999997</v>
      </c>
      <c r="Q111" s="31">
        <v>11843.605100000001</v>
      </c>
      <c r="R111" s="30">
        <v>25.002099999999999</v>
      </c>
      <c r="S111" s="30">
        <v>48.614800000000002</v>
      </c>
      <c r="T111" s="30">
        <v>6.0616000000000003</v>
      </c>
      <c r="U111" s="30">
        <v>5.7983000000000002</v>
      </c>
      <c r="V111" s="30"/>
      <c r="W111" s="31"/>
    </row>
    <row r="112" spans="1:23" x14ac:dyDescent="0.3">
      <c r="A112" s="32" t="s">
        <v>152</v>
      </c>
      <c r="B112" s="32">
        <v>1993</v>
      </c>
      <c r="C112" s="29" t="s">
        <v>190</v>
      </c>
      <c r="D112" s="29" t="s">
        <v>204</v>
      </c>
      <c r="E112" s="33">
        <f t="shared" si="2"/>
        <v>0</v>
      </c>
      <c r="F112" s="33">
        <f t="shared" si="3"/>
        <v>0</v>
      </c>
      <c r="G112" s="30">
        <v>0.41399999999999998</v>
      </c>
      <c r="H112" s="30"/>
      <c r="I112" s="30">
        <v>11.048</v>
      </c>
      <c r="J112" s="30">
        <v>2.1537000000000002</v>
      </c>
      <c r="K112" s="30">
        <v>0.78749999999999998</v>
      </c>
      <c r="L112" s="31"/>
      <c r="M112" s="31"/>
      <c r="N112" s="31">
        <v>316977.62699999998</v>
      </c>
      <c r="O112" s="31">
        <v>191360.7868</v>
      </c>
      <c r="P112" s="31">
        <v>6451.5578999999998</v>
      </c>
      <c r="Q112" s="31">
        <v>11774.3141</v>
      </c>
      <c r="R112" s="30">
        <v>26.2255</v>
      </c>
      <c r="S112" s="30">
        <v>47.7254</v>
      </c>
      <c r="T112" s="30">
        <v>9.1125000000000007</v>
      </c>
      <c r="U112" s="30">
        <v>13.7552</v>
      </c>
      <c r="V112" s="30"/>
      <c r="W112" s="31"/>
    </row>
    <row r="113" spans="1:23" x14ac:dyDescent="0.3">
      <c r="A113" s="32" t="s">
        <v>153</v>
      </c>
      <c r="B113" s="32">
        <v>1994</v>
      </c>
      <c r="C113" s="29" t="s">
        <v>190</v>
      </c>
      <c r="D113" s="29" t="s">
        <v>204</v>
      </c>
      <c r="E113" s="33">
        <f t="shared" si="2"/>
        <v>0</v>
      </c>
      <c r="F113" s="33">
        <f t="shared" si="3"/>
        <v>0</v>
      </c>
      <c r="G113" s="30">
        <v>0.23899999999999999</v>
      </c>
      <c r="H113" s="30"/>
      <c r="I113" s="30">
        <v>6.4897</v>
      </c>
      <c r="J113" s="30">
        <v>2.1371000000000002</v>
      </c>
      <c r="K113" s="30">
        <v>0.85060000000000002</v>
      </c>
      <c r="L113" s="31"/>
      <c r="M113" s="31"/>
      <c r="N113" s="31">
        <v>365892.86869999999</v>
      </c>
      <c r="O113" s="31">
        <v>218370.44209999999</v>
      </c>
      <c r="P113" s="31">
        <v>7012.0019000000002</v>
      </c>
      <c r="Q113" s="31">
        <v>13359.7935</v>
      </c>
      <c r="R113" s="30">
        <v>26.7455</v>
      </c>
      <c r="S113" s="30">
        <v>44.453000000000003</v>
      </c>
      <c r="T113" s="30">
        <v>1.6969000000000001</v>
      </c>
      <c r="U113" s="30">
        <v>-5.6759000000000004</v>
      </c>
      <c r="V113" s="30"/>
      <c r="W113" s="31"/>
    </row>
    <row r="114" spans="1:23" x14ac:dyDescent="0.3">
      <c r="A114" s="32" t="s">
        <v>154</v>
      </c>
      <c r="B114" s="32">
        <v>1995</v>
      </c>
      <c r="C114" s="29" t="s">
        <v>190</v>
      </c>
      <c r="D114" s="29" t="s">
        <v>204</v>
      </c>
      <c r="E114" s="33">
        <f t="shared" si="2"/>
        <v>0</v>
      </c>
      <c r="F114" s="33">
        <f t="shared" si="3"/>
        <v>0</v>
      </c>
      <c r="G114" s="30">
        <v>0.31619999999999998</v>
      </c>
      <c r="H114" s="30"/>
      <c r="I114" s="30">
        <v>7.6412000000000004</v>
      </c>
      <c r="J114" s="30">
        <v>1.6923999999999999</v>
      </c>
      <c r="K114" s="30">
        <v>7.9000000000000001E-2</v>
      </c>
      <c r="L114" s="31"/>
      <c r="M114" s="31"/>
      <c r="N114" s="31">
        <v>498312.00449999998</v>
      </c>
      <c r="O114" s="31">
        <v>285628.0428</v>
      </c>
      <c r="P114" s="31">
        <v>7528.0842000000002</v>
      </c>
      <c r="Q114" s="31">
        <v>19504.103500000001</v>
      </c>
      <c r="R114" s="30">
        <v>25.057600000000001</v>
      </c>
      <c r="S114" s="30">
        <v>49.387900000000002</v>
      </c>
      <c r="T114" s="30">
        <v>16.285799999999998</v>
      </c>
      <c r="U114" s="30">
        <v>14.215400000000001</v>
      </c>
      <c r="V114" s="30"/>
      <c r="W114" s="31"/>
    </row>
    <row r="115" spans="1:23" x14ac:dyDescent="0.3">
      <c r="A115" s="32" t="s">
        <v>155</v>
      </c>
      <c r="B115" s="32">
        <v>1996</v>
      </c>
      <c r="C115" s="29" t="s">
        <v>190</v>
      </c>
      <c r="D115" s="29" t="s">
        <v>204</v>
      </c>
      <c r="E115" s="33">
        <f t="shared" si="2"/>
        <v>0</v>
      </c>
      <c r="F115" s="33">
        <f t="shared" si="3"/>
        <v>0</v>
      </c>
      <c r="G115" s="30">
        <v>0.2666</v>
      </c>
      <c r="H115" s="30"/>
      <c r="I115" s="30">
        <v>7.3926999999999996</v>
      </c>
      <c r="J115" s="30">
        <v>1.3487</v>
      </c>
      <c r="K115" s="30">
        <v>-0.2349</v>
      </c>
      <c r="L115" s="31"/>
      <c r="M115" s="31"/>
      <c r="N115" s="31">
        <v>574777.40949999995</v>
      </c>
      <c r="O115" s="31">
        <v>301943.84869999997</v>
      </c>
      <c r="P115" s="31">
        <v>7011.0582000000004</v>
      </c>
      <c r="Q115" s="31">
        <v>19295.5092</v>
      </c>
      <c r="R115" s="30">
        <v>29.193300000000001</v>
      </c>
      <c r="S115" s="30">
        <v>50.765000000000001</v>
      </c>
      <c r="T115" s="30">
        <v>13.130800000000001</v>
      </c>
      <c r="U115" s="30">
        <v>24.633900000000001</v>
      </c>
      <c r="V115" s="30"/>
      <c r="W115" s="31"/>
    </row>
    <row r="116" spans="1:23" x14ac:dyDescent="0.3">
      <c r="A116" s="32" t="s">
        <v>156</v>
      </c>
      <c r="B116" s="32">
        <v>1997</v>
      </c>
      <c r="C116" s="29" t="s">
        <v>190</v>
      </c>
      <c r="D116" s="29" t="s">
        <v>204</v>
      </c>
      <c r="E116" s="33">
        <f t="shared" si="2"/>
        <v>0</v>
      </c>
      <c r="F116" s="33">
        <f t="shared" si="3"/>
        <v>0</v>
      </c>
      <c r="G116" s="30">
        <v>9.9299999999999999E-2</v>
      </c>
      <c r="H116" s="30"/>
      <c r="I116" s="30">
        <v>3.0951</v>
      </c>
      <c r="J116" s="30">
        <v>1.1865000000000001</v>
      </c>
      <c r="K116" s="30">
        <v>-0.53500000000000003</v>
      </c>
      <c r="L116" s="31"/>
      <c r="M116" s="31"/>
      <c r="N116" s="31">
        <v>579088.9878</v>
      </c>
      <c r="O116" s="31">
        <v>290822.58059999999</v>
      </c>
      <c r="P116" s="31">
        <v>6426.7704000000003</v>
      </c>
      <c r="Q116" s="31">
        <v>17845.3838</v>
      </c>
      <c r="R116" s="30">
        <v>31.847899999999999</v>
      </c>
      <c r="S116" s="30">
        <v>49.337000000000003</v>
      </c>
      <c r="T116" s="30">
        <v>12.548</v>
      </c>
      <c r="U116" s="30">
        <v>16.767900000000001</v>
      </c>
      <c r="V116" s="30"/>
      <c r="W116" s="31"/>
    </row>
    <row r="117" spans="1:23" x14ac:dyDescent="0.3">
      <c r="A117" s="32" t="s">
        <v>157</v>
      </c>
      <c r="B117" s="32">
        <v>1998</v>
      </c>
      <c r="C117" s="29" t="s">
        <v>190</v>
      </c>
      <c r="D117" s="29" t="s">
        <v>204</v>
      </c>
      <c r="E117" s="33">
        <f t="shared" si="2"/>
        <v>0</v>
      </c>
      <c r="F117" s="33">
        <f t="shared" si="3"/>
        <v>0</v>
      </c>
      <c r="G117" s="30">
        <v>0.29220000000000002</v>
      </c>
      <c r="H117" s="30"/>
      <c r="I117" s="30">
        <v>9.9297000000000004</v>
      </c>
      <c r="J117" s="30">
        <v>0.97299999999999998</v>
      </c>
      <c r="K117" s="30">
        <v>-0.63900000000000001</v>
      </c>
      <c r="L117" s="31"/>
      <c r="M117" s="31"/>
      <c r="N117" s="31">
        <v>728408.1827</v>
      </c>
      <c r="O117" s="31">
        <v>329876.54320000001</v>
      </c>
      <c r="P117" s="31">
        <v>6124.8280999999997</v>
      </c>
      <c r="Q117" s="31">
        <v>20577.324499999999</v>
      </c>
      <c r="R117" s="30">
        <v>34.866</v>
      </c>
      <c r="S117" s="30">
        <v>43.64</v>
      </c>
      <c r="T117" s="30">
        <v>5.7765000000000004</v>
      </c>
      <c r="U117" s="30">
        <v>2.9462999999999999</v>
      </c>
      <c r="V117" s="30"/>
      <c r="W117" s="31"/>
    </row>
    <row r="118" spans="1:23" x14ac:dyDescent="0.3">
      <c r="A118" s="32" t="s">
        <v>159</v>
      </c>
      <c r="B118" s="32">
        <v>2000</v>
      </c>
      <c r="C118" s="29" t="s">
        <v>190</v>
      </c>
      <c r="D118" s="29" t="s">
        <v>204</v>
      </c>
      <c r="E118" s="33">
        <f t="shared" si="2"/>
        <v>0</v>
      </c>
      <c r="F118" s="33">
        <f t="shared" si="3"/>
        <v>0</v>
      </c>
      <c r="G118" s="30"/>
      <c r="H118" s="30"/>
      <c r="I118" s="30"/>
      <c r="J118" s="30"/>
      <c r="K118" s="30"/>
      <c r="L118" s="31"/>
      <c r="M118" s="31"/>
      <c r="N118" s="31">
        <v>873514.21750000003</v>
      </c>
      <c r="O118" s="31">
        <v>351176.64449999999</v>
      </c>
      <c r="P118" s="31"/>
      <c r="Q118" s="31">
        <v>25844.7055</v>
      </c>
      <c r="R118" s="30">
        <v>33.087699999999998</v>
      </c>
      <c r="S118" s="30">
        <v>42.2804</v>
      </c>
      <c r="T118" s="30">
        <v>6.04</v>
      </c>
      <c r="U118" s="30">
        <v>14.962400000000001</v>
      </c>
      <c r="V118" s="30"/>
      <c r="W118" s="31"/>
    </row>
    <row r="119" spans="1:23" x14ac:dyDescent="0.3">
      <c r="A119" s="32" t="s">
        <v>160</v>
      </c>
      <c r="B119" s="32">
        <v>2001</v>
      </c>
      <c r="C119" s="29" t="s">
        <v>190</v>
      </c>
      <c r="D119" s="29" t="s">
        <v>204</v>
      </c>
      <c r="E119" s="33">
        <f t="shared" si="2"/>
        <v>1</v>
      </c>
      <c r="F119" s="33">
        <f t="shared" si="3"/>
        <v>0</v>
      </c>
      <c r="G119" s="30">
        <v>1.8100000000000002E-2</v>
      </c>
      <c r="H119" s="30"/>
      <c r="I119" s="30">
        <v>0.3982</v>
      </c>
      <c r="J119" s="30">
        <v>0.99219999999999997</v>
      </c>
      <c r="K119" s="30">
        <v>-0.80159999999999998</v>
      </c>
      <c r="L119" s="31"/>
      <c r="M119" s="31"/>
      <c r="N119" s="31">
        <v>817493.0466</v>
      </c>
      <c r="O119" s="31">
        <v>236306.0969</v>
      </c>
      <c r="P119" s="31">
        <v>7384.4746999999998</v>
      </c>
      <c r="Q119" s="31">
        <v>35783.827899999997</v>
      </c>
      <c r="R119" s="30">
        <v>22.845300000000002</v>
      </c>
      <c r="S119" s="30">
        <v>57.152999999999999</v>
      </c>
      <c r="T119" s="30">
        <v>-5.6794000000000002</v>
      </c>
      <c r="U119" s="30">
        <v>6.7142999999999997</v>
      </c>
      <c r="V119" s="30"/>
      <c r="W119" s="31"/>
    </row>
    <row r="120" spans="1:23" x14ac:dyDescent="0.3">
      <c r="A120" s="32" t="s">
        <v>161</v>
      </c>
      <c r="B120" s="32">
        <v>2002</v>
      </c>
      <c r="C120" s="29" t="s">
        <v>190</v>
      </c>
      <c r="D120" s="29" t="s">
        <v>204</v>
      </c>
      <c r="E120" s="33">
        <f t="shared" si="2"/>
        <v>0</v>
      </c>
      <c r="F120" s="33">
        <f t="shared" si="3"/>
        <v>0</v>
      </c>
      <c r="G120" s="30">
        <v>4.7399999999999998E-2</v>
      </c>
      <c r="H120" s="30"/>
      <c r="I120" s="30">
        <v>1.1313</v>
      </c>
      <c r="J120" s="30">
        <v>0.96109999999999995</v>
      </c>
      <c r="K120" s="30">
        <v>-0.2306</v>
      </c>
      <c r="L120" s="31"/>
      <c r="M120" s="31"/>
      <c r="N120" s="31">
        <v>796576.09199999995</v>
      </c>
      <c r="O120" s="31">
        <v>180269.64799999999</v>
      </c>
      <c r="P120" s="31">
        <v>6796.3356999999996</v>
      </c>
      <c r="Q120" s="31">
        <v>31502.546399999999</v>
      </c>
      <c r="R120" s="30">
        <v>25.286100000000001</v>
      </c>
      <c r="S120" s="30">
        <v>60.020499999999998</v>
      </c>
      <c r="T120" s="30">
        <v>-35.340899999999998</v>
      </c>
      <c r="U120" s="30">
        <v>-12.4206</v>
      </c>
      <c r="V120" s="30"/>
      <c r="W120" s="31"/>
    </row>
    <row r="121" spans="1:23" x14ac:dyDescent="0.3">
      <c r="A121" s="32" t="s">
        <v>162</v>
      </c>
      <c r="B121" s="32">
        <v>2003</v>
      </c>
      <c r="C121" s="29" t="s">
        <v>190</v>
      </c>
      <c r="D121" s="29" t="s">
        <v>204</v>
      </c>
      <c r="E121" s="33">
        <f t="shared" si="2"/>
        <v>0</v>
      </c>
      <c r="F121" s="33">
        <f t="shared" si="3"/>
        <v>0</v>
      </c>
      <c r="G121" s="30">
        <v>0.17480000000000001</v>
      </c>
      <c r="H121" s="30"/>
      <c r="I121" s="30">
        <v>4.6913</v>
      </c>
      <c r="J121" s="30">
        <v>0.83730000000000004</v>
      </c>
      <c r="K121" s="30">
        <v>-0.26939999999999997</v>
      </c>
      <c r="L121" s="31"/>
      <c r="M121" s="31">
        <v>270970.30080000003</v>
      </c>
      <c r="N121" s="31">
        <v>1009700</v>
      </c>
      <c r="O121" s="31">
        <v>186232.40280000001</v>
      </c>
      <c r="P121" s="31">
        <v>6621.4877999999999</v>
      </c>
      <c r="Q121" s="31">
        <v>35432.9928</v>
      </c>
      <c r="R121" s="30">
        <v>28.494900000000001</v>
      </c>
      <c r="S121" s="30">
        <v>56.363900000000001</v>
      </c>
      <c r="T121" s="30">
        <v>-13.630699999999999</v>
      </c>
      <c r="U121" s="30">
        <v>-6.5534999999999997</v>
      </c>
      <c r="V121" s="30"/>
      <c r="W121" s="31">
        <v>37529.924400000004</v>
      </c>
    </row>
    <row r="122" spans="1:23" x14ac:dyDescent="0.3">
      <c r="A122" s="32" t="s">
        <v>163</v>
      </c>
      <c r="B122" s="32">
        <v>2004</v>
      </c>
      <c r="C122" s="29" t="s">
        <v>190</v>
      </c>
      <c r="D122" s="29" t="s">
        <v>204</v>
      </c>
      <c r="E122" s="33">
        <f t="shared" si="2"/>
        <v>0</v>
      </c>
      <c r="F122" s="33">
        <f t="shared" si="3"/>
        <v>0</v>
      </c>
      <c r="G122" s="30">
        <v>0.30080000000000001</v>
      </c>
      <c r="H122" s="30"/>
      <c r="I122" s="30">
        <v>9.1376000000000008</v>
      </c>
      <c r="J122" s="30">
        <v>0.70840000000000003</v>
      </c>
      <c r="K122" s="30">
        <v>-0.46899999999999997</v>
      </c>
      <c r="L122" s="31"/>
      <c r="M122" s="31">
        <v>293876.4572</v>
      </c>
      <c r="N122" s="31">
        <v>1138800</v>
      </c>
      <c r="O122" s="31">
        <v>188006.80840000001</v>
      </c>
      <c r="P122" s="31">
        <v>6447.5324000000001</v>
      </c>
      <c r="Q122" s="31">
        <v>35115.462399999997</v>
      </c>
      <c r="R122" s="30">
        <v>32.43</v>
      </c>
      <c r="S122" s="30">
        <v>57.335900000000002</v>
      </c>
      <c r="T122" s="30">
        <v>-6.4347000000000003</v>
      </c>
      <c r="U122" s="30">
        <v>7.6154000000000002</v>
      </c>
      <c r="V122" s="30"/>
      <c r="W122" s="31">
        <v>38786.427199999998</v>
      </c>
    </row>
    <row r="123" spans="1:23" x14ac:dyDescent="0.3">
      <c r="A123" s="32" t="s">
        <v>164</v>
      </c>
      <c r="B123" s="32">
        <v>2005</v>
      </c>
      <c r="C123" s="29" t="s">
        <v>190</v>
      </c>
      <c r="D123" s="29" t="s">
        <v>204</v>
      </c>
      <c r="E123" s="33">
        <f t="shared" si="2"/>
        <v>0</v>
      </c>
      <c r="F123" s="33">
        <f t="shared" si="3"/>
        <v>0</v>
      </c>
      <c r="G123" s="30">
        <v>0.38519999999999999</v>
      </c>
      <c r="H123" s="30"/>
      <c r="I123" s="30">
        <v>12.639699999999999</v>
      </c>
      <c r="J123" s="30">
        <v>0.74450000000000005</v>
      </c>
      <c r="K123" s="30">
        <v>-1.3398000000000001</v>
      </c>
      <c r="L123" s="31">
        <v>25911.903399999999</v>
      </c>
      <c r="M123" s="31">
        <v>297247.32659999997</v>
      </c>
      <c r="N123" s="31">
        <v>1174000</v>
      </c>
      <c r="O123" s="31">
        <v>181379.7739</v>
      </c>
      <c r="P123" s="31">
        <v>7466.5486000000001</v>
      </c>
      <c r="Q123" s="31">
        <v>35423.268799999998</v>
      </c>
      <c r="R123" s="30">
        <v>33.142699999999998</v>
      </c>
      <c r="S123" s="30">
        <v>55.752499999999998</v>
      </c>
      <c r="T123" s="30">
        <v>10.5228</v>
      </c>
      <c r="U123" s="30">
        <v>15.576000000000001</v>
      </c>
      <c r="V123" s="30"/>
      <c r="W123" s="31">
        <v>40097.303800000002</v>
      </c>
    </row>
    <row r="124" spans="1:23" x14ac:dyDescent="0.3">
      <c r="A124" s="32" t="s">
        <v>165</v>
      </c>
      <c r="B124" s="32">
        <v>2006</v>
      </c>
      <c r="C124" s="29" t="s">
        <v>190</v>
      </c>
      <c r="D124" s="29" t="s">
        <v>204</v>
      </c>
      <c r="E124" s="33">
        <f t="shared" si="2"/>
        <v>0</v>
      </c>
      <c r="F124" s="33">
        <f t="shared" si="3"/>
        <v>0</v>
      </c>
      <c r="G124" s="30">
        <v>0.56510000000000005</v>
      </c>
      <c r="H124" s="30"/>
      <c r="I124" s="30">
        <v>19.0807</v>
      </c>
      <c r="J124" s="30">
        <v>0.74929999999999997</v>
      </c>
      <c r="K124" s="30">
        <v>-1.5083</v>
      </c>
      <c r="L124" s="31">
        <v>32310.412199999999</v>
      </c>
      <c r="M124" s="31">
        <v>363537.63929999998</v>
      </c>
      <c r="N124" s="31">
        <v>1485400</v>
      </c>
      <c r="O124" s="31">
        <v>224065.28320000001</v>
      </c>
      <c r="P124" s="31">
        <v>8692.9511999999995</v>
      </c>
      <c r="Q124" s="31">
        <v>43270.4712</v>
      </c>
      <c r="R124" s="30">
        <v>34.3279</v>
      </c>
      <c r="S124" s="30">
        <v>52.9895</v>
      </c>
      <c r="T124" s="30">
        <v>10.8329</v>
      </c>
      <c r="U124" s="30">
        <v>7.3518999999999997</v>
      </c>
      <c r="V124" s="30"/>
      <c r="W124" s="31">
        <v>46587.504699999998</v>
      </c>
    </row>
    <row r="125" spans="1:23" x14ac:dyDescent="0.3">
      <c r="A125" s="32" t="s">
        <v>166</v>
      </c>
      <c r="B125" s="32">
        <v>2007</v>
      </c>
      <c r="C125" s="29" t="s">
        <v>190</v>
      </c>
      <c r="D125" s="29" t="s">
        <v>204</v>
      </c>
      <c r="E125" s="33">
        <f t="shared" si="2"/>
        <v>1</v>
      </c>
      <c r="F125" s="33">
        <f t="shared" si="3"/>
        <v>0</v>
      </c>
      <c r="G125" s="30">
        <v>0.35920000000000002</v>
      </c>
      <c r="H125" s="30"/>
      <c r="I125" s="30">
        <v>20.1676</v>
      </c>
      <c r="J125" s="30">
        <v>0.5484</v>
      </c>
      <c r="K125" s="30">
        <v>9.9500000000000005E-2</v>
      </c>
      <c r="L125" s="31">
        <v>41299.055999999997</v>
      </c>
      <c r="M125" s="31">
        <v>479515.28940000001</v>
      </c>
      <c r="N125" s="31">
        <v>2946300</v>
      </c>
      <c r="O125" s="31">
        <v>292529.14679999999</v>
      </c>
      <c r="P125" s="31">
        <v>12130.195100000001</v>
      </c>
      <c r="Q125" s="31">
        <v>45854.785199999998</v>
      </c>
      <c r="R125" s="30">
        <v>52.523000000000003</v>
      </c>
      <c r="S125" s="30">
        <v>25.468699999999998</v>
      </c>
      <c r="T125" s="30">
        <v>11.3222</v>
      </c>
      <c r="U125" s="30">
        <v>11.1746</v>
      </c>
      <c r="V125" s="30">
        <v>3947.9513999999999</v>
      </c>
      <c r="W125" s="31">
        <v>55486.856699999997</v>
      </c>
    </row>
    <row r="126" spans="1:23" x14ac:dyDescent="0.3">
      <c r="A126" s="32" t="s">
        <v>167</v>
      </c>
      <c r="B126" s="32">
        <v>2008</v>
      </c>
      <c r="C126" s="29" t="s">
        <v>190</v>
      </c>
      <c r="D126" s="29" t="s">
        <v>204</v>
      </c>
      <c r="E126" s="33">
        <f t="shared" si="2"/>
        <v>1</v>
      </c>
      <c r="F126" s="33">
        <f t="shared" si="3"/>
        <v>0</v>
      </c>
      <c r="G126" s="30">
        <v>-0.18160000000000001</v>
      </c>
      <c r="H126" s="30"/>
      <c r="I126" s="30">
        <v>-12.341699999999999</v>
      </c>
      <c r="J126" s="30">
        <v>0.64910000000000001</v>
      </c>
      <c r="K126" s="30">
        <v>-1.1389</v>
      </c>
      <c r="L126" s="31">
        <v>43385.458200000001</v>
      </c>
      <c r="M126" s="31">
        <v>429378.4596</v>
      </c>
      <c r="N126" s="31">
        <v>3073000</v>
      </c>
      <c r="O126" s="31">
        <v>378431.87070000003</v>
      </c>
      <c r="P126" s="31">
        <v>18316.985799999999</v>
      </c>
      <c r="Q126" s="31">
        <v>42839.895900000003</v>
      </c>
      <c r="R126" s="30">
        <v>69.011200000000002</v>
      </c>
      <c r="S126" s="30">
        <v>59.162599999999998</v>
      </c>
      <c r="T126" s="30">
        <v>35.206600000000002</v>
      </c>
      <c r="U126" s="30">
        <v>-13.624499999999999</v>
      </c>
      <c r="V126" s="30">
        <v>5198.7371999999996</v>
      </c>
      <c r="W126" s="31">
        <v>52178.638800000001</v>
      </c>
    </row>
    <row r="127" spans="1:23" x14ac:dyDescent="0.3">
      <c r="A127" s="32" t="s">
        <v>168</v>
      </c>
      <c r="B127" s="32">
        <v>2009</v>
      </c>
      <c r="C127" s="29" t="s">
        <v>190</v>
      </c>
      <c r="D127" s="29" t="s">
        <v>204</v>
      </c>
      <c r="E127" s="33">
        <f t="shared" si="2"/>
        <v>1</v>
      </c>
      <c r="F127" s="33">
        <f t="shared" si="3"/>
        <v>0</v>
      </c>
      <c r="G127" s="30">
        <v>0.26860000000000001</v>
      </c>
      <c r="H127" s="30"/>
      <c r="I127" s="30">
        <v>14.7676</v>
      </c>
      <c r="J127" s="30">
        <v>0.89770000000000005</v>
      </c>
      <c r="K127" s="30">
        <v>-0.73209999999999997</v>
      </c>
      <c r="L127" s="31">
        <v>49307.238599999997</v>
      </c>
      <c r="M127" s="31">
        <v>391918.45559999999</v>
      </c>
      <c r="N127" s="31">
        <v>2150600</v>
      </c>
      <c r="O127" s="31">
        <v>374681.12880000001</v>
      </c>
      <c r="P127" s="31">
        <v>17373.286700000001</v>
      </c>
      <c r="Q127" s="31">
        <v>52518.815699999999</v>
      </c>
      <c r="R127" s="30">
        <v>39.523400000000002</v>
      </c>
      <c r="S127" s="30">
        <v>53.3645</v>
      </c>
      <c r="T127" s="30">
        <v>-3.6025999999999998</v>
      </c>
      <c r="U127" s="30">
        <v>-12.977499999999999</v>
      </c>
      <c r="V127" s="30">
        <v>2610.5349000000001</v>
      </c>
      <c r="W127" s="31">
        <v>54356.049899999998</v>
      </c>
    </row>
    <row r="128" spans="1:23" x14ac:dyDescent="0.3">
      <c r="A128" s="32" t="s">
        <v>169</v>
      </c>
      <c r="B128" s="32">
        <v>2010</v>
      </c>
      <c r="C128" s="29" t="s">
        <v>190</v>
      </c>
      <c r="D128" s="29" t="s">
        <v>204</v>
      </c>
      <c r="E128" s="33">
        <f t="shared" si="2"/>
        <v>1</v>
      </c>
      <c r="F128" s="33">
        <f t="shared" si="3"/>
        <v>0</v>
      </c>
      <c r="G128" s="30">
        <v>0.1356</v>
      </c>
      <c r="H128" s="30"/>
      <c r="I128" s="30">
        <v>5.4040999999999997</v>
      </c>
      <c r="J128" s="30">
        <v>1.7343999999999999</v>
      </c>
      <c r="K128" s="30">
        <v>1.2979000000000001</v>
      </c>
      <c r="L128" s="31">
        <v>56892.379000000001</v>
      </c>
      <c r="M128" s="31">
        <v>462736.26640000002</v>
      </c>
      <c r="N128" s="31">
        <v>2547100</v>
      </c>
      <c r="O128" s="31">
        <v>549376.01500000001</v>
      </c>
      <c r="P128" s="31">
        <v>20672.581200000001</v>
      </c>
      <c r="Q128" s="31">
        <v>65283.553800000002</v>
      </c>
      <c r="R128" s="30">
        <v>37.816099999999999</v>
      </c>
      <c r="S128" s="30">
        <v>60.615200000000002</v>
      </c>
      <c r="T128" s="30">
        <v>57.210999999999999</v>
      </c>
      <c r="U128" s="30">
        <v>55.128700000000002</v>
      </c>
      <c r="V128" s="30">
        <v>2308.1918000000001</v>
      </c>
      <c r="W128" s="31">
        <v>65076.380799999999</v>
      </c>
    </row>
    <row r="129" spans="1:23" x14ac:dyDescent="0.3">
      <c r="A129" s="32" t="s">
        <v>170</v>
      </c>
      <c r="B129" s="32">
        <v>2011</v>
      </c>
      <c r="C129" s="29" t="s">
        <v>190</v>
      </c>
      <c r="D129" s="29" t="s">
        <v>204</v>
      </c>
      <c r="E129" s="33">
        <f t="shared" si="2"/>
        <v>1</v>
      </c>
      <c r="F129" s="33">
        <f t="shared" si="3"/>
        <v>0</v>
      </c>
      <c r="G129" s="30">
        <v>0.2031</v>
      </c>
      <c r="H129" s="30"/>
      <c r="I129" s="30">
        <v>8.0835000000000008</v>
      </c>
      <c r="J129" s="30">
        <v>1.6209</v>
      </c>
      <c r="K129" s="30">
        <v>1.1186</v>
      </c>
      <c r="L129" s="31">
        <v>63564.911999999997</v>
      </c>
      <c r="M129" s="31">
        <v>494094.81599999999</v>
      </c>
      <c r="N129" s="31">
        <v>2804700</v>
      </c>
      <c r="O129" s="31">
        <v>540012.09600000002</v>
      </c>
      <c r="P129" s="31">
        <v>24290.4552</v>
      </c>
      <c r="Q129" s="31">
        <v>69193.440000000002</v>
      </c>
      <c r="R129" s="30">
        <v>39.592100000000002</v>
      </c>
      <c r="S129" s="30">
        <v>63.331200000000003</v>
      </c>
      <c r="T129" s="30">
        <v>1.3749</v>
      </c>
      <c r="U129" s="30">
        <v>12.687099999999999</v>
      </c>
      <c r="V129" s="30">
        <v>2439.7932999999998</v>
      </c>
      <c r="W129" s="31">
        <v>71572.895999999993</v>
      </c>
    </row>
    <row r="130" spans="1:23" x14ac:dyDescent="0.3">
      <c r="A130" s="32" t="s">
        <v>171</v>
      </c>
      <c r="B130" s="32">
        <v>2012</v>
      </c>
      <c r="C130" s="29" t="s">
        <v>190</v>
      </c>
      <c r="D130" s="29" t="s">
        <v>204</v>
      </c>
      <c r="E130" s="33">
        <f t="shared" si="2"/>
        <v>1</v>
      </c>
      <c r="F130" s="33">
        <f t="shared" si="3"/>
        <v>0</v>
      </c>
      <c r="G130" s="30">
        <v>1.1299999999999999E-2</v>
      </c>
      <c r="H130" s="30"/>
      <c r="I130" s="30">
        <v>0.44140000000000001</v>
      </c>
      <c r="J130" s="30">
        <v>1.4671000000000001</v>
      </c>
      <c r="K130" s="30">
        <v>0.95530000000000004</v>
      </c>
      <c r="L130" s="31">
        <v>66622.415099999998</v>
      </c>
      <c r="M130" s="31">
        <v>440258.51850000001</v>
      </c>
      <c r="N130" s="31">
        <v>2655700</v>
      </c>
      <c r="O130" s="31">
        <v>530486.40749999997</v>
      </c>
      <c r="P130" s="31">
        <v>20433.7775</v>
      </c>
      <c r="Q130" s="31">
        <v>71267.759099999996</v>
      </c>
      <c r="R130" s="30">
        <v>36.984499999999997</v>
      </c>
      <c r="S130" s="30">
        <v>63.385800000000003</v>
      </c>
      <c r="T130" s="30">
        <v>-3.5282</v>
      </c>
      <c r="U130" s="30">
        <v>-4.0763999999999996</v>
      </c>
      <c r="V130" s="30">
        <v>2313.1060000000002</v>
      </c>
      <c r="W130" s="31">
        <v>75242.695500000002</v>
      </c>
    </row>
    <row r="131" spans="1:23" x14ac:dyDescent="0.3">
      <c r="A131" s="32" t="s">
        <v>172</v>
      </c>
      <c r="B131" s="32">
        <v>2013</v>
      </c>
      <c r="C131" s="29" t="s">
        <v>190</v>
      </c>
      <c r="D131" s="29" t="s">
        <v>204</v>
      </c>
      <c r="E131" s="33">
        <f t="shared" si="2"/>
        <v>0</v>
      </c>
      <c r="F131" s="33">
        <f t="shared" si="3"/>
        <v>0</v>
      </c>
      <c r="G131" s="30">
        <v>3.6700000000000003E-2</v>
      </c>
      <c r="H131" s="30"/>
      <c r="I131" s="30">
        <v>1.2252000000000001</v>
      </c>
      <c r="J131" s="30">
        <v>1.4645999999999999</v>
      </c>
      <c r="K131" s="30">
        <v>1.0213000000000001</v>
      </c>
      <c r="L131" s="31">
        <v>69933.671300000002</v>
      </c>
      <c r="M131" s="31">
        <v>482812.1827</v>
      </c>
      <c r="N131" s="31">
        <v>2222000</v>
      </c>
      <c r="O131" s="31">
        <v>526975.5919</v>
      </c>
      <c r="P131" s="31">
        <v>19702.843499999999</v>
      </c>
      <c r="Q131" s="31">
        <v>75452.0291</v>
      </c>
      <c r="R131" s="30">
        <v>29.316299999999998</v>
      </c>
      <c r="S131" s="30">
        <v>65.639399999999995</v>
      </c>
      <c r="T131" s="30">
        <v>-4.9489000000000001</v>
      </c>
      <c r="U131" s="30">
        <v>-8.5687999999999995</v>
      </c>
      <c r="V131" s="30">
        <v>1737.4195</v>
      </c>
      <c r="W131" s="31">
        <v>76479.309599999993</v>
      </c>
    </row>
    <row r="132" spans="1:23" x14ac:dyDescent="0.3">
      <c r="A132" s="32" t="s">
        <v>173</v>
      </c>
      <c r="B132" s="32">
        <v>2014</v>
      </c>
      <c r="C132" s="29" t="s">
        <v>190</v>
      </c>
      <c r="D132" s="29" t="s">
        <v>204</v>
      </c>
      <c r="E132" s="33">
        <f t="shared" si="2"/>
        <v>0</v>
      </c>
      <c r="F132" s="33">
        <f t="shared" si="3"/>
        <v>0</v>
      </c>
      <c r="G132" s="30">
        <v>0.1002</v>
      </c>
      <c r="H132" s="30"/>
      <c r="I132" s="30">
        <v>2.7025000000000001</v>
      </c>
      <c r="J132" s="30">
        <v>1.5457000000000001</v>
      </c>
      <c r="K132" s="30">
        <v>1.0316000000000001</v>
      </c>
      <c r="L132" s="31">
        <v>77316.58</v>
      </c>
      <c r="M132" s="31">
        <v>479945.29</v>
      </c>
      <c r="N132" s="31">
        <v>2067500</v>
      </c>
      <c r="O132" s="31">
        <v>497098.25</v>
      </c>
      <c r="P132" s="31">
        <v>18960.149399999998</v>
      </c>
      <c r="Q132" s="31">
        <v>82704.710000000006</v>
      </c>
      <c r="R132" s="30">
        <v>23.335599999999999</v>
      </c>
      <c r="S132" s="30">
        <v>67.773499999999999</v>
      </c>
      <c r="T132" s="30">
        <v>7.4977</v>
      </c>
      <c r="U132" s="30">
        <v>0.98170000000000002</v>
      </c>
      <c r="V132" s="30">
        <v>1381.4744000000001</v>
      </c>
      <c r="W132" s="31">
        <v>82634.53</v>
      </c>
    </row>
    <row r="133" spans="1:23" x14ac:dyDescent="0.3">
      <c r="A133" s="32" t="s">
        <v>174</v>
      </c>
      <c r="B133" s="32">
        <v>2015</v>
      </c>
      <c r="C133" s="29" t="s">
        <v>190</v>
      </c>
      <c r="D133" s="29" t="s">
        <v>204</v>
      </c>
      <c r="E133" s="33">
        <f t="shared" si="2"/>
        <v>0</v>
      </c>
      <c r="F133" s="33">
        <f t="shared" si="3"/>
        <v>0</v>
      </c>
      <c r="G133" s="30">
        <v>-0.40710000000000002</v>
      </c>
      <c r="H133" s="30"/>
      <c r="I133" s="30">
        <v>-10.7182</v>
      </c>
      <c r="J133" s="30">
        <v>1.7887999999999999</v>
      </c>
      <c r="K133" s="30">
        <v>1.3250999999999999</v>
      </c>
      <c r="L133" s="31">
        <v>63264.025199999996</v>
      </c>
      <c r="M133" s="31">
        <v>431784.41519999999</v>
      </c>
      <c r="N133" s="31">
        <v>1770200</v>
      </c>
      <c r="O133" s="31">
        <v>470256.5748</v>
      </c>
      <c r="P133" s="31">
        <v>17629.03</v>
      </c>
      <c r="Q133" s="31">
        <v>68107.001399999994</v>
      </c>
      <c r="R133" s="30">
        <v>24.091000000000001</v>
      </c>
      <c r="S133" s="30">
        <v>68.525000000000006</v>
      </c>
      <c r="T133" s="30">
        <v>5.3436000000000003</v>
      </c>
      <c r="U133" s="30">
        <v>6.3879000000000001</v>
      </c>
      <c r="V133" s="30">
        <v>1327.3408999999999</v>
      </c>
      <c r="W133" s="31">
        <v>70109.605200000005</v>
      </c>
    </row>
    <row r="134" spans="1:23" x14ac:dyDescent="0.3">
      <c r="A134" s="32" t="s">
        <v>175</v>
      </c>
      <c r="B134" s="32">
        <v>2016</v>
      </c>
      <c r="C134" s="29" t="s">
        <v>190</v>
      </c>
      <c r="D134" s="29" t="s">
        <v>204</v>
      </c>
      <c r="E134" s="33">
        <f t="shared" ref="E134:E199" si="4">IF(OR(AND(B134&gt;2006,B134&lt;=2012), B134=2001,B134&gt;=2020),1,0)</f>
        <v>0</v>
      </c>
      <c r="F134" s="33">
        <f t="shared" ref="F134:F199" si="5">IF(D134="USA",1,0)</f>
        <v>0</v>
      </c>
      <c r="G134" s="30">
        <v>-8.6999999999999994E-2</v>
      </c>
      <c r="H134" s="30"/>
      <c r="I134" s="30">
        <v>-2.7393000000000001</v>
      </c>
      <c r="J134" s="30">
        <v>1.7719</v>
      </c>
      <c r="K134" s="30">
        <v>1.4466000000000001</v>
      </c>
      <c r="L134" s="31">
        <v>58521.084199999998</v>
      </c>
      <c r="M134" s="31">
        <v>375682.0306</v>
      </c>
      <c r="N134" s="31">
        <v>1677500</v>
      </c>
      <c r="O134" s="31">
        <v>436070.98849999998</v>
      </c>
      <c r="P134" s="31">
        <v>16278.1294</v>
      </c>
      <c r="Q134" s="31">
        <v>63106.919800000003</v>
      </c>
      <c r="R134" s="30">
        <v>24.5383</v>
      </c>
      <c r="S134" s="30">
        <v>66.086200000000005</v>
      </c>
      <c r="T134" s="30">
        <v>-4.4649000000000001</v>
      </c>
      <c r="U134" s="30">
        <v>-2.9578000000000002</v>
      </c>
      <c r="V134" s="30">
        <v>1239.8973000000001</v>
      </c>
      <c r="W134" s="31">
        <v>65558.042600000001</v>
      </c>
    </row>
    <row r="135" spans="1:23" x14ac:dyDescent="0.3">
      <c r="A135" s="32" t="s">
        <v>176</v>
      </c>
      <c r="B135" s="32">
        <v>2017</v>
      </c>
      <c r="C135" s="29" t="s">
        <v>190</v>
      </c>
      <c r="D135" s="29" t="s">
        <v>204</v>
      </c>
      <c r="E135" s="33">
        <f t="shared" si="4"/>
        <v>0</v>
      </c>
      <c r="F135" s="33">
        <f t="shared" si="5"/>
        <v>0</v>
      </c>
      <c r="G135" s="30">
        <v>-4.9000000000000002E-2</v>
      </c>
      <c r="H135" s="30"/>
      <c r="I135" s="30">
        <v>-1.7056</v>
      </c>
      <c r="J135" s="30">
        <v>1.5975999999999999</v>
      </c>
      <c r="K135" s="30">
        <v>1.2601</v>
      </c>
      <c r="L135" s="31">
        <v>69283.988200000007</v>
      </c>
      <c r="M135" s="31">
        <v>412557.77179999999</v>
      </c>
      <c r="N135" s="31">
        <v>1772900</v>
      </c>
      <c r="O135" s="31">
        <v>487637.5662</v>
      </c>
      <c r="P135" s="31">
        <v>13983.6901</v>
      </c>
      <c r="Q135" s="31">
        <v>75947.782800000001</v>
      </c>
      <c r="R135" s="30">
        <v>21.6557</v>
      </c>
      <c r="S135" s="30">
        <v>67.482600000000005</v>
      </c>
      <c r="T135" s="30">
        <v>-1.8948</v>
      </c>
      <c r="U135" s="30">
        <v>5.5629999999999997</v>
      </c>
      <c r="V135" s="30">
        <v>1012.7476</v>
      </c>
      <c r="W135" s="31">
        <v>76960.035199999998</v>
      </c>
    </row>
    <row r="136" spans="1:23" x14ac:dyDescent="0.3">
      <c r="A136" s="32" t="s">
        <v>177</v>
      </c>
      <c r="B136" s="32">
        <v>2018</v>
      </c>
      <c r="C136" s="29" t="s">
        <v>190</v>
      </c>
      <c r="D136" s="29" t="s">
        <v>204</v>
      </c>
      <c r="E136" s="33">
        <f t="shared" si="4"/>
        <v>0</v>
      </c>
      <c r="F136" s="33">
        <f t="shared" si="5"/>
        <v>0</v>
      </c>
      <c r="G136" s="30">
        <v>1.89E-2</v>
      </c>
      <c r="H136" s="30"/>
      <c r="I136" s="30">
        <v>-3.9800000000000002E-2</v>
      </c>
      <c r="J136" s="30">
        <v>1.7594000000000001</v>
      </c>
      <c r="K136" s="30">
        <v>1.4663999999999999</v>
      </c>
      <c r="L136" s="31">
        <v>63090.213199999998</v>
      </c>
      <c r="M136" s="31">
        <v>401317.01679999998</v>
      </c>
      <c r="N136" s="31">
        <v>1543900</v>
      </c>
      <c r="O136" s="31">
        <v>496532.38040000002</v>
      </c>
      <c r="P136" s="31">
        <v>15581.391799999999</v>
      </c>
      <c r="Q136" s="31">
        <v>71568.128800000006</v>
      </c>
      <c r="R136" s="30">
        <v>19.613</v>
      </c>
      <c r="S136" s="30">
        <v>66.540099999999995</v>
      </c>
      <c r="T136" s="30">
        <v>6.8921000000000001</v>
      </c>
      <c r="U136" s="30">
        <v>-2.8248000000000002</v>
      </c>
      <c r="V136" s="30">
        <v>912.97850000000005</v>
      </c>
      <c r="W136" s="31">
        <v>70191.598400000003</v>
      </c>
    </row>
    <row r="137" spans="1:23" x14ac:dyDescent="0.3">
      <c r="A137" s="32" t="s">
        <v>178</v>
      </c>
      <c r="B137" s="32">
        <v>2019</v>
      </c>
      <c r="C137" s="29" t="s">
        <v>190</v>
      </c>
      <c r="D137" s="29" t="s">
        <v>204</v>
      </c>
      <c r="E137" s="33">
        <f t="shared" si="4"/>
        <v>0</v>
      </c>
      <c r="F137" s="33">
        <f t="shared" si="5"/>
        <v>0</v>
      </c>
      <c r="G137" s="30">
        <v>-0.40739999999999998</v>
      </c>
      <c r="H137" s="30"/>
      <c r="I137" s="30">
        <v>-9.6661999999999999</v>
      </c>
      <c r="J137" s="30">
        <v>1.9224000000000001</v>
      </c>
      <c r="K137" s="30">
        <v>1.6112</v>
      </c>
      <c r="L137" s="31">
        <v>56758.1034</v>
      </c>
      <c r="M137" s="31">
        <v>363836.44349999999</v>
      </c>
      <c r="N137" s="31">
        <v>1457200</v>
      </c>
      <c r="O137" s="31">
        <v>509679.81839999999</v>
      </c>
      <c r="P137" s="31">
        <v>15392.957399999999</v>
      </c>
      <c r="Q137" s="31">
        <v>62721.825299999997</v>
      </c>
      <c r="R137" s="30">
        <v>20.8764</v>
      </c>
      <c r="S137" s="30">
        <v>71.608900000000006</v>
      </c>
      <c r="T137" s="30">
        <v>4.6863999999999999</v>
      </c>
      <c r="U137" s="30">
        <v>1.3825000000000001</v>
      </c>
      <c r="V137" s="30">
        <v>939.42570000000001</v>
      </c>
      <c r="W137" s="31">
        <v>63447.218699999998</v>
      </c>
    </row>
    <row r="138" spans="1:23" x14ac:dyDescent="0.3">
      <c r="A138" s="32" t="s">
        <v>179</v>
      </c>
      <c r="B138" s="32">
        <v>2020</v>
      </c>
      <c r="C138" s="29" t="s">
        <v>190</v>
      </c>
      <c r="D138" s="29" t="s">
        <v>204</v>
      </c>
      <c r="E138" s="33">
        <f t="shared" si="4"/>
        <v>1</v>
      </c>
      <c r="F138" s="33">
        <f t="shared" si="5"/>
        <v>0</v>
      </c>
      <c r="G138" s="30">
        <v>3.7699999999999997E-2</v>
      </c>
      <c r="H138" s="30"/>
      <c r="I138" s="30">
        <v>0.26390000000000002</v>
      </c>
      <c r="J138" s="30">
        <v>1.6574</v>
      </c>
      <c r="K138" s="30">
        <v>1.4830000000000001</v>
      </c>
      <c r="L138" s="31">
        <v>63017.43</v>
      </c>
      <c r="M138" s="31">
        <v>402143.82</v>
      </c>
      <c r="N138" s="31">
        <v>1620100</v>
      </c>
      <c r="O138" s="31">
        <v>546478.28249999997</v>
      </c>
      <c r="P138" s="31">
        <v>13159.602000000001</v>
      </c>
      <c r="Q138" s="31">
        <v>66974.662500000006</v>
      </c>
      <c r="R138" s="30">
        <v>21.3078</v>
      </c>
      <c r="S138" s="30">
        <v>69.610399999999998</v>
      </c>
      <c r="T138" s="30">
        <v>-1.5155000000000001</v>
      </c>
      <c r="U138" s="30">
        <v>-0.73</v>
      </c>
      <c r="V138" s="30">
        <v>953.70280000000002</v>
      </c>
      <c r="W138" s="31">
        <v>71506.47</v>
      </c>
    </row>
    <row r="139" spans="1:23" x14ac:dyDescent="0.3">
      <c r="A139" s="32" t="s">
        <v>180</v>
      </c>
      <c r="B139" s="32">
        <v>2021</v>
      </c>
      <c r="C139" s="29" t="s">
        <v>190</v>
      </c>
      <c r="D139" s="29" t="s">
        <v>204</v>
      </c>
      <c r="E139" s="33">
        <f t="shared" si="4"/>
        <v>1</v>
      </c>
      <c r="F139" s="33">
        <f t="shared" si="5"/>
        <v>0</v>
      </c>
      <c r="G139" s="30">
        <v>0.17849999999999999</v>
      </c>
      <c r="H139" s="30"/>
      <c r="I139" s="30">
        <v>3.4394</v>
      </c>
      <c r="J139" s="30">
        <v>1.6073999999999999</v>
      </c>
      <c r="K139" s="30">
        <v>1.5104</v>
      </c>
      <c r="L139" s="31">
        <v>63049.974999999999</v>
      </c>
      <c r="M139" s="31">
        <v>400364.7794</v>
      </c>
      <c r="N139" s="31">
        <v>1507500</v>
      </c>
      <c r="O139" s="31">
        <v>542200.1814</v>
      </c>
      <c r="P139" s="31">
        <v>13193.7613</v>
      </c>
      <c r="Q139" s="31">
        <v>66069.542199999996</v>
      </c>
      <c r="R139" s="30">
        <v>19.4619</v>
      </c>
      <c r="S139" s="30">
        <v>69.748099999999994</v>
      </c>
      <c r="T139" s="30">
        <v>6.5282</v>
      </c>
      <c r="U139" s="30">
        <v>6.2881999999999998</v>
      </c>
      <c r="V139" s="30">
        <v>766.30309999999997</v>
      </c>
      <c r="W139" s="31">
        <v>70709.337199999994</v>
      </c>
    </row>
    <row r="140" spans="1:23" x14ac:dyDescent="0.3">
      <c r="A140" s="32" t="s">
        <v>181</v>
      </c>
      <c r="B140" s="32">
        <v>2022</v>
      </c>
      <c r="C140" s="29" t="s">
        <v>190</v>
      </c>
      <c r="D140" s="29" t="s">
        <v>204</v>
      </c>
      <c r="E140" s="33">
        <f t="shared" si="4"/>
        <v>1</v>
      </c>
      <c r="F140" s="33">
        <f t="shared" si="5"/>
        <v>0</v>
      </c>
      <c r="G140" s="30">
        <v>0.4153</v>
      </c>
      <c r="H140" s="30"/>
      <c r="I140" s="30">
        <v>8.3759999999999994</v>
      </c>
      <c r="J140" s="30">
        <v>1.923</v>
      </c>
      <c r="K140" s="30">
        <v>1.7273000000000001</v>
      </c>
      <c r="L140" s="31">
        <v>60641.397599999997</v>
      </c>
      <c r="M140" s="31">
        <v>385598.1422</v>
      </c>
      <c r="N140" s="31">
        <v>1431800</v>
      </c>
      <c r="O140" s="31">
        <v>542197.24659999995</v>
      </c>
      <c r="P140" s="31">
        <v>14377.248900000001</v>
      </c>
      <c r="Q140" s="31">
        <v>66364.284899999999</v>
      </c>
      <c r="R140" s="30">
        <v>18.482299999999999</v>
      </c>
      <c r="S140" s="30">
        <v>72.028499999999994</v>
      </c>
      <c r="T140" s="30">
        <v>6.3014000000000001</v>
      </c>
      <c r="U140" s="30">
        <v>2.9327000000000001</v>
      </c>
      <c r="V140" s="30">
        <v>712.68110000000001</v>
      </c>
      <c r="W140" s="31">
        <v>70848.980599999995</v>
      </c>
    </row>
    <row r="141" spans="1:23" x14ac:dyDescent="0.3">
      <c r="A141" s="32"/>
      <c r="B141" s="32"/>
      <c r="C141" s="29"/>
      <c r="D141" s="29"/>
      <c r="E141" s="33"/>
      <c r="F141" s="33"/>
      <c r="G141" s="30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30"/>
      <c r="S141" s="30"/>
      <c r="T141" s="30"/>
      <c r="U141" s="30"/>
      <c r="V141" s="30"/>
      <c r="W141" s="31"/>
    </row>
    <row r="142" spans="1:23" x14ac:dyDescent="0.3">
      <c r="A142" s="32" t="s">
        <v>150</v>
      </c>
      <c r="B142" s="32">
        <v>1991</v>
      </c>
      <c r="C142" s="29" t="s">
        <v>191</v>
      </c>
      <c r="D142" s="29" t="s">
        <v>205</v>
      </c>
      <c r="E142" s="33">
        <f t="shared" si="4"/>
        <v>0</v>
      </c>
      <c r="F142" s="33">
        <f t="shared" si="5"/>
        <v>0</v>
      </c>
      <c r="G142" s="30"/>
      <c r="H142" s="30"/>
      <c r="I142" s="30"/>
      <c r="J142" s="30"/>
      <c r="K142" s="30"/>
      <c r="L142" s="31"/>
      <c r="M142" s="31"/>
      <c r="N142" s="31">
        <v>107769.4999</v>
      </c>
      <c r="O142" s="31">
        <v>76901.874200000006</v>
      </c>
      <c r="P142" s="31">
        <v>2624.0808000000002</v>
      </c>
      <c r="Q142" s="31">
        <v>4811.4543000000003</v>
      </c>
      <c r="R142" s="30">
        <v>17.922000000000001</v>
      </c>
      <c r="S142" s="30">
        <v>94.822500000000005</v>
      </c>
      <c r="T142" s="30"/>
      <c r="U142" s="30"/>
      <c r="V142" s="30"/>
      <c r="W142" s="31"/>
    </row>
    <row r="143" spans="1:23" x14ac:dyDescent="0.3">
      <c r="A143" s="32" t="s">
        <v>151</v>
      </c>
      <c r="B143" s="32">
        <v>1992</v>
      </c>
      <c r="C143" s="29" t="s">
        <v>191</v>
      </c>
      <c r="D143" s="29" t="s">
        <v>205</v>
      </c>
      <c r="E143" s="33">
        <f t="shared" si="4"/>
        <v>0</v>
      </c>
      <c r="F143" s="33">
        <f t="shared" si="5"/>
        <v>0</v>
      </c>
      <c r="G143" s="30">
        <v>9.4999999999999998E-3</v>
      </c>
      <c r="H143" s="30"/>
      <c r="I143" s="30">
        <v>-2.0413000000000001</v>
      </c>
      <c r="J143" s="30">
        <v>3.0916999999999999</v>
      </c>
      <c r="K143" s="30">
        <v>2.3378999999999999</v>
      </c>
      <c r="L143" s="31"/>
      <c r="M143" s="31"/>
      <c r="N143" s="31">
        <v>106674.1972</v>
      </c>
      <c r="O143" s="31">
        <v>77728.739700000006</v>
      </c>
      <c r="P143" s="31">
        <v>2977.7374</v>
      </c>
      <c r="Q143" s="31">
        <v>4177.8280000000004</v>
      </c>
      <c r="R143" s="30">
        <v>19.762599999999999</v>
      </c>
      <c r="S143" s="30">
        <v>93.763599999999997</v>
      </c>
      <c r="T143" s="30">
        <v>11.5518</v>
      </c>
      <c r="U143" s="30">
        <v>12.0946</v>
      </c>
      <c r="V143" s="30"/>
      <c r="W143" s="31"/>
    </row>
    <row r="144" spans="1:23" x14ac:dyDescent="0.3">
      <c r="A144" s="32" t="s">
        <v>152</v>
      </c>
      <c r="B144" s="32">
        <v>1993</v>
      </c>
      <c r="C144" s="29" t="s">
        <v>191</v>
      </c>
      <c r="D144" s="29" t="s">
        <v>205</v>
      </c>
      <c r="E144" s="33">
        <f t="shared" si="4"/>
        <v>0</v>
      </c>
      <c r="F144" s="33">
        <f t="shared" si="5"/>
        <v>0</v>
      </c>
      <c r="G144" s="30">
        <v>0.53380000000000005</v>
      </c>
      <c r="H144" s="30"/>
      <c r="I144" s="30">
        <v>10.645099999999999</v>
      </c>
      <c r="J144" s="30">
        <v>2.9813000000000001</v>
      </c>
      <c r="K144" s="30">
        <v>2.3814000000000002</v>
      </c>
      <c r="L144" s="31"/>
      <c r="M144" s="31"/>
      <c r="N144" s="31">
        <v>106987.96090000001</v>
      </c>
      <c r="O144" s="31">
        <v>75112.440400000007</v>
      </c>
      <c r="P144" s="31">
        <v>2924.2674999999999</v>
      </c>
      <c r="Q144" s="31">
        <v>4600.5906000000004</v>
      </c>
      <c r="R144" s="30">
        <v>17.627099999999999</v>
      </c>
      <c r="S144" s="30">
        <v>91.3626</v>
      </c>
      <c r="T144" s="30">
        <v>2.9729000000000001</v>
      </c>
      <c r="U144" s="30">
        <v>3.6320999999999999</v>
      </c>
      <c r="V144" s="30"/>
      <c r="W144" s="31"/>
    </row>
    <row r="145" spans="1:23" x14ac:dyDescent="0.3">
      <c r="A145" s="32" t="s">
        <v>153</v>
      </c>
      <c r="B145" s="32">
        <v>1994</v>
      </c>
      <c r="C145" s="29" t="s">
        <v>191</v>
      </c>
      <c r="D145" s="29" t="s">
        <v>205</v>
      </c>
      <c r="E145" s="33">
        <f t="shared" si="4"/>
        <v>0</v>
      </c>
      <c r="F145" s="33">
        <f t="shared" si="5"/>
        <v>0</v>
      </c>
      <c r="G145" s="30">
        <v>0.6089</v>
      </c>
      <c r="H145" s="30"/>
      <c r="I145" s="30">
        <v>11.684900000000001</v>
      </c>
      <c r="J145" s="30">
        <v>2.9815999999999998</v>
      </c>
      <c r="K145" s="30">
        <v>2.4121000000000001</v>
      </c>
      <c r="L145" s="31"/>
      <c r="M145" s="31"/>
      <c r="N145" s="31">
        <v>111661.245</v>
      </c>
      <c r="O145" s="31">
        <v>71145.941200000001</v>
      </c>
      <c r="P145" s="31">
        <v>2950.0686000000001</v>
      </c>
      <c r="Q145" s="31">
        <v>4985.9530000000004</v>
      </c>
      <c r="R145" s="30">
        <v>17.741499999999998</v>
      </c>
      <c r="S145" s="30">
        <v>89.235600000000005</v>
      </c>
      <c r="T145" s="30">
        <v>-2.9929000000000001</v>
      </c>
      <c r="U145" s="30">
        <v>4.1089000000000002</v>
      </c>
      <c r="V145" s="30"/>
      <c r="W145" s="31"/>
    </row>
    <row r="146" spans="1:23" x14ac:dyDescent="0.3">
      <c r="A146" s="32" t="s">
        <v>154</v>
      </c>
      <c r="B146" s="32">
        <v>1995</v>
      </c>
      <c r="C146" s="29" t="s">
        <v>191</v>
      </c>
      <c r="D146" s="29" t="s">
        <v>205</v>
      </c>
      <c r="E146" s="33">
        <f t="shared" si="4"/>
        <v>0</v>
      </c>
      <c r="F146" s="33">
        <f t="shared" si="5"/>
        <v>0</v>
      </c>
      <c r="G146" s="30">
        <v>0.61460000000000004</v>
      </c>
      <c r="H146" s="30"/>
      <c r="I146" s="30">
        <v>12.851900000000001</v>
      </c>
      <c r="J146" s="30">
        <v>2.7132000000000001</v>
      </c>
      <c r="K146" s="30">
        <v>2.0537000000000001</v>
      </c>
      <c r="L146" s="31"/>
      <c r="M146" s="31"/>
      <c r="N146" s="31">
        <v>133485.25469999999</v>
      </c>
      <c r="O146" s="31">
        <v>73754.840599999996</v>
      </c>
      <c r="P146" s="31">
        <v>2989.4958999999999</v>
      </c>
      <c r="Q146" s="31">
        <v>5454.2745999999997</v>
      </c>
      <c r="R146" s="30">
        <v>20.5367</v>
      </c>
      <c r="S146" s="30">
        <v>83.604200000000006</v>
      </c>
      <c r="T146" s="30">
        <v>2.9159000000000002</v>
      </c>
      <c r="U146" s="30">
        <v>12.1425</v>
      </c>
      <c r="V146" s="30"/>
      <c r="W146" s="31"/>
    </row>
    <row r="147" spans="1:23" x14ac:dyDescent="0.3">
      <c r="A147" s="32" t="s">
        <v>155</v>
      </c>
      <c r="B147" s="32">
        <v>1996</v>
      </c>
      <c r="C147" s="29" t="s">
        <v>191</v>
      </c>
      <c r="D147" s="29" t="s">
        <v>205</v>
      </c>
      <c r="E147" s="33">
        <f t="shared" si="4"/>
        <v>0</v>
      </c>
      <c r="F147" s="33">
        <f t="shared" si="5"/>
        <v>0</v>
      </c>
      <c r="G147" s="30">
        <v>0.72219999999999995</v>
      </c>
      <c r="H147" s="30"/>
      <c r="I147" s="30">
        <v>16.726700000000001</v>
      </c>
      <c r="J147" s="30">
        <v>2.6787000000000001</v>
      </c>
      <c r="K147" s="30">
        <v>2.1002000000000001</v>
      </c>
      <c r="L147" s="31"/>
      <c r="M147" s="31"/>
      <c r="N147" s="31">
        <v>148549.14550000001</v>
      </c>
      <c r="O147" s="31">
        <v>76651.989000000001</v>
      </c>
      <c r="P147" s="31">
        <v>3405.7278999999999</v>
      </c>
      <c r="Q147" s="31">
        <v>5724.3077999999996</v>
      </c>
      <c r="R147" s="30">
        <v>22.595199999999998</v>
      </c>
      <c r="S147" s="30">
        <v>73.560199999999995</v>
      </c>
      <c r="T147" s="30">
        <v>3.7035999999999998</v>
      </c>
      <c r="U147" s="30">
        <v>-1.5916999999999999</v>
      </c>
      <c r="V147" s="30"/>
      <c r="W147" s="31"/>
    </row>
    <row r="148" spans="1:23" x14ac:dyDescent="0.3">
      <c r="A148" s="32" t="s">
        <v>156</v>
      </c>
      <c r="B148" s="32">
        <v>1997</v>
      </c>
      <c r="C148" s="29" t="s">
        <v>191</v>
      </c>
      <c r="D148" s="29" t="s">
        <v>205</v>
      </c>
      <c r="E148" s="33">
        <f t="shared" si="4"/>
        <v>0</v>
      </c>
      <c r="F148" s="33">
        <f t="shared" si="5"/>
        <v>0</v>
      </c>
      <c r="G148" s="30">
        <v>0.70979999999999999</v>
      </c>
      <c r="H148" s="30"/>
      <c r="I148" s="30">
        <v>17.720600000000001</v>
      </c>
      <c r="J148" s="30">
        <v>2.2995000000000001</v>
      </c>
      <c r="K148" s="30">
        <v>1.4103000000000001</v>
      </c>
      <c r="L148" s="31"/>
      <c r="M148" s="31"/>
      <c r="N148" s="31">
        <v>168870.36120000001</v>
      </c>
      <c r="O148" s="31">
        <v>77663.379000000001</v>
      </c>
      <c r="P148" s="31">
        <v>3290.3231000000001</v>
      </c>
      <c r="Q148" s="31">
        <v>6193.8550999999998</v>
      </c>
      <c r="R148" s="30">
        <v>22.943100000000001</v>
      </c>
      <c r="S148" s="30">
        <v>73.990499999999997</v>
      </c>
      <c r="T148" s="30">
        <v>6.5673000000000004</v>
      </c>
      <c r="U148" s="30">
        <v>9.0070999999999994</v>
      </c>
      <c r="V148" s="30"/>
      <c r="W148" s="31"/>
    </row>
    <row r="149" spans="1:23" x14ac:dyDescent="0.3">
      <c r="A149" s="32" t="s">
        <v>157</v>
      </c>
      <c r="B149" s="32">
        <v>1998</v>
      </c>
      <c r="C149" s="29" t="s">
        <v>191</v>
      </c>
      <c r="D149" s="29" t="s">
        <v>205</v>
      </c>
      <c r="E149" s="33">
        <f t="shared" si="4"/>
        <v>0</v>
      </c>
      <c r="F149" s="33">
        <f t="shared" si="5"/>
        <v>0</v>
      </c>
      <c r="G149" s="30">
        <v>0.40660000000000002</v>
      </c>
      <c r="H149" s="30"/>
      <c r="I149" s="30">
        <v>10.500400000000001</v>
      </c>
      <c r="J149" s="30">
        <v>2.1006</v>
      </c>
      <c r="K149" s="30">
        <v>-0.46829999999999999</v>
      </c>
      <c r="L149" s="31"/>
      <c r="M149" s="31"/>
      <c r="N149" s="31">
        <v>182651.86919999999</v>
      </c>
      <c r="O149" s="31">
        <v>99861.111099999995</v>
      </c>
      <c r="P149" s="31">
        <v>2966.4987999999998</v>
      </c>
      <c r="Q149" s="31">
        <v>5954.6989000000003</v>
      </c>
      <c r="R149" s="30">
        <v>25.272099999999998</v>
      </c>
      <c r="S149" s="30">
        <v>74.971400000000003</v>
      </c>
      <c r="T149" s="30">
        <v>4.6138000000000003</v>
      </c>
      <c r="U149" s="30">
        <v>15.102399999999999</v>
      </c>
      <c r="V149" s="30"/>
      <c r="W149" s="31"/>
    </row>
    <row r="150" spans="1:23" x14ac:dyDescent="0.3">
      <c r="A150" s="32" t="s">
        <v>158</v>
      </c>
      <c r="B150" s="32">
        <v>1999</v>
      </c>
      <c r="C150" s="29" t="s">
        <v>191</v>
      </c>
      <c r="D150" s="29" t="s">
        <v>205</v>
      </c>
      <c r="E150" s="33">
        <f t="shared" si="4"/>
        <v>0</v>
      </c>
      <c r="F150" s="33">
        <f t="shared" si="5"/>
        <v>0</v>
      </c>
      <c r="G150" s="30">
        <v>0.38700000000000001</v>
      </c>
      <c r="H150" s="30"/>
      <c r="I150" s="30">
        <v>10.0219</v>
      </c>
      <c r="J150" s="30">
        <v>2.1012</v>
      </c>
      <c r="K150" s="30">
        <v>-0.31569999999999998</v>
      </c>
      <c r="L150" s="31"/>
      <c r="M150" s="31"/>
      <c r="N150" s="31">
        <v>170073.37450000001</v>
      </c>
      <c r="O150" s="31">
        <v>93822.949900000007</v>
      </c>
      <c r="P150" s="31">
        <v>2943.8024</v>
      </c>
      <c r="Q150" s="31">
        <v>6199.4700999999995</v>
      </c>
      <c r="R150" s="30">
        <v>22.638000000000002</v>
      </c>
      <c r="S150" s="30">
        <v>82.585599999999999</v>
      </c>
      <c r="T150" s="30">
        <v>-10.2479</v>
      </c>
      <c r="U150" s="30">
        <v>0.1038</v>
      </c>
      <c r="V150" s="30"/>
      <c r="W150" s="31"/>
    </row>
    <row r="151" spans="1:23" x14ac:dyDescent="0.3">
      <c r="A151" s="32" t="s">
        <v>159</v>
      </c>
      <c r="B151" s="32">
        <v>2000</v>
      </c>
      <c r="C151" s="29" t="s">
        <v>191</v>
      </c>
      <c r="D151" s="29" t="s">
        <v>205</v>
      </c>
      <c r="E151" s="33">
        <f t="shared" si="4"/>
        <v>0</v>
      </c>
      <c r="F151" s="33">
        <f t="shared" si="5"/>
        <v>0</v>
      </c>
      <c r="G151" s="30">
        <v>0.79530000000000001</v>
      </c>
      <c r="H151" s="30"/>
      <c r="I151" s="30">
        <v>20.754100000000001</v>
      </c>
      <c r="J151" s="30">
        <v>2.0306000000000002</v>
      </c>
      <c r="K151" s="30">
        <v>-0.77939999999999998</v>
      </c>
      <c r="L151" s="31"/>
      <c r="M151" s="31"/>
      <c r="N151" s="31">
        <v>175565.32</v>
      </c>
      <c r="O151" s="31">
        <v>96988.457500000004</v>
      </c>
      <c r="P151" s="31">
        <v>2903.1988000000001</v>
      </c>
      <c r="Q151" s="31">
        <v>6225.7344999999996</v>
      </c>
      <c r="R151" s="30">
        <v>23.546700000000001</v>
      </c>
      <c r="S151" s="30">
        <v>84.635900000000007</v>
      </c>
      <c r="T151" s="30">
        <v>7.0891999999999999</v>
      </c>
      <c r="U151" s="30">
        <v>12.241199999999999</v>
      </c>
      <c r="V151" s="30"/>
      <c r="W151" s="31"/>
    </row>
    <row r="152" spans="1:23" x14ac:dyDescent="0.3">
      <c r="A152" s="32" t="s">
        <v>160</v>
      </c>
      <c r="B152" s="32">
        <v>2001</v>
      </c>
      <c r="C152" s="29" t="s">
        <v>191</v>
      </c>
      <c r="D152" s="29" t="s">
        <v>205</v>
      </c>
      <c r="E152" s="33">
        <f t="shared" si="4"/>
        <v>1</v>
      </c>
      <c r="F152" s="33">
        <f t="shared" si="5"/>
        <v>0</v>
      </c>
      <c r="G152" s="30">
        <v>0.60740000000000005</v>
      </c>
      <c r="H152" s="30"/>
      <c r="I152" s="30">
        <v>16.392600000000002</v>
      </c>
      <c r="J152" s="30">
        <v>2.0013999999999998</v>
      </c>
      <c r="K152" s="30">
        <v>-0.2273</v>
      </c>
      <c r="L152" s="31"/>
      <c r="M152" s="31"/>
      <c r="N152" s="31">
        <v>181097.39199999999</v>
      </c>
      <c r="O152" s="31">
        <v>99492.251499999998</v>
      </c>
      <c r="P152" s="31">
        <v>2954.8616999999999</v>
      </c>
      <c r="Q152" s="31">
        <v>6048.2550000000001</v>
      </c>
      <c r="R152" s="30">
        <v>24.157499999999999</v>
      </c>
      <c r="S152" s="30">
        <v>84.147099999999995</v>
      </c>
      <c r="T152" s="30">
        <v>6.7930000000000001</v>
      </c>
      <c r="U152" s="30">
        <v>8.1944999999999997</v>
      </c>
      <c r="V152" s="30"/>
      <c r="W152" s="31"/>
    </row>
    <row r="153" spans="1:23" x14ac:dyDescent="0.3">
      <c r="A153" s="32" t="s">
        <v>161</v>
      </c>
      <c r="B153" s="32">
        <v>2002</v>
      </c>
      <c r="C153" s="29" t="s">
        <v>191</v>
      </c>
      <c r="D153" s="29" t="s">
        <v>205</v>
      </c>
      <c r="E153" s="33">
        <f t="shared" si="4"/>
        <v>0</v>
      </c>
      <c r="F153" s="33">
        <f t="shared" si="5"/>
        <v>0</v>
      </c>
      <c r="G153" s="30">
        <v>0.2329</v>
      </c>
      <c r="H153" s="30"/>
      <c r="I153" s="30">
        <v>5.1787999999999998</v>
      </c>
      <c r="J153" s="30">
        <v>2.3062999999999998</v>
      </c>
      <c r="K153" s="30">
        <v>0.90349999999999997</v>
      </c>
      <c r="L153" s="31"/>
      <c r="M153" s="31"/>
      <c r="N153" s="31">
        <v>175098.02669999999</v>
      </c>
      <c r="O153" s="31">
        <v>99549.59</v>
      </c>
      <c r="P153" s="31">
        <v>3502.1390000000001</v>
      </c>
      <c r="Q153" s="31">
        <v>5923.2444999999998</v>
      </c>
      <c r="R153" s="30">
        <v>22.159500000000001</v>
      </c>
      <c r="S153" s="30">
        <v>90.07</v>
      </c>
      <c r="T153" s="30">
        <v>-1.619</v>
      </c>
      <c r="U153" s="30">
        <v>1.1720999999999999</v>
      </c>
      <c r="V153" s="30"/>
      <c r="W153" s="31"/>
    </row>
    <row r="154" spans="1:23" x14ac:dyDescent="0.3">
      <c r="A154" s="32" t="s">
        <v>162</v>
      </c>
      <c r="B154" s="32">
        <v>2003</v>
      </c>
      <c r="C154" s="29" t="s">
        <v>191</v>
      </c>
      <c r="D154" s="29" t="s">
        <v>205</v>
      </c>
      <c r="E154" s="33">
        <f t="shared" si="4"/>
        <v>0</v>
      </c>
      <c r="F154" s="33">
        <f t="shared" si="5"/>
        <v>0</v>
      </c>
      <c r="G154" s="30">
        <v>0.74960000000000004</v>
      </c>
      <c r="H154" s="30"/>
      <c r="I154" s="30">
        <v>19.0684</v>
      </c>
      <c r="J154" s="30">
        <v>2.4176000000000002</v>
      </c>
      <c r="K154" s="30">
        <v>1.0178</v>
      </c>
      <c r="L154" s="31"/>
      <c r="M154" s="31"/>
      <c r="N154" s="31">
        <v>210214.65410000001</v>
      </c>
      <c r="O154" s="31">
        <v>103068.8714</v>
      </c>
      <c r="P154" s="31">
        <v>3945.5823999999998</v>
      </c>
      <c r="Q154" s="31">
        <v>7904.2779</v>
      </c>
      <c r="R154" s="30">
        <v>20.115200000000002</v>
      </c>
      <c r="S154" s="30">
        <v>84.636899999999997</v>
      </c>
      <c r="T154" s="30">
        <v>-12.5443</v>
      </c>
      <c r="U154" s="30">
        <v>-4.3228</v>
      </c>
      <c r="V154" s="30"/>
      <c r="W154" s="31"/>
    </row>
    <row r="155" spans="1:23" x14ac:dyDescent="0.3">
      <c r="A155" s="32" t="s">
        <v>163</v>
      </c>
      <c r="B155" s="32">
        <v>2004</v>
      </c>
      <c r="C155" s="29" t="s">
        <v>191</v>
      </c>
      <c r="D155" s="29" t="s">
        <v>205</v>
      </c>
      <c r="E155" s="33">
        <f t="shared" si="4"/>
        <v>0</v>
      </c>
      <c r="F155" s="33">
        <f t="shared" si="5"/>
        <v>0</v>
      </c>
      <c r="G155" s="30">
        <v>0.79110000000000003</v>
      </c>
      <c r="H155" s="30"/>
      <c r="I155" s="30">
        <v>19.127700000000001</v>
      </c>
      <c r="J155" s="30">
        <v>2.3479999999999999</v>
      </c>
      <c r="K155" s="30">
        <v>1.1697</v>
      </c>
      <c r="L155" s="31"/>
      <c r="M155" s="31"/>
      <c r="N155" s="31">
        <v>228682.52669999999</v>
      </c>
      <c r="O155" s="31">
        <v>114297.78509999999</v>
      </c>
      <c r="P155" s="31">
        <v>4071.9204</v>
      </c>
      <c r="Q155" s="31">
        <v>8529.1221999999998</v>
      </c>
      <c r="R155" s="30">
        <v>21.081800000000001</v>
      </c>
      <c r="S155" s="30">
        <v>85.278499999999994</v>
      </c>
      <c r="T155" s="30">
        <v>2.5337000000000001</v>
      </c>
      <c r="U155" s="30">
        <v>1.3007</v>
      </c>
      <c r="V155" s="30"/>
      <c r="W155" s="31"/>
    </row>
    <row r="156" spans="1:23" x14ac:dyDescent="0.3">
      <c r="A156" s="32" t="s">
        <v>164</v>
      </c>
      <c r="B156" s="32">
        <v>2005</v>
      </c>
      <c r="C156" s="29" t="s">
        <v>191</v>
      </c>
      <c r="D156" s="29" t="s">
        <v>205</v>
      </c>
      <c r="E156" s="33">
        <f t="shared" si="4"/>
        <v>0</v>
      </c>
      <c r="F156" s="33">
        <f t="shared" si="5"/>
        <v>0</v>
      </c>
      <c r="G156" s="30">
        <v>-1.14E-2</v>
      </c>
      <c r="H156" s="30"/>
      <c r="I156" s="30">
        <v>-1.6749000000000001</v>
      </c>
      <c r="J156" s="30">
        <v>2.1551999999999998</v>
      </c>
      <c r="K156" s="30">
        <v>1.1489</v>
      </c>
      <c r="L156" s="31">
        <v>8360.2536999999993</v>
      </c>
      <c r="M156" s="31">
        <v>98331.501099999994</v>
      </c>
      <c r="N156" s="31">
        <v>237099.3658</v>
      </c>
      <c r="O156" s="31">
        <v>121284.56660000001</v>
      </c>
      <c r="P156" s="31">
        <v>4057.5742</v>
      </c>
      <c r="Q156" s="31">
        <v>7061.3108000000002</v>
      </c>
      <c r="R156" s="30">
        <v>24.428899999999999</v>
      </c>
      <c r="S156" s="30">
        <v>84.664699999999996</v>
      </c>
      <c r="T156" s="30">
        <v>2.9355000000000002</v>
      </c>
      <c r="U156" s="30">
        <v>1.1317999999999999</v>
      </c>
      <c r="V156" s="30"/>
      <c r="W156" s="31">
        <v>12491.331899999999</v>
      </c>
    </row>
    <row r="157" spans="1:23" x14ac:dyDescent="0.3">
      <c r="A157" s="32" t="s">
        <v>165</v>
      </c>
      <c r="B157" s="32">
        <v>2006</v>
      </c>
      <c r="C157" s="29" t="s">
        <v>191</v>
      </c>
      <c r="D157" s="29" t="s">
        <v>205</v>
      </c>
      <c r="E157" s="33">
        <f t="shared" si="4"/>
        <v>0</v>
      </c>
      <c r="F157" s="33">
        <f t="shared" si="5"/>
        <v>0</v>
      </c>
      <c r="G157" s="30">
        <v>0.90559999999999996</v>
      </c>
      <c r="H157" s="30"/>
      <c r="I157" s="30">
        <v>27.488900000000001</v>
      </c>
      <c r="J157" s="30">
        <v>1.8387</v>
      </c>
      <c r="K157" s="30">
        <v>1.0972999999999999</v>
      </c>
      <c r="L157" s="31">
        <v>10637.2549</v>
      </c>
      <c r="M157" s="31">
        <v>102299.46520000001</v>
      </c>
      <c r="N157" s="31">
        <v>270930.48129999998</v>
      </c>
      <c r="O157" s="31">
        <v>131075.75760000001</v>
      </c>
      <c r="P157" s="31">
        <v>3896.11</v>
      </c>
      <c r="Q157" s="31">
        <v>8860.0712999999996</v>
      </c>
      <c r="R157" s="30">
        <v>24.646000000000001</v>
      </c>
      <c r="S157" s="30">
        <v>80.096900000000005</v>
      </c>
      <c r="T157" s="30">
        <v>2.5436000000000001</v>
      </c>
      <c r="U157" s="30">
        <v>5.27</v>
      </c>
      <c r="V157" s="30"/>
      <c r="W157" s="31">
        <v>14779.857400000001</v>
      </c>
    </row>
    <row r="158" spans="1:23" x14ac:dyDescent="0.3">
      <c r="A158" s="32" t="s">
        <v>166</v>
      </c>
      <c r="B158" s="32">
        <v>2007</v>
      </c>
      <c r="C158" s="29" t="s">
        <v>191</v>
      </c>
      <c r="D158" s="29" t="s">
        <v>205</v>
      </c>
      <c r="E158" s="33">
        <f t="shared" si="4"/>
        <v>1</v>
      </c>
      <c r="F158" s="33">
        <f t="shared" si="5"/>
        <v>0</v>
      </c>
      <c r="G158" s="30">
        <v>1.0620000000000001</v>
      </c>
      <c r="H158" s="30"/>
      <c r="I158" s="30">
        <v>30.2561</v>
      </c>
      <c r="J158" s="30">
        <v>1.8048</v>
      </c>
      <c r="K158" s="30">
        <v>1.1957</v>
      </c>
      <c r="L158" s="31">
        <v>13029.1548</v>
      </c>
      <c r="M158" s="31">
        <v>134116.4088</v>
      </c>
      <c r="N158" s="31">
        <v>360149.45799999998</v>
      </c>
      <c r="O158" s="31">
        <v>172715.5036</v>
      </c>
      <c r="P158" s="31">
        <v>4156.4575000000004</v>
      </c>
      <c r="Q158" s="31">
        <v>11744.026900000001</v>
      </c>
      <c r="R158" s="30">
        <v>25.0974</v>
      </c>
      <c r="S158" s="30">
        <v>82.775800000000004</v>
      </c>
      <c r="T158" s="30">
        <v>11.579800000000001</v>
      </c>
      <c r="U158" s="30">
        <v>14.1854</v>
      </c>
      <c r="V158" s="30"/>
      <c r="W158" s="31">
        <v>18690.664100000002</v>
      </c>
    </row>
    <row r="159" spans="1:23" x14ac:dyDescent="0.3">
      <c r="A159" s="32" t="s">
        <v>167</v>
      </c>
      <c r="B159" s="32">
        <v>2008</v>
      </c>
      <c r="C159" s="29" t="s">
        <v>191</v>
      </c>
      <c r="D159" s="29" t="s">
        <v>205</v>
      </c>
      <c r="E159" s="33">
        <f t="shared" si="4"/>
        <v>1</v>
      </c>
      <c r="F159" s="33">
        <f t="shared" si="5"/>
        <v>0</v>
      </c>
      <c r="G159" s="30">
        <v>-0.65759999999999996</v>
      </c>
      <c r="H159" s="30"/>
      <c r="I159" s="30">
        <v>-19.491900000000001</v>
      </c>
      <c r="J159" s="30">
        <v>2.0655000000000001</v>
      </c>
      <c r="K159" s="30">
        <v>1.9537</v>
      </c>
      <c r="L159" s="31">
        <v>10301.5913</v>
      </c>
      <c r="M159" s="31">
        <v>98263.767399999997</v>
      </c>
      <c r="N159" s="31">
        <v>265212.03029999998</v>
      </c>
      <c r="O159" s="31">
        <v>144064.81709999999</v>
      </c>
      <c r="P159" s="31">
        <v>5082.9534000000003</v>
      </c>
      <c r="Q159" s="31">
        <v>9331.0005999999994</v>
      </c>
      <c r="R159" s="30">
        <v>22.712199999999999</v>
      </c>
      <c r="S159" s="30">
        <v>81.692499999999995</v>
      </c>
      <c r="T159" s="30">
        <v>5.3773</v>
      </c>
      <c r="U159" s="30">
        <v>0.55249999999999999</v>
      </c>
      <c r="V159" s="30"/>
      <c r="W159" s="31">
        <v>15103.724099999999</v>
      </c>
    </row>
    <row r="160" spans="1:23" x14ac:dyDescent="0.3">
      <c r="A160" s="32" t="s">
        <v>168</v>
      </c>
      <c r="B160" s="32">
        <v>2009</v>
      </c>
      <c r="C160" s="29" t="s">
        <v>191</v>
      </c>
      <c r="D160" s="29" t="s">
        <v>205</v>
      </c>
      <c r="E160" s="33">
        <f t="shared" si="4"/>
        <v>1</v>
      </c>
      <c r="F160" s="33">
        <f t="shared" si="5"/>
        <v>0</v>
      </c>
      <c r="G160" s="30">
        <v>0.3589</v>
      </c>
      <c r="H160" s="30"/>
      <c r="I160" s="30">
        <v>9.0685000000000002</v>
      </c>
      <c r="J160" s="30">
        <v>1.9978</v>
      </c>
      <c r="K160" s="30">
        <v>1.8729</v>
      </c>
      <c r="L160" s="31">
        <v>13091.01</v>
      </c>
      <c r="M160" s="31">
        <v>108488.7162</v>
      </c>
      <c r="N160" s="31">
        <v>310714.02149999997</v>
      </c>
      <c r="O160" s="31">
        <v>156466.88860000001</v>
      </c>
      <c r="P160" s="31">
        <v>4633.2476999999999</v>
      </c>
      <c r="Q160" s="31">
        <v>10283.943799999999</v>
      </c>
      <c r="R160" s="30">
        <v>23.250299999999999</v>
      </c>
      <c r="S160" s="30">
        <v>81.955100000000002</v>
      </c>
      <c r="T160" s="30">
        <v>-2.1680000000000001</v>
      </c>
      <c r="U160" s="30">
        <v>-4.2218999999999998</v>
      </c>
      <c r="V160" s="30"/>
      <c r="W160" s="31">
        <v>17413.059600000001</v>
      </c>
    </row>
    <row r="161" spans="1:23" x14ac:dyDescent="0.3">
      <c r="A161" s="32" t="s">
        <v>169</v>
      </c>
      <c r="B161" s="32">
        <v>2010</v>
      </c>
      <c r="C161" s="29" t="s">
        <v>191</v>
      </c>
      <c r="D161" s="29" t="s">
        <v>205</v>
      </c>
      <c r="E161" s="33">
        <f t="shared" si="4"/>
        <v>1</v>
      </c>
      <c r="F161" s="33">
        <f t="shared" si="5"/>
        <v>0</v>
      </c>
      <c r="G161" s="30">
        <v>0.71279999999999999</v>
      </c>
      <c r="H161" s="30"/>
      <c r="I161" s="30">
        <v>19.222799999999999</v>
      </c>
      <c r="J161" s="30">
        <v>2.1278000000000001</v>
      </c>
      <c r="K161" s="30">
        <v>1.9456</v>
      </c>
      <c r="L161" s="31">
        <v>14595.5774</v>
      </c>
      <c r="M161" s="31">
        <v>104828.5012</v>
      </c>
      <c r="N161" s="31">
        <v>345985.25799999997</v>
      </c>
      <c r="O161" s="31">
        <v>175540.0491</v>
      </c>
      <c r="P161" s="31">
        <v>5978.7995000000001</v>
      </c>
      <c r="Q161" s="31">
        <v>12416.7076</v>
      </c>
      <c r="R161" s="30">
        <v>22.060400000000001</v>
      </c>
      <c r="S161" s="30">
        <v>85.253900000000002</v>
      </c>
      <c r="T161" s="30">
        <v>5.5800999999999998</v>
      </c>
      <c r="U161" s="30">
        <v>10.556800000000001</v>
      </c>
      <c r="V161" s="30"/>
      <c r="W161" s="31">
        <v>18639.803400000001</v>
      </c>
    </row>
    <row r="162" spans="1:23" x14ac:dyDescent="0.3">
      <c r="A162" s="32" t="s">
        <v>170</v>
      </c>
      <c r="B162" s="32">
        <v>2011</v>
      </c>
      <c r="C162" s="29" t="s">
        <v>191</v>
      </c>
      <c r="D162" s="29" t="s">
        <v>205</v>
      </c>
      <c r="E162" s="33">
        <f t="shared" si="4"/>
        <v>1</v>
      </c>
      <c r="F162" s="33">
        <f t="shared" si="5"/>
        <v>0</v>
      </c>
      <c r="G162" s="30">
        <v>0.87260000000000004</v>
      </c>
      <c r="H162" s="30"/>
      <c r="I162" s="30">
        <v>21.324100000000001</v>
      </c>
      <c r="J162" s="30">
        <v>2.1196000000000002</v>
      </c>
      <c r="K162" s="30">
        <v>1.843</v>
      </c>
      <c r="L162" s="31">
        <v>16287.810299999999</v>
      </c>
      <c r="M162" s="31">
        <v>110509.49649999999</v>
      </c>
      <c r="N162" s="31">
        <v>355440.65919999999</v>
      </c>
      <c r="O162" s="31">
        <v>187584.1624</v>
      </c>
      <c r="P162" s="31">
        <v>6437.1514999999999</v>
      </c>
      <c r="Q162" s="31">
        <v>14655.8135</v>
      </c>
      <c r="R162" s="30">
        <v>20.206800000000001</v>
      </c>
      <c r="S162" s="30">
        <v>90.468199999999996</v>
      </c>
      <c r="T162" s="30">
        <v>4.5087000000000002</v>
      </c>
      <c r="U162" s="30">
        <v>3.5424000000000002</v>
      </c>
      <c r="V162" s="30"/>
      <c r="W162" s="31">
        <v>20386.895799999998</v>
      </c>
    </row>
    <row r="163" spans="1:23" x14ac:dyDescent="0.3">
      <c r="A163" s="32" t="s">
        <v>171</v>
      </c>
      <c r="B163" s="32">
        <v>2012</v>
      </c>
      <c r="C163" s="29" t="s">
        <v>191</v>
      </c>
      <c r="D163" s="29" t="s">
        <v>205</v>
      </c>
      <c r="E163" s="33">
        <f t="shared" si="4"/>
        <v>1</v>
      </c>
      <c r="F163" s="33">
        <f t="shared" si="5"/>
        <v>0</v>
      </c>
      <c r="G163" s="30">
        <v>0.85719999999999996</v>
      </c>
      <c r="H163" s="30"/>
      <c r="I163" s="30">
        <v>22.3995</v>
      </c>
      <c r="J163" s="30">
        <v>2.3130999999999999</v>
      </c>
      <c r="K163" s="30">
        <v>2.0082</v>
      </c>
      <c r="L163" s="31">
        <v>15944.7834</v>
      </c>
      <c r="M163" s="31">
        <v>115263.5791</v>
      </c>
      <c r="N163" s="31">
        <v>393503.05089999997</v>
      </c>
      <c r="O163" s="31">
        <v>244229.26879999999</v>
      </c>
      <c r="P163" s="31">
        <v>7461.5753000000004</v>
      </c>
      <c r="Q163" s="31">
        <v>15164.5494</v>
      </c>
      <c r="R163" s="30">
        <v>23.088699999999999</v>
      </c>
      <c r="S163" s="30">
        <v>91.985900000000001</v>
      </c>
      <c r="T163" s="30">
        <v>1.4114</v>
      </c>
      <c r="U163" s="30">
        <v>3.8462000000000001</v>
      </c>
      <c r="V163" s="30"/>
      <c r="W163" s="31">
        <v>19929.978999999999</v>
      </c>
    </row>
    <row r="164" spans="1:23" x14ac:dyDescent="0.3">
      <c r="A164" s="32" t="s">
        <v>172</v>
      </c>
      <c r="B164" s="32">
        <v>2013</v>
      </c>
      <c r="C164" s="29" t="s">
        <v>191</v>
      </c>
      <c r="D164" s="29" t="s">
        <v>205</v>
      </c>
      <c r="E164" s="33">
        <f t="shared" si="4"/>
        <v>0</v>
      </c>
      <c r="F164" s="33">
        <f t="shared" si="5"/>
        <v>0</v>
      </c>
      <c r="G164" s="30">
        <v>0.85960000000000003</v>
      </c>
      <c r="H164" s="30"/>
      <c r="I164" s="30">
        <v>20.8415</v>
      </c>
      <c r="J164" s="30">
        <v>2.2534999999999998</v>
      </c>
      <c r="K164" s="30">
        <v>1.9398</v>
      </c>
      <c r="L164" s="31">
        <v>16011.122799999999</v>
      </c>
      <c r="M164" s="31">
        <v>145112.6666</v>
      </c>
      <c r="N164" s="31">
        <v>382001.15059999999</v>
      </c>
      <c r="O164" s="31">
        <v>238135.967</v>
      </c>
      <c r="P164" s="31">
        <v>7313.4781999999996</v>
      </c>
      <c r="Q164" s="31">
        <v>15865.375400000001</v>
      </c>
      <c r="R164" s="30">
        <v>21.6175</v>
      </c>
      <c r="S164" s="30">
        <v>92.867500000000007</v>
      </c>
      <c r="T164" s="30">
        <v>1.7185999999999999</v>
      </c>
      <c r="U164" s="30">
        <v>4.3895999999999997</v>
      </c>
      <c r="V164" s="30"/>
      <c r="W164" s="31">
        <v>17096.557700000001</v>
      </c>
    </row>
    <row r="165" spans="1:23" x14ac:dyDescent="0.3">
      <c r="A165" s="32" t="s">
        <v>173</v>
      </c>
      <c r="B165" s="32">
        <v>2014</v>
      </c>
      <c r="C165" s="29" t="s">
        <v>191</v>
      </c>
      <c r="D165" s="29" t="s">
        <v>205</v>
      </c>
      <c r="E165" s="33">
        <f t="shared" si="4"/>
        <v>0</v>
      </c>
      <c r="F165" s="33">
        <f t="shared" si="5"/>
        <v>0</v>
      </c>
      <c r="G165" s="30">
        <v>0.79169999999999996</v>
      </c>
      <c r="H165" s="30"/>
      <c r="I165" s="30">
        <v>18.581099999999999</v>
      </c>
      <c r="J165" s="30">
        <v>2.1855000000000002</v>
      </c>
      <c r="K165" s="30">
        <v>1.8684000000000001</v>
      </c>
      <c r="L165" s="31">
        <v>15513.3889</v>
      </c>
      <c r="M165" s="31">
        <v>137566.94450000001</v>
      </c>
      <c r="N165" s="31">
        <v>367887.0367</v>
      </c>
      <c r="O165" s="31">
        <v>231147.36660000001</v>
      </c>
      <c r="P165" s="31">
        <v>6844.9852000000001</v>
      </c>
      <c r="Q165" s="31">
        <v>15594.963599999999</v>
      </c>
      <c r="R165" s="30">
        <v>22.089300000000001</v>
      </c>
      <c r="S165" s="30">
        <v>92.118799999999993</v>
      </c>
      <c r="T165" s="30">
        <v>4.9645999999999999</v>
      </c>
      <c r="U165" s="30">
        <v>3.2456</v>
      </c>
      <c r="V165" s="30">
        <v>453.22899999999998</v>
      </c>
      <c r="W165" s="31">
        <v>20642.844499999999</v>
      </c>
    </row>
    <row r="166" spans="1:23" x14ac:dyDescent="0.3">
      <c r="A166" s="32" t="s">
        <v>174</v>
      </c>
      <c r="B166" s="32">
        <v>2015</v>
      </c>
      <c r="C166" s="29" t="s">
        <v>191</v>
      </c>
      <c r="D166" s="29" t="s">
        <v>205</v>
      </c>
      <c r="E166" s="33">
        <f t="shared" si="4"/>
        <v>0</v>
      </c>
      <c r="F166" s="33">
        <f t="shared" si="5"/>
        <v>0</v>
      </c>
      <c r="G166" s="30">
        <v>0.81440000000000001</v>
      </c>
      <c r="H166" s="30"/>
      <c r="I166" s="30">
        <v>18.6097</v>
      </c>
      <c r="J166" s="30">
        <v>2.1680000000000001</v>
      </c>
      <c r="K166" s="30">
        <v>1.8765000000000001</v>
      </c>
      <c r="L166" s="31">
        <v>15808.351199999999</v>
      </c>
      <c r="M166" s="31">
        <v>125318.90489999999</v>
      </c>
      <c r="N166" s="31">
        <v>354320.12849999999</v>
      </c>
      <c r="O166" s="31">
        <v>216316.15169999999</v>
      </c>
      <c r="P166" s="31">
        <v>6373.8734000000004</v>
      </c>
      <c r="Q166" s="31">
        <v>15570.510899999999</v>
      </c>
      <c r="R166" s="30">
        <v>21.496300000000002</v>
      </c>
      <c r="S166" s="30">
        <v>94.195499999999996</v>
      </c>
      <c r="T166" s="30">
        <v>8.5032999999999994</v>
      </c>
      <c r="U166" s="30">
        <v>12.6813</v>
      </c>
      <c r="V166" s="30">
        <v>500.23660000000001</v>
      </c>
      <c r="W166" s="31">
        <v>18765.677599999999</v>
      </c>
    </row>
    <row r="167" spans="1:23" x14ac:dyDescent="0.3">
      <c r="A167" s="32" t="s">
        <v>175</v>
      </c>
      <c r="B167" s="32">
        <v>2016</v>
      </c>
      <c r="C167" s="29" t="s">
        <v>191</v>
      </c>
      <c r="D167" s="29" t="s">
        <v>205</v>
      </c>
      <c r="E167" s="33">
        <f t="shared" si="4"/>
        <v>0</v>
      </c>
      <c r="F167" s="33">
        <f t="shared" si="5"/>
        <v>0</v>
      </c>
      <c r="G167" s="30">
        <v>0.88629999999999998</v>
      </c>
      <c r="H167" s="30"/>
      <c r="I167" s="30">
        <v>19.784300000000002</v>
      </c>
      <c r="J167" s="30">
        <v>2.0855000000000001</v>
      </c>
      <c r="K167" s="30">
        <v>1.8109999999999999</v>
      </c>
      <c r="L167" s="31">
        <v>16856.3969</v>
      </c>
      <c r="M167" s="31">
        <v>126520.7012</v>
      </c>
      <c r="N167" s="31">
        <v>374007.45990000002</v>
      </c>
      <c r="O167" s="31">
        <v>230591.57029999999</v>
      </c>
      <c r="P167" s="31">
        <v>6310.6466</v>
      </c>
      <c r="Q167" s="31">
        <v>16763.894100000001</v>
      </c>
      <c r="R167" s="30">
        <v>21.1784</v>
      </c>
      <c r="S167" s="30">
        <v>93.9679</v>
      </c>
      <c r="T167" s="30">
        <v>9.2813999999999997</v>
      </c>
      <c r="U167" s="30">
        <v>7.9066000000000001</v>
      </c>
      <c r="V167" s="30">
        <v>516.08159999999998</v>
      </c>
      <c r="W167" s="31">
        <v>19357.702300000001</v>
      </c>
    </row>
    <row r="168" spans="1:23" x14ac:dyDescent="0.3">
      <c r="A168" s="32" t="s">
        <v>176</v>
      </c>
      <c r="B168" s="32">
        <v>2017</v>
      </c>
      <c r="C168" s="29" t="s">
        <v>191</v>
      </c>
      <c r="D168" s="29" t="s">
        <v>205</v>
      </c>
      <c r="E168" s="33">
        <f t="shared" si="4"/>
        <v>0</v>
      </c>
      <c r="F168" s="33">
        <f t="shared" si="5"/>
        <v>0</v>
      </c>
      <c r="G168" s="30">
        <v>0.88109999999999999</v>
      </c>
      <c r="H168" s="30"/>
      <c r="I168" s="30">
        <v>17.973299999999998</v>
      </c>
      <c r="J168" s="30">
        <v>1.9553</v>
      </c>
      <c r="K168" s="30">
        <v>1.7004999999999999</v>
      </c>
      <c r="L168" s="31">
        <v>19537.877</v>
      </c>
      <c r="M168" s="31">
        <v>157649.84099999999</v>
      </c>
      <c r="N168" s="31">
        <v>438291.07539999997</v>
      </c>
      <c r="O168" s="31">
        <v>277856.86589999998</v>
      </c>
      <c r="P168" s="31">
        <v>6865.3019999999997</v>
      </c>
      <c r="Q168" s="31">
        <v>22670.388500000001</v>
      </c>
      <c r="R168" s="30">
        <v>18.096</v>
      </c>
      <c r="S168" s="30">
        <v>90.736099999999993</v>
      </c>
      <c r="T168" s="30">
        <v>15.930999999999999</v>
      </c>
      <c r="U168" s="30">
        <v>11.135899999999999</v>
      </c>
      <c r="V168" s="30">
        <v>415.42079999999999</v>
      </c>
      <c r="W168" s="31">
        <v>22171.047500000001</v>
      </c>
    </row>
    <row r="169" spans="1:23" x14ac:dyDescent="0.3">
      <c r="A169" s="32" t="s">
        <v>177</v>
      </c>
      <c r="B169" s="32">
        <v>2018</v>
      </c>
      <c r="C169" s="29" t="s">
        <v>191</v>
      </c>
      <c r="D169" s="29" t="s">
        <v>205</v>
      </c>
      <c r="E169" s="33">
        <f t="shared" si="4"/>
        <v>0</v>
      </c>
      <c r="F169" s="33">
        <f t="shared" si="5"/>
        <v>0</v>
      </c>
      <c r="G169" s="30">
        <v>0.90629999999999999</v>
      </c>
      <c r="H169" s="30"/>
      <c r="I169" s="30">
        <v>16.721800000000002</v>
      </c>
      <c r="J169" s="30">
        <v>1.9798</v>
      </c>
      <c r="K169" s="30">
        <v>1.6389</v>
      </c>
      <c r="L169" s="31">
        <v>21209.9103</v>
      </c>
      <c r="M169" s="31">
        <v>164509.8039</v>
      </c>
      <c r="N169" s="31">
        <v>453791.60969999997</v>
      </c>
      <c r="O169" s="31">
        <v>283504.33199999999</v>
      </c>
      <c r="P169" s="31">
        <v>7822.88</v>
      </c>
      <c r="Q169" s="31">
        <v>24846.481199999998</v>
      </c>
      <c r="R169" s="30">
        <v>17.003599999999999</v>
      </c>
      <c r="S169" s="30">
        <v>90.445300000000003</v>
      </c>
      <c r="T169" s="30">
        <v>4.0974000000000004</v>
      </c>
      <c r="U169" s="30">
        <v>4.8461999999999996</v>
      </c>
      <c r="V169" s="30">
        <v>370.28989999999999</v>
      </c>
      <c r="W169" s="31">
        <v>24494.603999999999</v>
      </c>
    </row>
    <row r="170" spans="1:23" x14ac:dyDescent="0.3">
      <c r="A170" s="32" t="s">
        <v>178</v>
      </c>
      <c r="B170" s="32">
        <v>2019</v>
      </c>
      <c r="C170" s="29" t="s">
        <v>191</v>
      </c>
      <c r="D170" s="29" t="s">
        <v>205</v>
      </c>
      <c r="E170" s="33">
        <f t="shared" si="4"/>
        <v>0</v>
      </c>
      <c r="F170" s="33">
        <f t="shared" si="5"/>
        <v>0</v>
      </c>
      <c r="G170" s="30">
        <v>0.81620000000000004</v>
      </c>
      <c r="H170" s="30"/>
      <c r="I170" s="30">
        <v>14.605499999999999</v>
      </c>
      <c r="J170" s="30">
        <v>1.8801000000000001</v>
      </c>
      <c r="K170" s="30">
        <v>1.5319</v>
      </c>
      <c r="L170" s="31">
        <v>23439.446899999999</v>
      </c>
      <c r="M170" s="31">
        <v>181603.60630000001</v>
      </c>
      <c r="N170" s="31">
        <v>495064.57990000001</v>
      </c>
      <c r="O170" s="31">
        <v>296957.90909999999</v>
      </c>
      <c r="P170" s="31">
        <v>7940.1639999999998</v>
      </c>
      <c r="Q170" s="31">
        <v>27024.0085</v>
      </c>
      <c r="R170" s="30">
        <v>16.889700000000001</v>
      </c>
      <c r="S170" s="30">
        <v>87.071399999999997</v>
      </c>
      <c r="T170" s="30">
        <v>4.7773000000000003</v>
      </c>
      <c r="U170" s="30">
        <v>5.3571</v>
      </c>
      <c r="V170" s="30">
        <v>394.4246</v>
      </c>
      <c r="W170" s="31">
        <v>27240.541000000001</v>
      </c>
    </row>
    <row r="171" spans="1:23" x14ac:dyDescent="0.3">
      <c r="A171" s="32" t="s">
        <v>179</v>
      </c>
      <c r="B171" s="32">
        <v>2020</v>
      </c>
      <c r="C171" s="29" t="s">
        <v>191</v>
      </c>
      <c r="D171" s="29" t="s">
        <v>205</v>
      </c>
      <c r="E171" s="33">
        <f t="shared" si="4"/>
        <v>1</v>
      </c>
      <c r="F171" s="33">
        <f t="shared" si="5"/>
        <v>0</v>
      </c>
      <c r="G171" s="30">
        <v>0.53339999999999999</v>
      </c>
      <c r="H171" s="30"/>
      <c r="I171" s="30">
        <v>10.029</v>
      </c>
      <c r="J171" s="30">
        <v>1.7842</v>
      </c>
      <c r="K171" s="30">
        <v>1.6163000000000001</v>
      </c>
      <c r="L171" s="31">
        <v>26070.1702</v>
      </c>
      <c r="M171" s="31">
        <v>190768.30239999999</v>
      </c>
      <c r="N171" s="31">
        <v>576918.05980000005</v>
      </c>
      <c r="O171" s="31">
        <v>307610.76539999997</v>
      </c>
      <c r="P171" s="31">
        <v>8213.8714999999993</v>
      </c>
      <c r="Q171" s="31">
        <v>28172.2768</v>
      </c>
      <c r="R171" s="30">
        <v>18.6174</v>
      </c>
      <c r="S171" s="30">
        <v>85.945999999999998</v>
      </c>
      <c r="T171" s="30">
        <v>4.9804000000000004</v>
      </c>
      <c r="U171" s="30">
        <v>17.505800000000001</v>
      </c>
      <c r="V171" s="30">
        <v>440.64350000000002</v>
      </c>
      <c r="W171" s="31">
        <v>30713.6967</v>
      </c>
    </row>
    <row r="172" spans="1:23" x14ac:dyDescent="0.3">
      <c r="A172" s="32" t="s">
        <v>180</v>
      </c>
      <c r="B172" s="32">
        <v>2021</v>
      </c>
      <c r="C172" s="29" t="s">
        <v>191</v>
      </c>
      <c r="D172" s="29" t="s">
        <v>205</v>
      </c>
      <c r="E172" s="33">
        <f t="shared" si="4"/>
        <v>1</v>
      </c>
      <c r="F172" s="33">
        <f t="shared" si="5"/>
        <v>0</v>
      </c>
      <c r="G172" s="30">
        <v>0.8</v>
      </c>
      <c r="H172" s="30"/>
      <c r="I172" s="30">
        <v>15.8957</v>
      </c>
      <c r="J172" s="30">
        <v>1.6716</v>
      </c>
      <c r="K172" s="30">
        <v>1.5934999999999999</v>
      </c>
      <c r="L172" s="31">
        <v>30932.5589</v>
      </c>
      <c r="M172" s="31">
        <v>220082.28460000001</v>
      </c>
      <c r="N172" s="31">
        <v>675768.79639999999</v>
      </c>
      <c r="O172" s="31">
        <v>366868.34460000001</v>
      </c>
      <c r="P172" s="31">
        <v>9113.9550999999992</v>
      </c>
      <c r="Q172" s="31">
        <v>33335.753499999999</v>
      </c>
      <c r="R172" s="30">
        <v>18.277999999999999</v>
      </c>
      <c r="S172" s="30">
        <v>86.108500000000006</v>
      </c>
      <c r="T172" s="30">
        <v>10.8325</v>
      </c>
      <c r="U172" s="30">
        <v>8.8338000000000001</v>
      </c>
      <c r="V172" s="30">
        <v>426.66160000000002</v>
      </c>
      <c r="W172" s="31">
        <v>35658.276899999997</v>
      </c>
    </row>
    <row r="173" spans="1:23" x14ac:dyDescent="0.3">
      <c r="A173" s="32" t="s">
        <v>181</v>
      </c>
      <c r="B173" s="32">
        <v>2022</v>
      </c>
      <c r="C173" s="29" t="s">
        <v>191</v>
      </c>
      <c r="D173" s="29" t="s">
        <v>205</v>
      </c>
      <c r="E173" s="33">
        <f t="shared" si="4"/>
        <v>1</v>
      </c>
      <c r="F173" s="33">
        <f t="shared" si="5"/>
        <v>0</v>
      </c>
      <c r="G173" s="30">
        <v>0.69840000000000002</v>
      </c>
      <c r="H173" s="30"/>
      <c r="I173" s="30">
        <v>13.973000000000001</v>
      </c>
      <c r="J173" s="30">
        <v>1.6783999999999999</v>
      </c>
      <c r="K173" s="30">
        <v>1.4113</v>
      </c>
      <c r="L173" s="31">
        <v>30754.454099999999</v>
      </c>
      <c r="M173" s="31">
        <v>231420.19209999999</v>
      </c>
      <c r="N173" s="31">
        <v>691837.37809999997</v>
      </c>
      <c r="O173" s="31">
        <v>381374.00099999999</v>
      </c>
      <c r="P173" s="31">
        <v>9822.8341999999993</v>
      </c>
      <c r="Q173" s="31">
        <v>33182.784699999997</v>
      </c>
      <c r="R173" s="30">
        <v>18.728899999999999</v>
      </c>
      <c r="S173" s="30">
        <v>87.599599999999995</v>
      </c>
      <c r="T173" s="30">
        <v>14.377800000000001</v>
      </c>
      <c r="U173" s="30">
        <v>12.3019</v>
      </c>
      <c r="V173" s="30">
        <v>366.50389999999999</v>
      </c>
      <c r="W173" s="31">
        <v>35386.025399999999</v>
      </c>
    </row>
    <row r="174" spans="1:23" x14ac:dyDescent="0.3">
      <c r="A174" s="32"/>
      <c r="B174" s="32"/>
      <c r="C174" s="29"/>
      <c r="D174" s="29"/>
      <c r="E174" s="33"/>
      <c r="F174" s="33"/>
      <c r="G174" s="30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30"/>
      <c r="S174" s="30"/>
      <c r="T174" s="30"/>
      <c r="U174" s="30"/>
      <c r="V174" s="30"/>
      <c r="W174" s="31"/>
    </row>
    <row r="175" spans="1:23" x14ac:dyDescent="0.3">
      <c r="A175" s="32" t="s">
        <v>154</v>
      </c>
      <c r="B175" s="32">
        <v>1995</v>
      </c>
      <c r="C175" s="29" t="s">
        <v>192</v>
      </c>
      <c r="D175" s="29" t="s">
        <v>78</v>
      </c>
      <c r="E175" s="33">
        <f t="shared" si="4"/>
        <v>0</v>
      </c>
      <c r="F175" s="33">
        <f t="shared" si="5"/>
        <v>0</v>
      </c>
      <c r="G175" s="30"/>
      <c r="H175" s="30"/>
      <c r="I175" s="30"/>
      <c r="J175" s="30"/>
      <c r="K175" s="30"/>
      <c r="L175" s="31"/>
      <c r="M175" s="31"/>
      <c r="N175" s="31">
        <v>229413.6312</v>
      </c>
      <c r="O175" s="31">
        <v>127826.504</v>
      </c>
      <c r="P175" s="31">
        <v>6366.9621999999999</v>
      </c>
      <c r="Q175" s="31">
        <v>6522.2664000000004</v>
      </c>
      <c r="R175" s="30">
        <v>30.562999999999999</v>
      </c>
      <c r="S175" s="30">
        <v>70.2012</v>
      </c>
      <c r="T175" s="30"/>
      <c r="U175" s="30"/>
      <c r="V175" s="30"/>
      <c r="W175" s="31"/>
    </row>
    <row r="176" spans="1:23" x14ac:dyDescent="0.3">
      <c r="A176" s="32" t="s">
        <v>155</v>
      </c>
      <c r="B176" s="32">
        <v>1996</v>
      </c>
      <c r="C176" s="29" t="s">
        <v>192</v>
      </c>
      <c r="D176" s="29" t="s">
        <v>78</v>
      </c>
      <c r="E176" s="33">
        <f t="shared" si="4"/>
        <v>0</v>
      </c>
      <c r="F176" s="33">
        <f t="shared" si="5"/>
        <v>0</v>
      </c>
      <c r="G176" s="30">
        <v>1.0663</v>
      </c>
      <c r="H176" s="30"/>
      <c r="I176" s="30">
        <v>33.933</v>
      </c>
      <c r="J176" s="30">
        <v>3.3155000000000001</v>
      </c>
      <c r="K176" s="30">
        <v>-2.2866</v>
      </c>
      <c r="L176" s="31"/>
      <c r="M176" s="31"/>
      <c r="N176" s="31">
        <v>252778.6151</v>
      </c>
      <c r="O176" s="31">
        <v>152159.1171</v>
      </c>
      <c r="P176" s="31">
        <v>6091.9629999999997</v>
      </c>
      <c r="Q176" s="31">
        <v>8703.4321999999993</v>
      </c>
      <c r="R176" s="30">
        <v>28.850200000000001</v>
      </c>
      <c r="S176" s="30">
        <v>73.322400000000002</v>
      </c>
      <c r="T176" s="30">
        <v>7.5366999999999997</v>
      </c>
      <c r="U176" s="30">
        <v>5.9706999999999999</v>
      </c>
      <c r="V176" s="30"/>
      <c r="W176" s="31"/>
    </row>
    <row r="177" spans="1:23" x14ac:dyDescent="0.3">
      <c r="A177" s="32" t="s">
        <v>156</v>
      </c>
      <c r="B177" s="32">
        <v>1997</v>
      </c>
      <c r="C177" s="29" t="s">
        <v>192</v>
      </c>
      <c r="D177" s="29" t="s">
        <v>78</v>
      </c>
      <c r="E177" s="33">
        <f t="shared" si="4"/>
        <v>0</v>
      </c>
      <c r="F177" s="33">
        <f t="shared" si="5"/>
        <v>0</v>
      </c>
      <c r="G177" s="30">
        <v>1.5287999999999999</v>
      </c>
      <c r="H177" s="30"/>
      <c r="I177" s="30">
        <v>41.225299999999997</v>
      </c>
      <c r="J177" s="30">
        <v>3.4134000000000002</v>
      </c>
      <c r="K177" s="30">
        <v>-2.2757999999999998</v>
      </c>
      <c r="L177" s="31"/>
      <c r="M177" s="31"/>
      <c r="N177" s="31">
        <v>260558.68799999999</v>
      </c>
      <c r="O177" s="31">
        <v>148970.96</v>
      </c>
      <c r="P177" s="31">
        <v>6854.4405999999999</v>
      </c>
      <c r="Q177" s="31">
        <v>10306.592000000001</v>
      </c>
      <c r="R177" s="30">
        <v>25.120100000000001</v>
      </c>
      <c r="S177" s="30">
        <v>72.2483</v>
      </c>
      <c r="T177" s="30">
        <v>1.9029</v>
      </c>
      <c r="U177" s="30">
        <v>4.6066000000000003</v>
      </c>
      <c r="V177" s="30"/>
      <c r="W177" s="31"/>
    </row>
    <row r="178" spans="1:23" x14ac:dyDescent="0.3">
      <c r="A178" s="32" t="s">
        <v>157</v>
      </c>
      <c r="B178" s="32">
        <v>1998</v>
      </c>
      <c r="C178" s="29" t="s">
        <v>192</v>
      </c>
      <c r="D178" s="29" t="s">
        <v>78</v>
      </c>
      <c r="E178" s="33">
        <f t="shared" si="4"/>
        <v>0</v>
      </c>
      <c r="F178" s="33">
        <f t="shared" si="5"/>
        <v>0</v>
      </c>
      <c r="G178" s="30">
        <v>1.3002</v>
      </c>
      <c r="H178" s="30"/>
      <c r="I178" s="30">
        <v>30.883500000000002</v>
      </c>
      <c r="J178" s="30">
        <v>3.4348999999999998</v>
      </c>
      <c r="K178" s="30">
        <v>-2.9617</v>
      </c>
      <c r="L178" s="31"/>
      <c r="M178" s="31"/>
      <c r="N178" s="31">
        <v>278791.02149999997</v>
      </c>
      <c r="O178" s="31">
        <v>162058.4725</v>
      </c>
      <c r="P178" s="31">
        <v>7381.8438999999998</v>
      </c>
      <c r="Q178" s="31">
        <v>12404.762500000001</v>
      </c>
      <c r="R178" s="30">
        <v>22.3489</v>
      </c>
      <c r="S178" s="30">
        <v>73.133399999999995</v>
      </c>
      <c r="T178" s="30">
        <v>8.0313999999999997</v>
      </c>
      <c r="U178" s="30">
        <v>5.07</v>
      </c>
      <c r="V178" s="30"/>
      <c r="W178" s="31"/>
    </row>
    <row r="179" spans="1:23" x14ac:dyDescent="0.3">
      <c r="A179" s="32" t="s">
        <v>158</v>
      </c>
      <c r="B179" s="32">
        <v>1999</v>
      </c>
      <c r="C179" s="29" t="s">
        <v>192</v>
      </c>
      <c r="D179" s="29" t="s">
        <v>78</v>
      </c>
      <c r="E179" s="33">
        <f t="shared" si="4"/>
        <v>0</v>
      </c>
      <c r="F179" s="33">
        <f t="shared" si="5"/>
        <v>0</v>
      </c>
      <c r="G179" s="30">
        <v>1.4613</v>
      </c>
      <c r="H179" s="30"/>
      <c r="I179" s="30">
        <v>31.098500000000001</v>
      </c>
      <c r="J179" s="30">
        <v>3.5581999999999998</v>
      </c>
      <c r="K179" s="30">
        <v>-1.7424999999999999</v>
      </c>
      <c r="L179" s="31"/>
      <c r="M179" s="31"/>
      <c r="N179" s="31">
        <v>284563.05599999998</v>
      </c>
      <c r="O179" s="31">
        <v>169187.12</v>
      </c>
      <c r="P179" s="31">
        <v>7771.6028999999999</v>
      </c>
      <c r="Q179" s="31">
        <v>14047.888000000001</v>
      </c>
      <c r="R179" s="30">
        <v>20.18</v>
      </c>
      <c r="S179" s="30">
        <v>71.811599999999999</v>
      </c>
      <c r="T179" s="30">
        <v>7.2091000000000003</v>
      </c>
      <c r="U179" s="30">
        <v>3.4735999999999998</v>
      </c>
      <c r="V179" s="30"/>
      <c r="W179" s="31"/>
    </row>
    <row r="180" spans="1:23" x14ac:dyDescent="0.3">
      <c r="A180" s="32" t="s">
        <v>159</v>
      </c>
      <c r="B180" s="32">
        <v>2000</v>
      </c>
      <c r="C180" s="29" t="s">
        <v>192</v>
      </c>
      <c r="D180" s="29" t="s">
        <v>78</v>
      </c>
      <c r="E180" s="33">
        <f t="shared" si="4"/>
        <v>0</v>
      </c>
      <c r="F180" s="33">
        <f t="shared" si="5"/>
        <v>0</v>
      </c>
      <c r="G180" s="30">
        <v>1.3829</v>
      </c>
      <c r="H180" s="30"/>
      <c r="I180" s="30">
        <v>29.741199999999999</v>
      </c>
      <c r="J180" s="30">
        <v>3.2151000000000001</v>
      </c>
      <c r="K180" s="30">
        <v>-2.2763</v>
      </c>
      <c r="L180" s="31"/>
      <c r="M180" s="31"/>
      <c r="N180" s="31">
        <v>325599.71340000001</v>
      </c>
      <c r="O180" s="31">
        <v>174123.59640000001</v>
      </c>
      <c r="P180" s="31">
        <v>6951.4647999999997</v>
      </c>
      <c r="Q180" s="31">
        <v>14544.1569</v>
      </c>
      <c r="R180" s="30">
        <v>21.1859</v>
      </c>
      <c r="S180" s="30">
        <v>70.504300000000001</v>
      </c>
      <c r="T180" s="30">
        <v>11.8561</v>
      </c>
      <c r="U180" s="30">
        <v>8.4943000000000008</v>
      </c>
      <c r="V180" s="30"/>
      <c r="W180" s="31"/>
    </row>
    <row r="181" spans="1:23" x14ac:dyDescent="0.3">
      <c r="A181" s="32" t="s">
        <v>160</v>
      </c>
      <c r="B181" s="32">
        <v>2001</v>
      </c>
      <c r="C181" s="29" t="s">
        <v>192</v>
      </c>
      <c r="D181" s="29" t="s">
        <v>78</v>
      </c>
      <c r="E181" s="33">
        <f t="shared" si="4"/>
        <v>1</v>
      </c>
      <c r="F181" s="33">
        <f t="shared" si="5"/>
        <v>0</v>
      </c>
      <c r="G181" s="30">
        <v>1.0972999999999999</v>
      </c>
      <c r="H181" s="30"/>
      <c r="I181" s="30">
        <v>24.056999999999999</v>
      </c>
      <c r="J181" s="30">
        <v>3.0807000000000002</v>
      </c>
      <c r="K181" s="30">
        <v>-0.98270000000000002</v>
      </c>
      <c r="L181" s="31"/>
      <c r="M181" s="31"/>
      <c r="N181" s="31">
        <v>343975.01380000002</v>
      </c>
      <c r="O181" s="31">
        <v>180903.93419999999</v>
      </c>
      <c r="P181" s="31">
        <v>7120.9947000000002</v>
      </c>
      <c r="Q181" s="31">
        <v>15647.191999999999</v>
      </c>
      <c r="R181" s="30">
        <v>20.119</v>
      </c>
      <c r="S181" s="30">
        <v>65.030900000000003</v>
      </c>
      <c r="T181" s="30">
        <v>7.3792</v>
      </c>
      <c r="U181" s="30">
        <v>6.9880000000000004</v>
      </c>
      <c r="V181" s="30"/>
      <c r="W181" s="31"/>
    </row>
    <row r="182" spans="1:23" x14ac:dyDescent="0.3">
      <c r="A182" s="32" t="s">
        <v>161</v>
      </c>
      <c r="B182" s="32">
        <v>2002</v>
      </c>
      <c r="C182" s="29" t="s">
        <v>192</v>
      </c>
      <c r="D182" s="29" t="s">
        <v>78</v>
      </c>
      <c r="E182" s="33">
        <f t="shared" si="4"/>
        <v>0</v>
      </c>
      <c r="F182" s="33">
        <f t="shared" si="5"/>
        <v>0</v>
      </c>
      <c r="G182" s="30">
        <v>0.72909999999999997</v>
      </c>
      <c r="H182" s="30"/>
      <c r="I182" s="30">
        <v>19.434699999999999</v>
      </c>
      <c r="J182" s="30">
        <v>2.9199000000000002</v>
      </c>
      <c r="K182" s="30">
        <v>-3.2099999999999997E-2</v>
      </c>
      <c r="L182" s="31"/>
      <c r="M182" s="31"/>
      <c r="N182" s="31">
        <v>407066.75900000002</v>
      </c>
      <c r="O182" s="31">
        <v>219414.52</v>
      </c>
      <c r="P182" s="31">
        <v>7772.9561000000003</v>
      </c>
      <c r="Q182" s="31">
        <v>12838.906000000001</v>
      </c>
      <c r="R182" s="30">
        <v>29.0426</v>
      </c>
      <c r="S182" s="30">
        <v>63.849600000000002</v>
      </c>
      <c r="T182" s="30">
        <v>9.5167999999999999</v>
      </c>
      <c r="U182" s="30">
        <v>6.6150000000000002</v>
      </c>
      <c r="V182" s="30"/>
      <c r="W182" s="31">
        <v>18867.0075</v>
      </c>
    </row>
    <row r="183" spans="1:23" x14ac:dyDescent="0.3">
      <c r="A183" s="32" t="s">
        <v>162</v>
      </c>
      <c r="B183" s="32">
        <v>2003</v>
      </c>
      <c r="C183" s="29" t="s">
        <v>192</v>
      </c>
      <c r="D183" s="29" t="s">
        <v>78</v>
      </c>
      <c r="E183" s="33">
        <f t="shared" si="4"/>
        <v>0</v>
      </c>
      <c r="F183" s="33">
        <f t="shared" si="5"/>
        <v>0</v>
      </c>
      <c r="G183" s="30">
        <v>1.2898000000000001</v>
      </c>
      <c r="H183" s="30"/>
      <c r="I183" s="30">
        <v>37.046700000000001</v>
      </c>
      <c r="J183" s="30">
        <v>2.5788000000000002</v>
      </c>
      <c r="K183" s="30">
        <v>0.25</v>
      </c>
      <c r="L183" s="31"/>
      <c r="M183" s="31"/>
      <c r="N183" s="31">
        <v>449438.20079999999</v>
      </c>
      <c r="O183" s="31">
        <v>244247.33040000001</v>
      </c>
      <c r="P183" s="31">
        <v>7758.4930000000004</v>
      </c>
      <c r="Q183" s="31">
        <v>17163.441599999998</v>
      </c>
      <c r="R183" s="30">
        <v>24.346599999999999</v>
      </c>
      <c r="S183" s="30">
        <v>65.881299999999996</v>
      </c>
      <c r="T183" s="30">
        <v>0.48349999999999999</v>
      </c>
      <c r="U183" s="30">
        <v>0.13930000000000001</v>
      </c>
      <c r="V183" s="30"/>
      <c r="W183" s="31">
        <v>23647.883999999998</v>
      </c>
    </row>
    <row r="184" spans="1:23" x14ac:dyDescent="0.3">
      <c r="A184" s="32" t="s">
        <v>163</v>
      </c>
      <c r="B184" s="32">
        <v>2004</v>
      </c>
      <c r="C184" s="29" t="s">
        <v>192</v>
      </c>
      <c r="D184" s="29" t="s">
        <v>78</v>
      </c>
      <c r="E184" s="33">
        <f t="shared" si="4"/>
        <v>0</v>
      </c>
      <c r="F184" s="33">
        <f t="shared" si="5"/>
        <v>0</v>
      </c>
      <c r="G184" s="30">
        <v>0.91039999999999999</v>
      </c>
      <c r="H184" s="30"/>
      <c r="I184" s="30">
        <v>24.7028</v>
      </c>
      <c r="J184" s="30">
        <v>2.5415999999999999</v>
      </c>
      <c r="K184" s="30">
        <v>-0.34179999999999999</v>
      </c>
      <c r="L184" s="31">
        <v>22462.755000000001</v>
      </c>
      <c r="M184" s="31">
        <v>253217.03339999999</v>
      </c>
      <c r="N184" s="31">
        <v>536123.21939999994</v>
      </c>
      <c r="O184" s="31">
        <v>298717.28340000001</v>
      </c>
      <c r="P184" s="31">
        <v>9017.7882000000009</v>
      </c>
      <c r="Q184" s="31">
        <v>19113.936600000001</v>
      </c>
      <c r="R184" s="30">
        <v>26.467700000000001</v>
      </c>
      <c r="S184" s="30">
        <v>61.254899999999999</v>
      </c>
      <c r="T184" s="30">
        <v>13.849</v>
      </c>
      <c r="U184" s="30">
        <v>4.7778</v>
      </c>
      <c r="V184" s="30"/>
      <c r="W184" s="31">
        <v>25428.413400000001</v>
      </c>
    </row>
    <row r="185" spans="1:23" x14ac:dyDescent="0.3">
      <c r="A185" s="32" t="s">
        <v>164</v>
      </c>
      <c r="B185" s="32">
        <v>2005</v>
      </c>
      <c r="C185" s="29" t="s">
        <v>192</v>
      </c>
      <c r="D185" s="29" t="s">
        <v>78</v>
      </c>
      <c r="E185" s="33">
        <f t="shared" si="4"/>
        <v>0</v>
      </c>
      <c r="F185" s="33">
        <f t="shared" si="5"/>
        <v>0</v>
      </c>
      <c r="G185" s="30">
        <v>0.83909999999999996</v>
      </c>
      <c r="H185" s="30"/>
      <c r="I185" s="30">
        <v>23.4724</v>
      </c>
      <c r="J185" s="30">
        <v>2.0859999999999999</v>
      </c>
      <c r="K185" s="30">
        <v>0.46779999999999999</v>
      </c>
      <c r="L185" s="31">
        <v>19727.238600000001</v>
      </c>
      <c r="M185" s="31">
        <v>249075.72270000001</v>
      </c>
      <c r="N185" s="31">
        <v>532374.19979999994</v>
      </c>
      <c r="O185" s="31">
        <v>304237.39919999999</v>
      </c>
      <c r="P185" s="31">
        <v>10316.507600000001</v>
      </c>
      <c r="Q185" s="31">
        <v>17522.146499999999</v>
      </c>
      <c r="R185" s="30">
        <v>29.139600000000002</v>
      </c>
      <c r="S185" s="30">
        <v>61.149099999999997</v>
      </c>
      <c r="T185" s="30">
        <v>12.7483</v>
      </c>
      <c r="U185" s="30">
        <v>9.3972999999999995</v>
      </c>
      <c r="V185" s="30"/>
      <c r="W185" s="31">
        <v>27095.305499999999</v>
      </c>
    </row>
    <row r="186" spans="1:23" x14ac:dyDescent="0.3">
      <c r="A186" s="32" t="s">
        <v>165</v>
      </c>
      <c r="B186" s="32">
        <v>2006</v>
      </c>
      <c r="C186" s="29" t="s">
        <v>192</v>
      </c>
      <c r="D186" s="29" t="s">
        <v>78</v>
      </c>
      <c r="E186" s="33">
        <f t="shared" si="4"/>
        <v>0</v>
      </c>
      <c r="F186" s="33">
        <f t="shared" si="5"/>
        <v>0</v>
      </c>
      <c r="G186" s="30">
        <v>0.85799999999999998</v>
      </c>
      <c r="H186" s="30"/>
      <c r="I186" s="30">
        <v>26.2576</v>
      </c>
      <c r="J186" s="30">
        <v>1.8395999999999999</v>
      </c>
      <c r="K186" s="30">
        <v>-6.3299999999999995E-2</v>
      </c>
      <c r="L186" s="31">
        <v>24838.856400000001</v>
      </c>
      <c r="M186" s="31">
        <v>302146.06089999998</v>
      </c>
      <c r="N186" s="31">
        <v>665308.80740000005</v>
      </c>
      <c r="O186" s="31">
        <v>368822.5514</v>
      </c>
      <c r="P186" s="31">
        <v>10213.25</v>
      </c>
      <c r="Q186" s="31">
        <v>21599.426500000001</v>
      </c>
      <c r="R186" s="30">
        <v>29.8599</v>
      </c>
      <c r="S186" s="30">
        <v>57.597000000000001</v>
      </c>
      <c r="T186" s="30">
        <v>7.6050000000000004</v>
      </c>
      <c r="U186" s="30">
        <v>6.3110999999999997</v>
      </c>
      <c r="V186" s="30"/>
      <c r="W186" s="31">
        <v>32210.3505</v>
      </c>
    </row>
    <row r="187" spans="1:23" x14ac:dyDescent="0.3">
      <c r="A187" s="32" t="s">
        <v>166</v>
      </c>
      <c r="B187" s="32">
        <v>2007</v>
      </c>
      <c r="C187" s="29" t="s">
        <v>192</v>
      </c>
      <c r="D187" s="29" t="s">
        <v>78</v>
      </c>
      <c r="E187" s="33">
        <f t="shared" si="4"/>
        <v>1</v>
      </c>
      <c r="F187" s="33">
        <f t="shared" si="5"/>
        <v>0</v>
      </c>
      <c r="G187" s="30">
        <v>0.94379999999999997</v>
      </c>
      <c r="H187" s="30"/>
      <c r="I187" s="30">
        <v>28.236599999999999</v>
      </c>
      <c r="J187" s="30">
        <v>1.8966000000000001</v>
      </c>
      <c r="K187" s="30">
        <v>-8.48E-2</v>
      </c>
      <c r="L187" s="31">
        <v>27662.630399999998</v>
      </c>
      <c r="M187" s="31">
        <v>282733.02</v>
      </c>
      <c r="N187" s="31">
        <v>700579.11419999995</v>
      </c>
      <c r="O187" s="31">
        <v>420772.55940000003</v>
      </c>
      <c r="P187" s="31">
        <v>12202.9581</v>
      </c>
      <c r="Q187" s="31">
        <v>24071.9607</v>
      </c>
      <c r="R187" s="30">
        <v>28.438300000000002</v>
      </c>
      <c r="S187" s="30">
        <v>60.404899999999998</v>
      </c>
      <c r="T187" s="30">
        <v>11.4155</v>
      </c>
      <c r="U187" s="30">
        <v>12.3531</v>
      </c>
      <c r="V187" s="30"/>
      <c r="W187" s="31">
        <v>37427.427900000002</v>
      </c>
    </row>
    <row r="188" spans="1:23" x14ac:dyDescent="0.3">
      <c r="A188" s="32" t="s">
        <v>167</v>
      </c>
      <c r="B188" s="32">
        <v>2008</v>
      </c>
      <c r="C188" s="29" t="s">
        <v>192</v>
      </c>
      <c r="D188" s="29" t="s">
        <v>78</v>
      </c>
      <c r="E188" s="33">
        <f t="shared" si="4"/>
        <v>1</v>
      </c>
      <c r="F188" s="33">
        <f t="shared" si="5"/>
        <v>0</v>
      </c>
      <c r="G188" s="30">
        <v>0.1938</v>
      </c>
      <c r="H188" s="30"/>
      <c r="I188" s="30">
        <v>7.6066000000000003</v>
      </c>
      <c r="J188" s="30">
        <v>2.008</v>
      </c>
      <c r="K188" s="30">
        <v>0.54010000000000002</v>
      </c>
      <c r="L188" s="31">
        <v>19969.2075</v>
      </c>
      <c r="M188" s="31">
        <v>248503.75</v>
      </c>
      <c r="N188" s="31">
        <v>716711.05</v>
      </c>
      <c r="O188" s="31">
        <v>358988.08</v>
      </c>
      <c r="P188" s="31">
        <v>14292.7505</v>
      </c>
      <c r="Q188" s="31">
        <v>13690.297500000001</v>
      </c>
      <c r="R188" s="30">
        <v>50.700099999999999</v>
      </c>
      <c r="S188" s="30">
        <v>51.733899999999998</v>
      </c>
      <c r="T188" s="30">
        <v>16.0596</v>
      </c>
      <c r="U188" s="30">
        <v>9.1872000000000007</v>
      </c>
      <c r="V188" s="30"/>
      <c r="W188" s="31">
        <v>34815.302499999998</v>
      </c>
    </row>
    <row r="189" spans="1:23" x14ac:dyDescent="0.3">
      <c r="A189" s="32" t="s">
        <v>168</v>
      </c>
      <c r="B189" s="32">
        <v>2009</v>
      </c>
      <c r="C189" s="29" t="s">
        <v>192</v>
      </c>
      <c r="D189" s="29" t="s">
        <v>78</v>
      </c>
      <c r="E189" s="33">
        <f t="shared" si="4"/>
        <v>1</v>
      </c>
      <c r="F189" s="33">
        <f t="shared" si="5"/>
        <v>0</v>
      </c>
      <c r="G189" s="30">
        <v>0.38640000000000002</v>
      </c>
      <c r="H189" s="30"/>
      <c r="I189" s="30">
        <v>10.7346</v>
      </c>
      <c r="J189" s="30">
        <v>1.3829</v>
      </c>
      <c r="K189" s="30">
        <v>0.73450000000000004</v>
      </c>
      <c r="L189" s="31">
        <v>76751.444000000003</v>
      </c>
      <c r="M189" s="31">
        <v>796592.14359999995</v>
      </c>
      <c r="N189" s="31">
        <v>1658800</v>
      </c>
      <c r="O189" s="31">
        <v>1036300</v>
      </c>
      <c r="P189" s="31">
        <v>14133.969499999999</v>
      </c>
      <c r="Q189" s="31">
        <v>69885.314400000003</v>
      </c>
      <c r="R189" s="30">
        <v>23.290099999999999</v>
      </c>
      <c r="S189" s="30">
        <v>53.700699999999998</v>
      </c>
      <c r="T189" s="30">
        <v>163.233</v>
      </c>
      <c r="U189" s="30">
        <v>137.94649999999999</v>
      </c>
      <c r="V189" s="30">
        <v>558.96119999999996</v>
      </c>
      <c r="W189" s="31">
        <v>98627.139599999995</v>
      </c>
    </row>
    <row r="190" spans="1:23" x14ac:dyDescent="0.3">
      <c r="A190" s="32" t="s">
        <v>169</v>
      </c>
      <c r="B190" s="32">
        <v>2010</v>
      </c>
      <c r="C190" s="29" t="s">
        <v>192</v>
      </c>
      <c r="D190" s="29" t="s">
        <v>78</v>
      </c>
      <c r="E190" s="33">
        <f t="shared" si="4"/>
        <v>1</v>
      </c>
      <c r="F190" s="33">
        <f t="shared" si="5"/>
        <v>0</v>
      </c>
      <c r="G190" s="30">
        <v>-3.1699999999999999E-2</v>
      </c>
      <c r="H190" s="30"/>
      <c r="I190" s="30">
        <v>-0.71640000000000004</v>
      </c>
      <c r="J190" s="30">
        <v>1.3983000000000001</v>
      </c>
      <c r="K190" s="30">
        <v>0.90890000000000004</v>
      </c>
      <c r="L190" s="31">
        <v>73506.887700000007</v>
      </c>
      <c r="M190" s="31">
        <v>633574.58519999997</v>
      </c>
      <c r="N190" s="31">
        <v>1546000</v>
      </c>
      <c r="O190" s="31">
        <v>952563.32700000005</v>
      </c>
      <c r="P190" s="31">
        <v>19392.231100000001</v>
      </c>
      <c r="Q190" s="31">
        <v>71813.705100000006</v>
      </c>
      <c r="R190" s="30">
        <v>21.141400000000001</v>
      </c>
      <c r="S190" s="30">
        <v>55.512099999999997</v>
      </c>
      <c r="T190" s="30">
        <v>-4.7991999999999999</v>
      </c>
      <c r="U190" s="30">
        <v>-3.2227000000000001</v>
      </c>
      <c r="V190" s="30">
        <v>532.86210000000005</v>
      </c>
      <c r="W190" s="31">
        <v>96378.884699999995</v>
      </c>
    </row>
    <row r="191" spans="1:23" x14ac:dyDescent="0.3">
      <c r="A191" s="32" t="s">
        <v>170</v>
      </c>
      <c r="B191" s="32">
        <v>2011</v>
      </c>
      <c r="C191" s="29" t="s">
        <v>192</v>
      </c>
      <c r="D191" s="29" t="s">
        <v>78</v>
      </c>
      <c r="E191" s="33">
        <f t="shared" si="4"/>
        <v>1</v>
      </c>
      <c r="F191" s="33">
        <f t="shared" si="5"/>
        <v>0</v>
      </c>
      <c r="G191" s="30">
        <v>-0.28410000000000002</v>
      </c>
      <c r="H191" s="30"/>
      <c r="I191" s="30">
        <v>-6.0598999999999998</v>
      </c>
      <c r="J191" s="30">
        <v>1.5303</v>
      </c>
      <c r="K191" s="30">
        <v>1.2828999999999999</v>
      </c>
      <c r="L191" s="31">
        <v>68234.9473</v>
      </c>
      <c r="M191" s="31">
        <v>546445.65689999994</v>
      </c>
      <c r="N191" s="31">
        <v>1505200</v>
      </c>
      <c r="O191" s="31">
        <v>906299.43299999996</v>
      </c>
      <c r="P191" s="31">
        <v>20366.015500000001</v>
      </c>
      <c r="Q191" s="31">
        <v>71217.327999999994</v>
      </c>
      <c r="R191" s="30">
        <v>20.829799999999999</v>
      </c>
      <c r="S191" s="30">
        <v>61.422800000000002</v>
      </c>
      <c r="T191" s="30">
        <v>-4.3536999999999999</v>
      </c>
      <c r="U191" s="30">
        <v>5.1501999999999999</v>
      </c>
      <c r="V191" s="30">
        <v>521.37400000000002</v>
      </c>
      <c r="W191" s="31">
        <v>85293.296400000007</v>
      </c>
    </row>
    <row r="192" spans="1:23" x14ac:dyDescent="0.3">
      <c r="A192" s="32" t="s">
        <v>171</v>
      </c>
      <c r="B192" s="32">
        <v>2012</v>
      </c>
      <c r="C192" s="29" t="s">
        <v>192</v>
      </c>
      <c r="D192" s="29" t="s">
        <v>78</v>
      </c>
      <c r="E192" s="33">
        <f t="shared" si="4"/>
        <v>1</v>
      </c>
      <c r="F192" s="33">
        <f t="shared" si="5"/>
        <v>0</v>
      </c>
      <c r="G192" s="30">
        <v>-0.15060000000000001</v>
      </c>
      <c r="H192" s="30"/>
      <c r="I192" s="30">
        <v>-3.1739999999999999</v>
      </c>
      <c r="J192" s="30">
        <v>1.1484000000000001</v>
      </c>
      <c r="K192" s="30">
        <v>0.60660000000000003</v>
      </c>
      <c r="L192" s="31">
        <v>69441.046799999996</v>
      </c>
      <c r="M192" s="31">
        <v>503987.63579999999</v>
      </c>
      <c r="N192" s="31">
        <v>1501700</v>
      </c>
      <c r="O192" s="31">
        <v>864845.89500000002</v>
      </c>
      <c r="P192" s="31">
        <v>14384.660099999999</v>
      </c>
      <c r="Q192" s="31">
        <v>71463.175799999997</v>
      </c>
      <c r="R192" s="30">
        <v>20.690899999999999</v>
      </c>
      <c r="S192" s="30">
        <v>69.216499999999996</v>
      </c>
      <c r="T192" s="30">
        <v>-8.8804999999999996</v>
      </c>
      <c r="U192" s="30">
        <v>3.1423000000000001</v>
      </c>
      <c r="V192" s="30">
        <v>541.38840000000005</v>
      </c>
      <c r="W192" s="31">
        <v>87061.992599999998</v>
      </c>
    </row>
    <row r="193" spans="1:23" x14ac:dyDescent="0.3">
      <c r="A193" s="32" t="s">
        <v>172</v>
      </c>
      <c r="B193" s="32">
        <v>2013</v>
      </c>
      <c r="C193" s="29" t="s">
        <v>192</v>
      </c>
      <c r="D193" s="29" t="s">
        <v>78</v>
      </c>
      <c r="E193" s="33">
        <f t="shared" si="4"/>
        <v>0</v>
      </c>
      <c r="F193" s="33">
        <f t="shared" si="5"/>
        <v>0</v>
      </c>
      <c r="G193" s="30">
        <v>-9.4100000000000003E-2</v>
      </c>
      <c r="H193" s="30"/>
      <c r="I193" s="30">
        <v>-2.0720999999999998</v>
      </c>
      <c r="J193" s="30">
        <v>0.98150000000000004</v>
      </c>
      <c r="K193" s="30">
        <v>0.3286</v>
      </c>
      <c r="L193" s="31">
        <v>63239.0484</v>
      </c>
      <c r="M193" s="31">
        <v>437093.91</v>
      </c>
      <c r="N193" s="31">
        <v>1403200</v>
      </c>
      <c r="O193" s="31">
        <v>840305.38020000001</v>
      </c>
      <c r="P193" s="31">
        <v>11482.3454</v>
      </c>
      <c r="Q193" s="31">
        <v>64589.1774</v>
      </c>
      <c r="R193" s="30">
        <v>21.533200000000001</v>
      </c>
      <c r="S193" s="30">
        <v>76.788899999999998</v>
      </c>
      <c r="T193" s="30">
        <v>-4.7378999999999998</v>
      </c>
      <c r="U193" s="30">
        <v>3.3727999999999998</v>
      </c>
      <c r="V193" s="30">
        <v>558.73500000000001</v>
      </c>
      <c r="W193" s="31">
        <v>90710.446200000006</v>
      </c>
    </row>
    <row r="194" spans="1:23" x14ac:dyDescent="0.3">
      <c r="A194" s="32" t="s">
        <v>173</v>
      </c>
      <c r="B194" s="32">
        <v>2014</v>
      </c>
      <c r="C194" s="29" t="s">
        <v>192</v>
      </c>
      <c r="D194" s="29" t="s">
        <v>78</v>
      </c>
      <c r="E194" s="33">
        <f t="shared" si="4"/>
        <v>0</v>
      </c>
      <c r="F194" s="33">
        <f t="shared" si="5"/>
        <v>0</v>
      </c>
      <c r="G194" s="30">
        <v>0.16589999999999999</v>
      </c>
      <c r="H194" s="30"/>
      <c r="I194" s="30">
        <v>3.4302999999999999</v>
      </c>
      <c r="J194" s="30">
        <v>1.4645999999999999</v>
      </c>
      <c r="K194" s="30">
        <v>0.99009999999999998</v>
      </c>
      <c r="L194" s="31">
        <v>61635.319799999997</v>
      </c>
      <c r="M194" s="31">
        <v>373529.5454</v>
      </c>
      <c r="N194" s="31">
        <v>1332000</v>
      </c>
      <c r="O194" s="31">
        <v>762094.75580000004</v>
      </c>
      <c r="P194" s="31">
        <v>17560.937399999999</v>
      </c>
      <c r="Q194" s="31">
        <v>67520.263500000001</v>
      </c>
      <c r="R194" s="30">
        <v>17.1312</v>
      </c>
      <c r="S194" s="30">
        <v>79.800799999999995</v>
      </c>
      <c r="T194" s="30">
        <v>-3.5739999999999998</v>
      </c>
      <c r="U194" s="30">
        <v>1.3043</v>
      </c>
      <c r="V194" s="30">
        <v>490.05470000000003</v>
      </c>
      <c r="W194" s="31">
        <v>82267.679999999993</v>
      </c>
    </row>
    <row r="195" spans="1:23" x14ac:dyDescent="0.3">
      <c r="A195" s="32" t="s">
        <v>174</v>
      </c>
      <c r="B195" s="32">
        <v>2015</v>
      </c>
      <c r="C195" s="29" t="s">
        <v>192</v>
      </c>
      <c r="D195" s="29" t="s">
        <v>78</v>
      </c>
      <c r="E195" s="33">
        <f t="shared" si="4"/>
        <v>0</v>
      </c>
      <c r="F195" s="33">
        <f t="shared" si="5"/>
        <v>0</v>
      </c>
      <c r="G195" s="30">
        <v>0.10349999999999999</v>
      </c>
      <c r="H195" s="30"/>
      <c r="I195" s="30">
        <v>1.1021000000000001</v>
      </c>
      <c r="J195" s="30">
        <v>1.5993999999999999</v>
      </c>
      <c r="K195" s="30">
        <v>1.2293000000000001</v>
      </c>
      <c r="L195" s="31">
        <v>53843.929600000003</v>
      </c>
      <c r="M195" s="31">
        <v>328339.82299999997</v>
      </c>
      <c r="N195" s="31">
        <v>1188600</v>
      </c>
      <c r="O195" s="31">
        <v>675123.66720000003</v>
      </c>
      <c r="P195" s="31">
        <v>17297.766599999999</v>
      </c>
      <c r="Q195" s="31">
        <v>60754.175600000002</v>
      </c>
      <c r="R195" s="30">
        <v>17.1709</v>
      </c>
      <c r="S195" s="30">
        <v>77.379099999999994</v>
      </c>
      <c r="T195" s="30">
        <v>-6.3194999999999997</v>
      </c>
      <c r="U195" s="30">
        <v>-6.4287999999999998</v>
      </c>
      <c r="V195" s="30">
        <v>432.17329999999998</v>
      </c>
      <c r="W195" s="31">
        <v>70717.306400000001</v>
      </c>
    </row>
    <row r="196" spans="1:23" x14ac:dyDescent="0.3">
      <c r="A196" s="32" t="s">
        <v>175</v>
      </c>
      <c r="B196" s="32">
        <v>2016</v>
      </c>
      <c r="C196" s="29" t="s">
        <v>192</v>
      </c>
      <c r="D196" s="29" t="s">
        <v>78</v>
      </c>
      <c r="E196" s="33">
        <f t="shared" si="4"/>
        <v>0</v>
      </c>
      <c r="F196" s="33">
        <f t="shared" si="5"/>
        <v>0</v>
      </c>
      <c r="G196" s="30">
        <v>0.29709999999999998</v>
      </c>
      <c r="H196" s="30"/>
      <c r="I196" s="30">
        <v>4.7499000000000002</v>
      </c>
      <c r="J196" s="30">
        <v>1.3353999999999999</v>
      </c>
      <c r="K196" s="30">
        <v>0.86009999999999998</v>
      </c>
      <c r="L196" s="31">
        <v>45159.244500000001</v>
      </c>
      <c r="M196" s="31">
        <v>266076.723</v>
      </c>
      <c r="N196" s="31">
        <v>1009600</v>
      </c>
      <c r="O196" s="31">
        <v>558080.41500000004</v>
      </c>
      <c r="P196" s="31">
        <v>12569.820599999999</v>
      </c>
      <c r="Q196" s="31">
        <v>53108.19</v>
      </c>
      <c r="R196" s="30">
        <v>16.7529</v>
      </c>
      <c r="S196" s="30">
        <v>78.213800000000006</v>
      </c>
      <c r="T196" s="30">
        <v>-1.3395999999999999</v>
      </c>
      <c r="U196" s="30">
        <v>-1.2827</v>
      </c>
      <c r="V196" s="30">
        <v>425.47989999999999</v>
      </c>
      <c r="W196" s="31">
        <v>56938.843500000003</v>
      </c>
    </row>
    <row r="197" spans="1:23" x14ac:dyDescent="0.3">
      <c r="A197" s="32" t="s">
        <v>176</v>
      </c>
      <c r="B197" s="32">
        <v>2017</v>
      </c>
      <c r="C197" s="29" t="s">
        <v>192</v>
      </c>
      <c r="D197" s="29" t="s">
        <v>78</v>
      </c>
      <c r="E197" s="33">
        <f t="shared" si="4"/>
        <v>0</v>
      </c>
      <c r="F197" s="33">
        <f t="shared" si="5"/>
        <v>0</v>
      </c>
      <c r="G197" s="30">
        <v>0.42420000000000002</v>
      </c>
      <c r="H197" s="30"/>
      <c r="I197" s="30">
        <v>7.0278</v>
      </c>
      <c r="J197" s="30">
        <v>1.5663</v>
      </c>
      <c r="K197" s="30">
        <v>1.2068000000000001</v>
      </c>
      <c r="L197" s="31">
        <v>49131.339599999999</v>
      </c>
      <c r="M197" s="31">
        <v>285246.85560000001</v>
      </c>
      <c r="N197" s="31">
        <v>1098300</v>
      </c>
      <c r="O197" s="31">
        <v>619219.3308</v>
      </c>
      <c r="P197" s="31">
        <v>14061.126399999999</v>
      </c>
      <c r="Q197" s="31">
        <v>58898.3724</v>
      </c>
      <c r="R197" s="30">
        <v>16.525400000000001</v>
      </c>
      <c r="S197" s="30">
        <v>77.184799999999996</v>
      </c>
      <c r="T197" s="30">
        <v>1.2831999999999999</v>
      </c>
      <c r="U197" s="30">
        <v>0.61170000000000002</v>
      </c>
      <c r="V197" s="30">
        <v>419.5369</v>
      </c>
      <c r="W197" s="31">
        <v>60396.831599999998</v>
      </c>
    </row>
    <row r="198" spans="1:23" x14ac:dyDescent="0.3">
      <c r="A198" s="32" t="s">
        <v>177</v>
      </c>
      <c r="B198" s="32">
        <v>2018</v>
      </c>
      <c r="C198" s="29" t="s">
        <v>192</v>
      </c>
      <c r="D198" s="29" t="s">
        <v>78</v>
      </c>
      <c r="E198" s="33">
        <f t="shared" si="4"/>
        <v>0</v>
      </c>
      <c r="F198" s="33">
        <f t="shared" si="5"/>
        <v>0</v>
      </c>
      <c r="G198" s="30">
        <v>0.53449999999999998</v>
      </c>
      <c r="H198" s="30"/>
      <c r="I198" s="30">
        <v>8.8957999999999995</v>
      </c>
      <c r="J198" s="30">
        <v>1.8935999999999999</v>
      </c>
      <c r="K198" s="30"/>
      <c r="L198" s="31">
        <v>47847.2094</v>
      </c>
      <c r="M198" s="31">
        <v>263034.10359999997</v>
      </c>
      <c r="N198" s="31">
        <v>1016600</v>
      </c>
      <c r="O198" s="31">
        <v>570415.36499999999</v>
      </c>
      <c r="P198" s="31">
        <v>17884.7412</v>
      </c>
      <c r="Q198" s="31">
        <v>55360.9764</v>
      </c>
      <c r="R198" s="30">
        <v>15.8887</v>
      </c>
      <c r="S198" s="30">
        <v>74.702200000000005</v>
      </c>
      <c r="T198" s="30">
        <v>-2.2587000000000002</v>
      </c>
      <c r="U198" s="30">
        <v>0.18340000000000001</v>
      </c>
      <c r="V198" s="30">
        <v>365.27620000000002</v>
      </c>
      <c r="W198" s="31">
        <v>60204.456400000003</v>
      </c>
    </row>
    <row r="199" spans="1:23" x14ac:dyDescent="0.3">
      <c r="A199" s="32" t="s">
        <v>178</v>
      </c>
      <c r="B199" s="32">
        <v>2019</v>
      </c>
      <c r="C199" s="29" t="s">
        <v>192</v>
      </c>
      <c r="D199" s="29" t="s">
        <v>78</v>
      </c>
      <c r="E199" s="33">
        <f t="shared" si="4"/>
        <v>0</v>
      </c>
      <c r="F199" s="33">
        <f t="shared" si="5"/>
        <v>0</v>
      </c>
      <c r="G199" s="30">
        <v>0.35859999999999997</v>
      </c>
      <c r="H199" s="30"/>
      <c r="I199" s="30">
        <v>5.7770000000000001</v>
      </c>
      <c r="J199" s="30">
        <v>1.4735</v>
      </c>
      <c r="K199" s="30"/>
      <c r="L199" s="31">
        <v>45083.589599999999</v>
      </c>
      <c r="M199" s="31">
        <v>269810.53529999999</v>
      </c>
      <c r="N199" s="31">
        <v>1106000</v>
      </c>
      <c r="O199" s="31">
        <v>588409.01610000001</v>
      </c>
      <c r="P199" s="31">
        <v>12997.181</v>
      </c>
      <c r="Q199" s="31">
        <v>55302.731099999997</v>
      </c>
      <c r="R199" s="30">
        <v>17.443300000000001</v>
      </c>
      <c r="S199" s="30">
        <v>72.733599999999996</v>
      </c>
      <c r="T199" s="30">
        <v>-0.86650000000000005</v>
      </c>
      <c r="U199" s="30">
        <v>-1.071</v>
      </c>
      <c r="V199" s="30">
        <v>442.7269</v>
      </c>
      <c r="W199" s="31">
        <v>57582.640800000001</v>
      </c>
    </row>
    <row r="200" spans="1:23" x14ac:dyDescent="0.3">
      <c r="A200" s="32" t="s">
        <v>179</v>
      </c>
      <c r="B200" s="32">
        <v>2020</v>
      </c>
      <c r="C200" s="29" t="s">
        <v>192</v>
      </c>
      <c r="D200" s="29" t="s">
        <v>78</v>
      </c>
      <c r="E200" s="33">
        <f t="shared" ref="E200:E265" si="6">IF(OR(AND(B200&gt;2006,B200&lt;=2012), B200=2001,B200&gt;=2020),1,0)</f>
        <v>1</v>
      </c>
      <c r="F200" s="33">
        <f t="shared" ref="F200:F265" si="7">IF(D200="USA",1,0)</f>
        <v>0</v>
      </c>
      <c r="G200" s="30">
        <v>0.15459999999999999</v>
      </c>
      <c r="H200" s="30"/>
      <c r="I200" s="30">
        <v>2.0358999999999998</v>
      </c>
      <c r="J200" s="30">
        <v>1.5152000000000001</v>
      </c>
      <c r="K200" s="30"/>
      <c r="L200" s="31">
        <v>52782.956599999998</v>
      </c>
      <c r="M200" s="31">
        <v>276769.92969999998</v>
      </c>
      <c r="N200" s="31">
        <v>1189400</v>
      </c>
      <c r="O200" s="31">
        <v>608838.69530000002</v>
      </c>
      <c r="P200" s="31">
        <v>13800.0666</v>
      </c>
      <c r="Q200" s="31">
        <v>59078.7978</v>
      </c>
      <c r="R200" s="30">
        <v>17.632400000000001</v>
      </c>
      <c r="S200" s="30">
        <v>75.757099999999994</v>
      </c>
      <c r="T200" s="30">
        <v>0.53110000000000002</v>
      </c>
      <c r="U200" s="30">
        <v>9.4370999999999992</v>
      </c>
      <c r="V200" s="30">
        <v>502.67140000000001</v>
      </c>
      <c r="W200" s="31">
        <v>64389.036800000002</v>
      </c>
    </row>
    <row r="201" spans="1:23" x14ac:dyDescent="0.3">
      <c r="A201" s="32" t="s">
        <v>180</v>
      </c>
      <c r="B201" s="32">
        <v>2021</v>
      </c>
      <c r="C201" s="29" t="s">
        <v>192</v>
      </c>
      <c r="D201" s="29" t="s">
        <v>78</v>
      </c>
      <c r="E201" s="33">
        <f t="shared" si="6"/>
        <v>1</v>
      </c>
      <c r="F201" s="33">
        <f t="shared" si="7"/>
        <v>0</v>
      </c>
      <c r="G201" s="30">
        <v>0.65810000000000002</v>
      </c>
      <c r="H201" s="30"/>
      <c r="I201" s="30">
        <v>11.8619</v>
      </c>
      <c r="J201" s="30">
        <v>1.3178000000000001</v>
      </c>
      <c r="K201" s="30"/>
      <c r="L201" s="31">
        <v>52982.7575</v>
      </c>
      <c r="M201" s="31">
        <v>265241.3345</v>
      </c>
      <c r="N201" s="31">
        <v>1199900</v>
      </c>
      <c r="O201" s="31">
        <v>543006.60450000002</v>
      </c>
      <c r="P201" s="31">
        <v>12885.2477</v>
      </c>
      <c r="Q201" s="31">
        <v>63629.388500000001</v>
      </c>
      <c r="R201" s="30">
        <v>16.679099999999998</v>
      </c>
      <c r="S201" s="30">
        <v>79.225499999999997</v>
      </c>
      <c r="T201" s="30">
        <v>-10.048400000000001</v>
      </c>
      <c r="U201" s="30">
        <v>5.7012999999999998</v>
      </c>
      <c r="V201" s="30">
        <v>483.4418</v>
      </c>
      <c r="W201" s="31">
        <v>62713.069000000003</v>
      </c>
    </row>
    <row r="202" spans="1:23" x14ac:dyDescent="0.3">
      <c r="A202" s="32" t="s">
        <v>181</v>
      </c>
      <c r="B202" s="32">
        <v>2022</v>
      </c>
      <c r="C202" s="29" t="s">
        <v>192</v>
      </c>
      <c r="D202" s="29" t="s">
        <v>78</v>
      </c>
      <c r="E202" s="33">
        <f t="shared" si="6"/>
        <v>1</v>
      </c>
      <c r="F202" s="33">
        <f t="shared" si="7"/>
        <v>0</v>
      </c>
      <c r="G202" s="30">
        <v>0.61880000000000002</v>
      </c>
      <c r="H202" s="30"/>
      <c r="I202" s="30">
        <v>11.2843</v>
      </c>
      <c r="J202" s="30">
        <v>2.0156000000000001</v>
      </c>
      <c r="K202" s="30"/>
      <c r="L202" s="31">
        <v>43596.352800000001</v>
      </c>
      <c r="M202" s="31">
        <v>255097.2182</v>
      </c>
      <c r="N202" s="31">
        <v>1062000</v>
      </c>
      <c r="O202" s="31">
        <v>555802.68660000002</v>
      </c>
      <c r="P202" s="31">
        <v>17256.093700000001</v>
      </c>
      <c r="Q202" s="31">
        <v>50787.404000000002</v>
      </c>
      <c r="R202" s="30">
        <v>18.4724</v>
      </c>
      <c r="S202" s="30">
        <v>77.031700000000001</v>
      </c>
      <c r="T202" s="30">
        <v>14.5144</v>
      </c>
      <c r="U202" s="30">
        <v>-0.2127</v>
      </c>
      <c r="V202" s="30">
        <v>480.87369999999999</v>
      </c>
      <c r="W202" s="31">
        <v>50303.483999999997</v>
      </c>
    </row>
    <row r="203" spans="1:23" x14ac:dyDescent="0.3">
      <c r="A203" s="32"/>
      <c r="B203" s="32"/>
      <c r="C203" s="29"/>
      <c r="D203" s="29"/>
      <c r="E203" s="33"/>
      <c r="F203" s="33"/>
      <c r="G203" s="30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30"/>
      <c r="S203" s="30"/>
      <c r="T203" s="30"/>
      <c r="U203" s="30"/>
      <c r="V203" s="30"/>
      <c r="W203" s="31"/>
    </row>
    <row r="204" spans="1:23" x14ac:dyDescent="0.3">
      <c r="A204" s="32" t="s">
        <v>149</v>
      </c>
      <c r="B204" s="32">
        <v>1990</v>
      </c>
      <c r="C204" s="29" t="s">
        <v>193</v>
      </c>
      <c r="D204" s="29" t="s">
        <v>205</v>
      </c>
      <c r="E204" s="33">
        <f t="shared" si="6"/>
        <v>0</v>
      </c>
      <c r="F204" s="33">
        <f t="shared" si="7"/>
        <v>0</v>
      </c>
      <c r="G204" s="30"/>
      <c r="H204" s="30"/>
      <c r="I204" s="30"/>
      <c r="J204" s="30"/>
      <c r="K204" s="30"/>
      <c r="L204" s="31"/>
      <c r="M204" s="31"/>
      <c r="N204" s="31">
        <v>74815.893100000001</v>
      </c>
      <c r="O204" s="31">
        <v>49186.504500000003</v>
      </c>
      <c r="P204" s="31">
        <v>2134.2593000000002</v>
      </c>
      <c r="Q204" s="31">
        <v>2955.1293000000001</v>
      </c>
      <c r="R204" s="30">
        <v>22.0242</v>
      </c>
      <c r="S204" s="30">
        <v>95.151600000000002</v>
      </c>
      <c r="T204" s="30"/>
      <c r="U204" s="30"/>
      <c r="V204" s="30"/>
      <c r="W204" s="31"/>
    </row>
    <row r="205" spans="1:23" x14ac:dyDescent="0.3">
      <c r="A205" s="32" t="s">
        <v>150</v>
      </c>
      <c r="B205" s="32">
        <v>1991</v>
      </c>
      <c r="C205" s="29" t="s">
        <v>193</v>
      </c>
      <c r="D205" s="29" t="s">
        <v>205</v>
      </c>
      <c r="E205" s="33">
        <f t="shared" si="6"/>
        <v>0</v>
      </c>
      <c r="F205" s="33">
        <f t="shared" si="7"/>
        <v>0</v>
      </c>
      <c r="G205" s="30">
        <v>0.63949999999999996</v>
      </c>
      <c r="H205" s="30"/>
      <c r="I205" s="30">
        <v>14.9389</v>
      </c>
      <c r="J205" s="30">
        <v>3.1532</v>
      </c>
      <c r="K205" s="30">
        <v>2.1255999999999999</v>
      </c>
      <c r="L205" s="31"/>
      <c r="M205" s="31"/>
      <c r="N205" s="31">
        <v>87910.952799999999</v>
      </c>
      <c r="O205" s="31">
        <v>55494.211900000002</v>
      </c>
      <c r="P205" s="31">
        <v>2355.3339999999998</v>
      </c>
      <c r="Q205" s="31">
        <v>3412.2885000000001</v>
      </c>
      <c r="R205" s="30">
        <v>21.499099999999999</v>
      </c>
      <c r="S205" s="30">
        <v>94.663499999999999</v>
      </c>
      <c r="T205" s="30">
        <v>8.4957999999999991</v>
      </c>
      <c r="U205" s="30">
        <v>12.9117</v>
      </c>
      <c r="V205" s="30"/>
      <c r="W205" s="31"/>
    </row>
    <row r="206" spans="1:23" x14ac:dyDescent="0.3">
      <c r="A206" s="32" t="s">
        <v>151</v>
      </c>
      <c r="B206" s="32">
        <v>1992</v>
      </c>
      <c r="C206" s="29" t="s">
        <v>193</v>
      </c>
      <c r="D206" s="29" t="s">
        <v>205</v>
      </c>
      <c r="E206" s="33">
        <f t="shared" si="6"/>
        <v>0</v>
      </c>
      <c r="F206" s="33">
        <f t="shared" si="7"/>
        <v>0</v>
      </c>
      <c r="G206" s="30">
        <v>0.61609999999999998</v>
      </c>
      <c r="H206" s="30"/>
      <c r="I206" s="30">
        <v>14.1107</v>
      </c>
      <c r="J206" s="30">
        <v>3.1080999999999999</v>
      </c>
      <c r="K206" s="30">
        <v>2.411</v>
      </c>
      <c r="L206" s="31"/>
      <c r="M206" s="31"/>
      <c r="N206" s="31">
        <v>87974.019700000004</v>
      </c>
      <c r="O206" s="31">
        <v>56737.937700000002</v>
      </c>
      <c r="P206" s="31">
        <v>2537.6527000000001</v>
      </c>
      <c r="Q206" s="31">
        <v>3495.2395999999999</v>
      </c>
      <c r="R206" s="30">
        <v>20.824100000000001</v>
      </c>
      <c r="S206" s="30">
        <v>93.338099999999997</v>
      </c>
      <c r="T206" s="30">
        <v>12.8386</v>
      </c>
      <c r="U206" s="30">
        <v>9.6136999999999997</v>
      </c>
      <c r="V206" s="30"/>
      <c r="W206" s="31"/>
    </row>
    <row r="207" spans="1:23" x14ac:dyDescent="0.3">
      <c r="A207" s="32" t="s">
        <v>152</v>
      </c>
      <c r="B207" s="32">
        <v>1993</v>
      </c>
      <c r="C207" s="29" t="s">
        <v>193</v>
      </c>
      <c r="D207" s="29" t="s">
        <v>205</v>
      </c>
      <c r="E207" s="33">
        <f t="shared" si="6"/>
        <v>0</v>
      </c>
      <c r="F207" s="33">
        <f t="shared" si="7"/>
        <v>0</v>
      </c>
      <c r="G207" s="30">
        <v>0.62770000000000004</v>
      </c>
      <c r="H207" s="30"/>
      <c r="I207" s="30">
        <v>13.986499999999999</v>
      </c>
      <c r="J207" s="30">
        <v>3.0312000000000001</v>
      </c>
      <c r="K207" s="30">
        <v>2.4146999999999998</v>
      </c>
      <c r="L207" s="31"/>
      <c r="M207" s="31"/>
      <c r="N207" s="31">
        <v>88490.194600000003</v>
      </c>
      <c r="O207" s="31">
        <v>51704.3992</v>
      </c>
      <c r="P207" s="31">
        <v>2508.0767000000001</v>
      </c>
      <c r="Q207" s="31">
        <v>3660.1801999999998</v>
      </c>
      <c r="R207" s="30">
        <v>20.282699999999998</v>
      </c>
      <c r="S207" s="30">
        <v>91.461100000000002</v>
      </c>
      <c r="T207" s="30">
        <v>-2.8938999999999999</v>
      </c>
      <c r="U207" s="30">
        <v>3.9274</v>
      </c>
      <c r="V207" s="30"/>
      <c r="W207" s="31"/>
    </row>
    <row r="208" spans="1:23" x14ac:dyDescent="0.3">
      <c r="A208" s="32" t="s">
        <v>153</v>
      </c>
      <c r="B208" s="32">
        <v>1994</v>
      </c>
      <c r="C208" s="29" t="s">
        <v>193</v>
      </c>
      <c r="D208" s="29" t="s">
        <v>205</v>
      </c>
      <c r="E208" s="33">
        <f t="shared" si="6"/>
        <v>0</v>
      </c>
      <c r="F208" s="33">
        <f t="shared" si="7"/>
        <v>0</v>
      </c>
      <c r="G208" s="30">
        <v>0.64690000000000003</v>
      </c>
      <c r="H208" s="30"/>
      <c r="I208" s="30">
        <v>14.383599999999999</v>
      </c>
      <c r="J208" s="30">
        <v>2.8222</v>
      </c>
      <c r="K208" s="30">
        <v>2.2372999999999998</v>
      </c>
      <c r="L208" s="31"/>
      <c r="M208" s="31"/>
      <c r="N208" s="31">
        <v>102155.1087</v>
      </c>
      <c r="O208" s="31">
        <v>55515.303899999999</v>
      </c>
      <c r="P208" s="31">
        <v>2491.5621999999998</v>
      </c>
      <c r="Q208" s="31">
        <v>4197.8411999999998</v>
      </c>
      <c r="R208" s="30">
        <v>20.629300000000001</v>
      </c>
      <c r="S208" s="30">
        <v>80.441000000000003</v>
      </c>
      <c r="T208" s="30">
        <v>9.9640000000000004</v>
      </c>
      <c r="U208" s="30">
        <v>4.1670999999999996</v>
      </c>
      <c r="V208" s="30"/>
      <c r="W208" s="31"/>
    </row>
    <row r="209" spans="1:23" x14ac:dyDescent="0.3">
      <c r="A209" s="32" t="s">
        <v>154</v>
      </c>
      <c r="B209" s="32">
        <v>1995</v>
      </c>
      <c r="C209" s="29" t="s">
        <v>193</v>
      </c>
      <c r="D209" s="29" t="s">
        <v>205</v>
      </c>
      <c r="E209" s="33">
        <f t="shared" si="6"/>
        <v>0</v>
      </c>
      <c r="F209" s="33">
        <f t="shared" si="7"/>
        <v>0</v>
      </c>
      <c r="G209" s="30">
        <v>0.68</v>
      </c>
      <c r="H209" s="30"/>
      <c r="I209" s="30">
        <v>15.4742</v>
      </c>
      <c r="J209" s="30">
        <v>2.6642000000000001</v>
      </c>
      <c r="K209" s="30">
        <v>1.8270999999999999</v>
      </c>
      <c r="L209" s="31"/>
      <c r="M209" s="31"/>
      <c r="N209" s="31">
        <v>113072.6839</v>
      </c>
      <c r="O209" s="31">
        <v>58707.178999999996</v>
      </c>
      <c r="P209" s="31">
        <v>2624.2667000000001</v>
      </c>
      <c r="Q209" s="31">
        <v>4597.8552</v>
      </c>
      <c r="R209" s="30">
        <v>21.099799999999998</v>
      </c>
      <c r="S209" s="30">
        <v>82.496600000000001</v>
      </c>
      <c r="T209" s="30">
        <v>4.9833999999999996</v>
      </c>
      <c r="U209" s="30">
        <v>11.567500000000001</v>
      </c>
      <c r="V209" s="30"/>
      <c r="W209" s="31"/>
    </row>
    <row r="210" spans="1:23" x14ac:dyDescent="0.3">
      <c r="A210" s="32" t="s">
        <v>155</v>
      </c>
      <c r="B210" s="32">
        <v>1996</v>
      </c>
      <c r="C210" s="29" t="s">
        <v>193</v>
      </c>
      <c r="D210" s="29" t="s">
        <v>205</v>
      </c>
      <c r="E210" s="33">
        <f t="shared" si="6"/>
        <v>0</v>
      </c>
      <c r="F210" s="33">
        <f t="shared" si="7"/>
        <v>0</v>
      </c>
      <c r="G210" s="30">
        <v>0.72619999999999996</v>
      </c>
      <c r="H210" s="30"/>
      <c r="I210" s="30">
        <v>17.034800000000001</v>
      </c>
      <c r="J210" s="30">
        <v>2.5465</v>
      </c>
      <c r="K210" s="30">
        <v>1.8315999999999999</v>
      </c>
      <c r="L210" s="31"/>
      <c r="M210" s="31"/>
      <c r="N210" s="31">
        <v>126749.7574</v>
      </c>
      <c r="O210" s="31">
        <v>63709.9784</v>
      </c>
      <c r="P210" s="31">
        <v>2776.4484000000002</v>
      </c>
      <c r="Q210" s="31">
        <v>5022.0165999999999</v>
      </c>
      <c r="R210" s="30">
        <v>21.911000000000001</v>
      </c>
      <c r="S210" s="30">
        <v>78.557500000000005</v>
      </c>
      <c r="T210" s="30">
        <v>8.2872000000000003</v>
      </c>
      <c r="U210" s="30">
        <v>8.8107000000000006</v>
      </c>
      <c r="V210" s="30"/>
      <c r="W210" s="31"/>
    </row>
    <row r="211" spans="1:23" x14ac:dyDescent="0.3">
      <c r="A211" s="32" t="s">
        <v>156</v>
      </c>
      <c r="B211" s="32">
        <v>1997</v>
      </c>
      <c r="C211" s="29" t="s">
        <v>193</v>
      </c>
      <c r="D211" s="29" t="s">
        <v>205</v>
      </c>
      <c r="E211" s="33">
        <f t="shared" si="6"/>
        <v>0</v>
      </c>
      <c r="F211" s="33">
        <f t="shared" si="7"/>
        <v>0</v>
      </c>
      <c r="G211" s="30">
        <v>0.69110000000000005</v>
      </c>
      <c r="H211" s="30"/>
      <c r="I211" s="30">
        <v>17.021899999999999</v>
      </c>
      <c r="J211" s="30">
        <v>2.4312999999999998</v>
      </c>
      <c r="K211" s="30">
        <v>1.7688999999999999</v>
      </c>
      <c r="L211" s="31"/>
      <c r="M211" s="31"/>
      <c r="N211" s="31">
        <v>147476.05189999999</v>
      </c>
      <c r="O211" s="31">
        <v>69215.9228</v>
      </c>
      <c r="P211" s="31">
        <v>2969.8134</v>
      </c>
      <c r="Q211" s="31">
        <v>5413.3257999999996</v>
      </c>
      <c r="R211" s="30">
        <v>22.955400000000001</v>
      </c>
      <c r="S211" s="30">
        <v>80.235500000000002</v>
      </c>
      <c r="T211" s="30">
        <v>14.269299999999999</v>
      </c>
      <c r="U211" s="30">
        <v>20.920300000000001</v>
      </c>
      <c r="V211" s="30"/>
      <c r="W211" s="31"/>
    </row>
    <row r="212" spans="1:23" x14ac:dyDescent="0.3">
      <c r="A212" s="32" t="s">
        <v>157</v>
      </c>
      <c r="B212" s="32">
        <v>1998</v>
      </c>
      <c r="C212" s="29" t="s">
        <v>193</v>
      </c>
      <c r="D212" s="29" t="s">
        <v>205</v>
      </c>
      <c r="E212" s="33">
        <f t="shared" si="6"/>
        <v>0</v>
      </c>
      <c r="F212" s="33">
        <f t="shared" si="7"/>
        <v>0</v>
      </c>
      <c r="G212" s="30">
        <v>0.62729999999999997</v>
      </c>
      <c r="H212" s="30"/>
      <c r="I212" s="30">
        <v>15.2098</v>
      </c>
      <c r="J212" s="30">
        <v>2.1937000000000002</v>
      </c>
      <c r="K212" s="30">
        <v>1.4329000000000001</v>
      </c>
      <c r="L212" s="31"/>
      <c r="M212" s="31"/>
      <c r="N212" s="31">
        <v>144463.9148</v>
      </c>
      <c r="O212" s="31">
        <v>67067.107999999993</v>
      </c>
      <c r="P212" s="31">
        <v>2752.4074999999998</v>
      </c>
      <c r="Q212" s="31">
        <v>5613.9668000000001</v>
      </c>
      <c r="R212" s="30">
        <v>20.008099999999999</v>
      </c>
      <c r="S212" s="30">
        <v>77.254499999999993</v>
      </c>
      <c r="T212" s="30">
        <v>5.9367000000000001</v>
      </c>
      <c r="U212" s="30">
        <v>-0.1588</v>
      </c>
      <c r="V212" s="30"/>
      <c r="W212" s="31"/>
    </row>
    <row r="213" spans="1:23" x14ac:dyDescent="0.3">
      <c r="A213" s="32" t="s">
        <v>158</v>
      </c>
      <c r="B213" s="32">
        <v>1999</v>
      </c>
      <c r="C213" s="29" t="s">
        <v>193</v>
      </c>
      <c r="D213" s="29" t="s">
        <v>205</v>
      </c>
      <c r="E213" s="33">
        <f t="shared" si="6"/>
        <v>0</v>
      </c>
      <c r="F213" s="33">
        <f t="shared" si="7"/>
        <v>0</v>
      </c>
      <c r="G213" s="30">
        <v>0.6099</v>
      </c>
      <c r="H213" s="30"/>
      <c r="I213" s="30">
        <v>12.700200000000001</v>
      </c>
      <c r="J213" s="30">
        <v>2.2345999999999999</v>
      </c>
      <c r="K213" s="30">
        <v>1.9835</v>
      </c>
      <c r="L213" s="31"/>
      <c r="M213" s="31"/>
      <c r="N213" s="31">
        <v>156678.44279999999</v>
      </c>
      <c r="O213" s="31">
        <v>77626.876799999998</v>
      </c>
      <c r="P213" s="31">
        <v>2857.6520999999998</v>
      </c>
      <c r="Q213" s="31">
        <v>6327.1961000000001</v>
      </c>
      <c r="R213" s="30">
        <v>20.273800000000001</v>
      </c>
      <c r="S213" s="30">
        <v>79.950900000000004</v>
      </c>
      <c r="T213" s="30">
        <v>10.5693</v>
      </c>
      <c r="U213" s="30">
        <v>8.9530999999999992</v>
      </c>
      <c r="V213" s="30"/>
      <c r="W213" s="31"/>
    </row>
    <row r="214" spans="1:23" x14ac:dyDescent="0.3">
      <c r="A214" s="32" t="s">
        <v>159</v>
      </c>
      <c r="B214" s="32">
        <v>2000</v>
      </c>
      <c r="C214" s="29" t="s">
        <v>193</v>
      </c>
      <c r="D214" s="29" t="s">
        <v>205</v>
      </c>
      <c r="E214" s="33">
        <f t="shared" si="6"/>
        <v>0</v>
      </c>
      <c r="F214" s="33">
        <f t="shared" si="7"/>
        <v>0</v>
      </c>
      <c r="G214" s="30">
        <v>0.8004</v>
      </c>
      <c r="H214" s="30"/>
      <c r="I214" s="30">
        <v>17.943100000000001</v>
      </c>
      <c r="J214" s="30">
        <v>2.1556000000000002</v>
      </c>
      <c r="K214" s="30">
        <v>1.3423</v>
      </c>
      <c r="L214" s="31"/>
      <c r="M214" s="31"/>
      <c r="N214" s="31">
        <v>153066.6317</v>
      </c>
      <c r="O214" s="31">
        <v>78112.539300000004</v>
      </c>
      <c r="P214" s="31">
        <v>2850.3148000000001</v>
      </c>
      <c r="Q214" s="31">
        <v>6728.7512999999999</v>
      </c>
      <c r="R214" s="30">
        <v>18.389199999999999</v>
      </c>
      <c r="S214" s="30">
        <v>82.165099999999995</v>
      </c>
      <c r="T214" s="30">
        <v>4.2420999999999998</v>
      </c>
      <c r="U214" s="30">
        <v>-0.1128</v>
      </c>
      <c r="V214" s="30"/>
      <c r="W214" s="31"/>
    </row>
    <row r="215" spans="1:23" x14ac:dyDescent="0.3">
      <c r="A215" s="32" t="s">
        <v>160</v>
      </c>
      <c r="B215" s="32">
        <v>2001</v>
      </c>
      <c r="C215" s="29" t="s">
        <v>193</v>
      </c>
      <c r="D215" s="29" t="s">
        <v>205</v>
      </c>
      <c r="E215" s="33">
        <f t="shared" si="6"/>
        <v>1</v>
      </c>
      <c r="F215" s="33">
        <f t="shared" si="7"/>
        <v>0</v>
      </c>
      <c r="G215" s="30">
        <v>0.62219999999999998</v>
      </c>
      <c r="H215" s="30"/>
      <c r="I215" s="30">
        <v>13.9855</v>
      </c>
      <c r="J215" s="30">
        <v>2.3868</v>
      </c>
      <c r="K215" s="30">
        <v>1.5705</v>
      </c>
      <c r="L215" s="31"/>
      <c r="M215" s="31"/>
      <c r="N215" s="31">
        <v>150818.3193</v>
      </c>
      <c r="O215" s="31">
        <v>78004.2837</v>
      </c>
      <c r="P215" s="31">
        <v>2922.3834999999999</v>
      </c>
      <c r="Q215" s="31">
        <v>6067.7838000000002</v>
      </c>
      <c r="R215" s="30">
        <v>22.412400000000002</v>
      </c>
      <c r="S215" s="30">
        <v>84.287099999999995</v>
      </c>
      <c r="T215" s="30">
        <v>3.9611999999999998</v>
      </c>
      <c r="U215" s="30">
        <v>-1.5361</v>
      </c>
      <c r="V215" s="30"/>
      <c r="W215" s="31"/>
    </row>
    <row r="216" spans="1:23" x14ac:dyDescent="0.3">
      <c r="A216" s="32" t="s">
        <v>161</v>
      </c>
      <c r="B216" s="32">
        <v>2002</v>
      </c>
      <c r="C216" s="29" t="s">
        <v>193</v>
      </c>
      <c r="D216" s="29" t="s">
        <v>205</v>
      </c>
      <c r="E216" s="33">
        <f t="shared" si="6"/>
        <v>0</v>
      </c>
      <c r="F216" s="33">
        <f t="shared" si="7"/>
        <v>0</v>
      </c>
      <c r="G216" s="30">
        <v>0.57569999999999999</v>
      </c>
      <c r="H216" s="30"/>
      <c r="I216" s="30">
        <v>13.374000000000001</v>
      </c>
      <c r="J216" s="30">
        <v>2.5011999999999999</v>
      </c>
      <c r="K216" s="30">
        <v>2.0972</v>
      </c>
      <c r="L216" s="31"/>
      <c r="M216" s="31"/>
      <c r="N216" s="31">
        <v>162009.226</v>
      </c>
      <c r="O216" s="31">
        <v>82637.109200000006</v>
      </c>
      <c r="P216" s="31">
        <v>3069.2975000000001</v>
      </c>
      <c r="Q216" s="31">
        <v>6648.5136000000002</v>
      </c>
      <c r="R216" s="30">
        <v>21.259799999999998</v>
      </c>
      <c r="S216" s="30">
        <v>81.702500000000001</v>
      </c>
      <c r="T216" s="30">
        <v>4.1639999999999997</v>
      </c>
      <c r="U216" s="30">
        <v>4.8921000000000001</v>
      </c>
      <c r="V216" s="30"/>
      <c r="W216" s="31"/>
    </row>
    <row r="217" spans="1:23" x14ac:dyDescent="0.3">
      <c r="A217" s="32" t="s">
        <v>162</v>
      </c>
      <c r="B217" s="32">
        <v>2003</v>
      </c>
      <c r="C217" s="29" t="s">
        <v>193</v>
      </c>
      <c r="D217" s="29" t="s">
        <v>205</v>
      </c>
      <c r="E217" s="33">
        <f t="shared" si="6"/>
        <v>0</v>
      </c>
      <c r="F217" s="33">
        <f t="shared" si="7"/>
        <v>0</v>
      </c>
      <c r="G217" s="30">
        <v>0.71660000000000001</v>
      </c>
      <c r="H217" s="30"/>
      <c r="I217" s="30">
        <v>16.279800000000002</v>
      </c>
      <c r="J217" s="30">
        <v>2.4142999999999999</v>
      </c>
      <c r="K217" s="30">
        <v>2.0449999999999999</v>
      </c>
      <c r="L217" s="31"/>
      <c r="M217" s="31"/>
      <c r="N217" s="31">
        <v>194549.45389999999</v>
      </c>
      <c r="O217" s="31">
        <v>97886.832500000004</v>
      </c>
      <c r="P217" s="31">
        <v>3409.0666999999999</v>
      </c>
      <c r="Q217" s="31">
        <v>8370.7523999999994</v>
      </c>
      <c r="R217" s="30">
        <v>20.549099999999999</v>
      </c>
      <c r="S217" s="30">
        <v>83.104900000000001</v>
      </c>
      <c r="T217" s="30">
        <v>5.74E-2</v>
      </c>
      <c r="U217" s="30">
        <v>6.0016999999999996</v>
      </c>
      <c r="V217" s="30"/>
      <c r="W217" s="31"/>
    </row>
    <row r="218" spans="1:23" x14ac:dyDescent="0.3">
      <c r="A218" s="32" t="s">
        <v>163</v>
      </c>
      <c r="B218" s="32">
        <v>2004</v>
      </c>
      <c r="C218" s="29" t="s">
        <v>193</v>
      </c>
      <c r="D218" s="29" t="s">
        <v>205</v>
      </c>
      <c r="E218" s="33">
        <f t="shared" si="6"/>
        <v>0</v>
      </c>
      <c r="F218" s="33">
        <f t="shared" si="7"/>
        <v>0</v>
      </c>
      <c r="G218" s="30">
        <v>0.8841</v>
      </c>
      <c r="H218" s="30"/>
      <c r="I218" s="30">
        <v>19.629799999999999</v>
      </c>
      <c r="J218" s="30">
        <v>2.2826</v>
      </c>
      <c r="K218" s="30">
        <v>1.9201999999999999</v>
      </c>
      <c r="L218" s="31"/>
      <c r="M218" s="31"/>
      <c r="N218" s="31">
        <v>217550.45120000001</v>
      </c>
      <c r="O218" s="31">
        <v>110789.9918</v>
      </c>
      <c r="P218" s="31">
        <v>3640.9009000000001</v>
      </c>
      <c r="Q218" s="31">
        <v>9961.4437999999991</v>
      </c>
      <c r="R218" s="30">
        <v>20.107199999999999</v>
      </c>
      <c r="S218" s="30">
        <v>83.217399999999998</v>
      </c>
      <c r="T218" s="30">
        <v>4.6483999999999996</v>
      </c>
      <c r="U218" s="30">
        <v>2.1212</v>
      </c>
      <c r="V218" s="30"/>
      <c r="W218" s="31"/>
    </row>
    <row r="219" spans="1:23" x14ac:dyDescent="0.3">
      <c r="A219" s="32" t="s">
        <v>164</v>
      </c>
      <c r="B219" s="32">
        <v>2005</v>
      </c>
      <c r="C219" s="29" t="s">
        <v>193</v>
      </c>
      <c r="D219" s="29" t="s">
        <v>205</v>
      </c>
      <c r="E219" s="33">
        <f t="shared" si="6"/>
        <v>0</v>
      </c>
      <c r="F219" s="33">
        <f t="shared" si="7"/>
        <v>0</v>
      </c>
      <c r="G219" s="30">
        <v>0.85299999999999998</v>
      </c>
      <c r="H219" s="30"/>
      <c r="I219" s="30">
        <v>18.651900000000001</v>
      </c>
      <c r="J219" s="30">
        <v>2.1183000000000001</v>
      </c>
      <c r="K219" s="30">
        <v>1.7423999999999999</v>
      </c>
      <c r="L219" s="31"/>
      <c r="M219" s="31"/>
      <c r="N219" s="31">
        <v>251612.685</v>
      </c>
      <c r="O219" s="31">
        <v>119451.16280000001</v>
      </c>
      <c r="P219" s="31">
        <v>3934.2936</v>
      </c>
      <c r="Q219" s="31">
        <v>11221.987300000001</v>
      </c>
      <c r="R219" s="30">
        <v>21.457699999999999</v>
      </c>
      <c r="S219" s="30">
        <v>81.886300000000006</v>
      </c>
      <c r="T219" s="30">
        <v>4.5892999999999997</v>
      </c>
      <c r="U219" s="30">
        <v>10.6188</v>
      </c>
      <c r="V219" s="30"/>
      <c r="W219" s="31"/>
    </row>
    <row r="220" spans="1:23" x14ac:dyDescent="0.3">
      <c r="A220" s="32" t="s">
        <v>165</v>
      </c>
      <c r="B220" s="32">
        <v>2006</v>
      </c>
      <c r="C220" s="29" t="s">
        <v>193</v>
      </c>
      <c r="D220" s="29" t="s">
        <v>205</v>
      </c>
      <c r="E220" s="33">
        <f t="shared" si="6"/>
        <v>0</v>
      </c>
      <c r="F220" s="33">
        <f t="shared" si="7"/>
        <v>0</v>
      </c>
      <c r="G220" s="30">
        <v>0.86770000000000003</v>
      </c>
      <c r="H220" s="30"/>
      <c r="I220" s="30">
        <v>19.003299999999999</v>
      </c>
      <c r="J220" s="30">
        <v>1.8944000000000001</v>
      </c>
      <c r="K220" s="30">
        <v>1.3247</v>
      </c>
      <c r="L220" s="31">
        <v>14831.550800000001</v>
      </c>
      <c r="M220" s="31">
        <v>145092.69159999999</v>
      </c>
      <c r="N220" s="31">
        <v>285185.38319999998</v>
      </c>
      <c r="O220" s="31">
        <v>136720.14259999999</v>
      </c>
      <c r="P220" s="31">
        <v>4167.5637999999999</v>
      </c>
      <c r="Q220" s="31">
        <v>12892.1569</v>
      </c>
      <c r="R220" s="30">
        <v>21.2455</v>
      </c>
      <c r="S220" s="30">
        <v>79.787099999999995</v>
      </c>
      <c r="T220" s="30">
        <v>8.6010000000000009</v>
      </c>
      <c r="U220" s="30">
        <v>5.1885000000000003</v>
      </c>
      <c r="V220" s="30"/>
      <c r="W220" s="31">
        <v>17062.388599999998</v>
      </c>
    </row>
    <row r="221" spans="1:23" x14ac:dyDescent="0.3">
      <c r="A221" s="32" t="s">
        <v>166</v>
      </c>
      <c r="B221" s="32">
        <v>2007</v>
      </c>
      <c r="C221" s="29" t="s">
        <v>193</v>
      </c>
      <c r="D221" s="29" t="s">
        <v>205</v>
      </c>
      <c r="E221" s="33">
        <f t="shared" si="6"/>
        <v>1</v>
      </c>
      <c r="F221" s="33">
        <f t="shared" si="7"/>
        <v>0</v>
      </c>
      <c r="G221" s="30">
        <v>0.62080000000000002</v>
      </c>
      <c r="H221" s="30"/>
      <c r="I221" s="30">
        <v>14.6183</v>
      </c>
      <c r="J221" s="30">
        <v>1.7418</v>
      </c>
      <c r="K221" s="30">
        <v>1.1657999999999999</v>
      </c>
      <c r="L221" s="31">
        <v>17886.5383</v>
      </c>
      <c r="M221" s="31">
        <v>188071.7819</v>
      </c>
      <c r="N221" s="31">
        <v>385774.12900000002</v>
      </c>
      <c r="O221" s="31">
        <v>160784.128</v>
      </c>
      <c r="P221" s="31">
        <v>4416.3500999999997</v>
      </c>
      <c r="Q221" s="31">
        <v>14842.6481</v>
      </c>
      <c r="R221" s="30">
        <v>23.9589</v>
      </c>
      <c r="S221" s="30">
        <v>79.144499999999994</v>
      </c>
      <c r="T221" s="30">
        <v>-0.41660000000000003</v>
      </c>
      <c r="U221" s="30">
        <v>13.8348</v>
      </c>
      <c r="V221" s="30"/>
      <c r="W221" s="31">
        <v>22075.571</v>
      </c>
    </row>
    <row r="222" spans="1:23" x14ac:dyDescent="0.3">
      <c r="A222" s="32" t="s">
        <v>167</v>
      </c>
      <c r="B222" s="32">
        <v>2008</v>
      </c>
      <c r="C222" s="29" t="s">
        <v>193</v>
      </c>
      <c r="D222" s="29" t="s">
        <v>205</v>
      </c>
      <c r="E222" s="33">
        <f t="shared" si="6"/>
        <v>1</v>
      </c>
      <c r="F222" s="33">
        <f t="shared" si="7"/>
        <v>0</v>
      </c>
      <c r="G222" s="30">
        <v>0.50549999999999995</v>
      </c>
      <c r="H222" s="30"/>
      <c r="I222" s="30">
        <v>12.5909</v>
      </c>
      <c r="J222" s="30">
        <v>1.6852</v>
      </c>
      <c r="K222" s="30">
        <v>1.2799</v>
      </c>
      <c r="L222" s="31">
        <v>15603.599099999999</v>
      </c>
      <c r="M222" s="31">
        <v>159633.42499999999</v>
      </c>
      <c r="N222" s="31">
        <v>346621.67790000001</v>
      </c>
      <c r="O222" s="31">
        <v>149421.8112</v>
      </c>
      <c r="P222" s="31">
        <v>4965.8122000000003</v>
      </c>
      <c r="Q222" s="31">
        <v>13461.634599999999</v>
      </c>
      <c r="R222" s="30">
        <v>23.2378</v>
      </c>
      <c r="S222" s="30">
        <v>81.885999999999996</v>
      </c>
      <c r="T222" s="30">
        <v>17.406300000000002</v>
      </c>
      <c r="U222" s="30">
        <v>11.040699999999999</v>
      </c>
      <c r="V222" s="30"/>
      <c r="W222" s="31">
        <v>19429.309300000001</v>
      </c>
    </row>
    <row r="223" spans="1:23" x14ac:dyDescent="0.3">
      <c r="A223" s="32" t="s">
        <v>168</v>
      </c>
      <c r="B223" s="32">
        <v>2009</v>
      </c>
      <c r="C223" s="29" t="s">
        <v>193</v>
      </c>
      <c r="D223" s="29" t="s">
        <v>205</v>
      </c>
      <c r="E223" s="33">
        <f t="shared" si="6"/>
        <v>1</v>
      </c>
      <c r="F223" s="33">
        <f t="shared" si="7"/>
        <v>0</v>
      </c>
      <c r="G223" s="30">
        <v>0.44419999999999998</v>
      </c>
      <c r="H223" s="30"/>
      <c r="I223" s="30">
        <v>9.8686000000000007</v>
      </c>
      <c r="J223" s="30">
        <v>1.8231999999999999</v>
      </c>
      <c r="K223" s="30">
        <v>1.5306</v>
      </c>
      <c r="L223" s="31">
        <v>18925.268199999999</v>
      </c>
      <c r="M223" s="31">
        <v>154643.9142</v>
      </c>
      <c r="N223" s="31">
        <v>359284.1287</v>
      </c>
      <c r="O223" s="31">
        <v>149917.68410000001</v>
      </c>
      <c r="P223" s="31">
        <v>4784.4252999999999</v>
      </c>
      <c r="Q223" s="31">
        <v>16302.256799999999</v>
      </c>
      <c r="R223" s="30">
        <v>19.233499999999999</v>
      </c>
      <c r="S223" s="30">
        <v>78.740200000000002</v>
      </c>
      <c r="T223" s="30">
        <v>-9.6235999999999997</v>
      </c>
      <c r="U223" s="30">
        <v>-8.3493999999999993</v>
      </c>
      <c r="V223" s="30"/>
      <c r="W223" s="31">
        <v>22992.045900000001</v>
      </c>
    </row>
    <row r="224" spans="1:23" x14ac:dyDescent="0.3">
      <c r="A224" s="32" t="s">
        <v>169</v>
      </c>
      <c r="B224" s="32">
        <v>2010</v>
      </c>
      <c r="C224" s="29" t="s">
        <v>193</v>
      </c>
      <c r="D224" s="29" t="s">
        <v>205</v>
      </c>
      <c r="E224" s="33">
        <f t="shared" si="6"/>
        <v>1</v>
      </c>
      <c r="F224" s="33">
        <f t="shared" si="7"/>
        <v>0</v>
      </c>
      <c r="G224" s="30">
        <v>0.70240000000000002</v>
      </c>
      <c r="H224" s="30"/>
      <c r="I224" s="30">
        <v>14.4795</v>
      </c>
      <c r="J224" s="30">
        <v>2.0644</v>
      </c>
      <c r="K224" s="30">
        <v>1.7704</v>
      </c>
      <c r="L224" s="31">
        <v>21305.1597</v>
      </c>
      <c r="M224" s="31">
        <v>158393.12040000001</v>
      </c>
      <c r="N224" s="31">
        <v>404560.19660000002</v>
      </c>
      <c r="O224" s="31">
        <v>168570.0246</v>
      </c>
      <c r="P224" s="31">
        <v>6008.6742000000004</v>
      </c>
      <c r="Q224" s="31">
        <v>18976.904200000001</v>
      </c>
      <c r="R224" s="30">
        <v>18.813500000000001</v>
      </c>
      <c r="S224" s="30">
        <v>78.535200000000003</v>
      </c>
      <c r="T224" s="30">
        <v>5.8170999999999999</v>
      </c>
      <c r="U224" s="30">
        <v>5.5450999999999997</v>
      </c>
      <c r="V224" s="30"/>
      <c r="W224" s="31">
        <v>25196.068800000001</v>
      </c>
    </row>
    <row r="225" spans="1:23" x14ac:dyDescent="0.3">
      <c r="A225" s="32" t="s">
        <v>170</v>
      </c>
      <c r="B225" s="32">
        <v>2011</v>
      </c>
      <c r="C225" s="29" t="s">
        <v>193</v>
      </c>
      <c r="D225" s="29" t="s">
        <v>205</v>
      </c>
      <c r="E225" s="33">
        <f t="shared" si="6"/>
        <v>1</v>
      </c>
      <c r="F225" s="33">
        <f t="shared" si="7"/>
        <v>0</v>
      </c>
      <c r="G225" s="30">
        <v>0.73470000000000002</v>
      </c>
      <c r="H225" s="30"/>
      <c r="I225" s="30">
        <v>14.0091</v>
      </c>
      <c r="J225" s="30">
        <v>2.0209000000000001</v>
      </c>
      <c r="K225" s="30">
        <v>1.8312999999999999</v>
      </c>
      <c r="L225" s="31">
        <v>25194.452799999999</v>
      </c>
      <c r="M225" s="31">
        <v>209699.52770000001</v>
      </c>
      <c r="N225" s="31">
        <v>479773.8921</v>
      </c>
      <c r="O225" s="31">
        <v>202093.25700000001</v>
      </c>
      <c r="P225" s="31">
        <v>7176.1567999999997</v>
      </c>
      <c r="Q225" s="31">
        <v>25386.3933</v>
      </c>
      <c r="R225" s="30">
        <v>16.976199999999999</v>
      </c>
      <c r="S225" s="30">
        <v>82.1083</v>
      </c>
      <c r="T225" s="30">
        <v>17.247599999999998</v>
      </c>
      <c r="U225" s="30">
        <v>21.536899999999999</v>
      </c>
      <c r="V225" s="30"/>
      <c r="W225" s="31">
        <v>31144.6086</v>
      </c>
    </row>
    <row r="226" spans="1:23" x14ac:dyDescent="0.3">
      <c r="A226" s="32" t="s">
        <v>171</v>
      </c>
      <c r="B226" s="32">
        <v>2012</v>
      </c>
      <c r="C226" s="29" t="s">
        <v>193</v>
      </c>
      <c r="D226" s="29" t="s">
        <v>205</v>
      </c>
      <c r="E226" s="33">
        <f t="shared" si="6"/>
        <v>1</v>
      </c>
      <c r="F226" s="33">
        <f t="shared" si="7"/>
        <v>0</v>
      </c>
      <c r="G226" s="30">
        <v>0.80210000000000004</v>
      </c>
      <c r="H226" s="30"/>
      <c r="I226" s="30">
        <v>16.017900000000001</v>
      </c>
      <c r="J226" s="30">
        <v>2.1257000000000001</v>
      </c>
      <c r="K226" s="30">
        <v>1.8031999999999999</v>
      </c>
      <c r="L226" s="31">
        <v>25903.771100000002</v>
      </c>
      <c r="M226" s="31">
        <v>205291.58749999999</v>
      </c>
      <c r="N226" s="31">
        <v>525606.68200000003</v>
      </c>
      <c r="O226" s="31">
        <v>250370.111</v>
      </c>
      <c r="P226" s="31">
        <v>8769.8899000000001</v>
      </c>
      <c r="Q226" s="31">
        <v>26197.859400000001</v>
      </c>
      <c r="R226" s="30">
        <v>17.462599999999998</v>
      </c>
      <c r="S226" s="30">
        <v>82.696700000000007</v>
      </c>
      <c r="T226" s="30">
        <v>7.2198000000000002</v>
      </c>
      <c r="U226" s="30">
        <v>7.0538999999999996</v>
      </c>
      <c r="V226" s="30"/>
      <c r="W226" s="31">
        <v>30678.2035</v>
      </c>
    </row>
    <row r="227" spans="1:23" x14ac:dyDescent="0.3">
      <c r="A227" s="32" t="s">
        <v>172</v>
      </c>
      <c r="B227" s="32">
        <v>2013</v>
      </c>
      <c r="C227" s="29" t="s">
        <v>193</v>
      </c>
      <c r="D227" s="29" t="s">
        <v>205</v>
      </c>
      <c r="E227" s="33">
        <f t="shared" si="6"/>
        <v>0</v>
      </c>
      <c r="F227" s="33">
        <f t="shared" si="7"/>
        <v>0</v>
      </c>
      <c r="G227" s="30">
        <v>0.78720000000000001</v>
      </c>
      <c r="H227" s="30"/>
      <c r="I227" s="30">
        <v>14.9556</v>
      </c>
      <c r="J227" s="30">
        <v>1.9359</v>
      </c>
      <c r="K227" s="30">
        <v>1.6766000000000001</v>
      </c>
      <c r="L227" s="31">
        <v>23587.1129</v>
      </c>
      <c r="M227" s="31">
        <v>222937.00260000001</v>
      </c>
      <c r="N227" s="31">
        <v>515197.04670000001</v>
      </c>
      <c r="O227" s="31">
        <v>261087.35260000001</v>
      </c>
      <c r="P227" s="31">
        <v>8382.7862999999998</v>
      </c>
      <c r="Q227" s="31">
        <v>26986.288199999999</v>
      </c>
      <c r="R227" s="30">
        <v>17.067399999999999</v>
      </c>
      <c r="S227" s="30">
        <v>86.798900000000003</v>
      </c>
      <c r="T227" s="30">
        <v>8.7867999999999995</v>
      </c>
      <c r="U227" s="30">
        <v>13.320600000000001</v>
      </c>
      <c r="V227" s="30"/>
      <c r="W227" s="31">
        <v>28286.5088</v>
      </c>
    </row>
    <row r="228" spans="1:23" x14ac:dyDescent="0.3">
      <c r="A228" s="32" t="s">
        <v>173</v>
      </c>
      <c r="B228" s="32">
        <v>2014</v>
      </c>
      <c r="C228" s="29" t="s">
        <v>193</v>
      </c>
      <c r="D228" s="29" t="s">
        <v>205</v>
      </c>
      <c r="E228" s="33">
        <f t="shared" si="6"/>
        <v>0</v>
      </c>
      <c r="F228" s="33">
        <f t="shared" si="7"/>
        <v>0</v>
      </c>
      <c r="G228" s="30">
        <v>0.75990000000000002</v>
      </c>
      <c r="H228" s="30"/>
      <c r="I228" s="30">
        <v>14.0641</v>
      </c>
      <c r="J228" s="30">
        <v>1.7785</v>
      </c>
      <c r="K228" s="30">
        <v>1.5596000000000001</v>
      </c>
      <c r="L228" s="31">
        <v>23587.515500000001</v>
      </c>
      <c r="M228" s="31">
        <v>197668.9129</v>
      </c>
      <c r="N228" s="31">
        <v>521953.36050000001</v>
      </c>
      <c r="O228" s="31">
        <v>260590.53020000001</v>
      </c>
      <c r="P228" s="31">
        <v>7764.5019000000002</v>
      </c>
      <c r="Q228" s="31">
        <v>27729.207299999998</v>
      </c>
      <c r="R228" s="30">
        <v>16.626899999999999</v>
      </c>
      <c r="S228" s="30">
        <v>84.527100000000004</v>
      </c>
      <c r="T228" s="30">
        <v>7.8562000000000003</v>
      </c>
      <c r="U228" s="30">
        <v>6.7103999999999999</v>
      </c>
      <c r="V228" s="30"/>
      <c r="W228" s="31">
        <v>28309.097399999999</v>
      </c>
    </row>
    <row r="229" spans="1:23" x14ac:dyDescent="0.3">
      <c r="A229" s="32" t="s">
        <v>174</v>
      </c>
      <c r="B229" s="32">
        <v>2015</v>
      </c>
      <c r="C229" s="29" t="s">
        <v>193</v>
      </c>
      <c r="D229" s="29" t="s">
        <v>205</v>
      </c>
      <c r="E229" s="33">
        <f t="shared" si="6"/>
        <v>0</v>
      </c>
      <c r="F229" s="33">
        <f t="shared" si="7"/>
        <v>0</v>
      </c>
      <c r="G229" s="30">
        <v>0.71030000000000004</v>
      </c>
      <c r="H229" s="30"/>
      <c r="I229" s="30">
        <v>12.6099</v>
      </c>
      <c r="J229" s="30">
        <v>1.7454000000000001</v>
      </c>
      <c r="K229" s="30">
        <v>1.5512999999999999</v>
      </c>
      <c r="L229" s="31">
        <v>22496.176200000002</v>
      </c>
      <c r="M229" s="31">
        <v>183325.1759</v>
      </c>
      <c r="N229" s="31">
        <v>490884.8272</v>
      </c>
      <c r="O229" s="31">
        <v>248219.639</v>
      </c>
      <c r="P229" s="31">
        <v>7223.4548000000004</v>
      </c>
      <c r="Q229" s="31">
        <v>27670.541399999998</v>
      </c>
      <c r="R229" s="30">
        <v>16.082000000000001</v>
      </c>
      <c r="S229" s="30">
        <v>86.989699999999999</v>
      </c>
      <c r="T229" s="30">
        <v>10.438499999999999</v>
      </c>
      <c r="U229" s="30">
        <v>11.468400000000001</v>
      </c>
      <c r="V229" s="30"/>
      <c r="W229" s="31">
        <v>26448.4552</v>
      </c>
    </row>
    <row r="230" spans="1:23" x14ac:dyDescent="0.3">
      <c r="A230" s="32" t="s">
        <v>175</v>
      </c>
      <c r="B230" s="32">
        <v>2016</v>
      </c>
      <c r="C230" s="29" t="s">
        <v>193</v>
      </c>
      <c r="D230" s="29" t="s">
        <v>205</v>
      </c>
      <c r="E230" s="33">
        <f t="shared" si="6"/>
        <v>0</v>
      </c>
      <c r="F230" s="33">
        <f t="shared" si="7"/>
        <v>0</v>
      </c>
      <c r="G230" s="30">
        <v>0.69510000000000005</v>
      </c>
      <c r="H230" s="30"/>
      <c r="I230" s="30">
        <v>11.9819</v>
      </c>
      <c r="J230" s="30">
        <v>1.7745</v>
      </c>
      <c r="K230" s="30">
        <v>1.5788</v>
      </c>
      <c r="L230" s="31">
        <v>24047.743399999999</v>
      </c>
      <c r="M230" s="31">
        <v>207058.56020000001</v>
      </c>
      <c r="N230" s="31">
        <v>513192.83850000001</v>
      </c>
      <c r="O230" s="31">
        <v>269045.1324</v>
      </c>
      <c r="P230" s="31">
        <v>7446.6535000000003</v>
      </c>
      <c r="Q230" s="31">
        <v>28693.771000000001</v>
      </c>
      <c r="R230" s="30">
        <v>16.252500000000001</v>
      </c>
      <c r="S230" s="30">
        <v>87.075299999999999</v>
      </c>
      <c r="T230" s="30">
        <v>11.117100000000001</v>
      </c>
      <c r="U230" s="30">
        <v>8.0341000000000005</v>
      </c>
      <c r="V230" s="30"/>
      <c r="W230" s="31">
        <v>28244.684799999999</v>
      </c>
    </row>
    <row r="231" spans="1:23" x14ac:dyDescent="0.3">
      <c r="A231" s="32" t="s">
        <v>176</v>
      </c>
      <c r="B231" s="32">
        <v>2017</v>
      </c>
      <c r="C231" s="29" t="s">
        <v>193</v>
      </c>
      <c r="D231" s="29" t="s">
        <v>205</v>
      </c>
      <c r="E231" s="33">
        <f t="shared" si="6"/>
        <v>0</v>
      </c>
      <c r="F231" s="33">
        <f t="shared" si="7"/>
        <v>0</v>
      </c>
      <c r="G231" s="30">
        <v>0.76539999999999997</v>
      </c>
      <c r="H231" s="30"/>
      <c r="I231" s="30">
        <v>13.143599999999999</v>
      </c>
      <c r="J231" s="30">
        <v>1.6819</v>
      </c>
      <c r="K231" s="30">
        <v>1.4423999999999999</v>
      </c>
      <c r="L231" s="31">
        <v>27865.395100000002</v>
      </c>
      <c r="M231" s="31">
        <v>208936.9621</v>
      </c>
      <c r="N231" s="31">
        <v>550189.96669999999</v>
      </c>
      <c r="O231" s="31">
        <v>281852.3688</v>
      </c>
      <c r="P231" s="31">
        <v>7653.0108</v>
      </c>
      <c r="Q231" s="31">
        <v>31103.357400000001</v>
      </c>
      <c r="R231" s="30">
        <v>15.998100000000001</v>
      </c>
      <c r="S231" s="30">
        <v>85.001599999999996</v>
      </c>
      <c r="T231" s="30">
        <v>0.79020000000000001</v>
      </c>
      <c r="U231" s="30">
        <v>2.137</v>
      </c>
      <c r="V231" s="30">
        <v>411.3</v>
      </c>
      <c r="W231" s="31">
        <v>32128.401999999998</v>
      </c>
    </row>
    <row r="232" spans="1:23" x14ac:dyDescent="0.3">
      <c r="A232" s="32" t="s">
        <v>177</v>
      </c>
      <c r="B232" s="32">
        <v>2018</v>
      </c>
      <c r="C232" s="29" t="s">
        <v>193</v>
      </c>
      <c r="D232" s="29" t="s">
        <v>205</v>
      </c>
      <c r="E232" s="33">
        <f t="shared" si="6"/>
        <v>0</v>
      </c>
      <c r="F232" s="33">
        <f t="shared" si="7"/>
        <v>0</v>
      </c>
      <c r="G232" s="30">
        <v>0.73470000000000002</v>
      </c>
      <c r="H232" s="30"/>
      <c r="I232" s="30">
        <v>12.922499999999999</v>
      </c>
      <c r="J232" s="30">
        <v>1.6264000000000001</v>
      </c>
      <c r="K232" s="30">
        <v>1.2856000000000001</v>
      </c>
      <c r="L232" s="31">
        <v>28286.973699999999</v>
      </c>
      <c r="M232" s="31">
        <v>220097.27919999999</v>
      </c>
      <c r="N232" s="31">
        <v>588271.77379999997</v>
      </c>
      <c r="O232" s="31">
        <v>293076.45539999998</v>
      </c>
      <c r="P232" s="31">
        <v>8015.6345000000001</v>
      </c>
      <c r="Q232" s="31">
        <v>31453.868399999999</v>
      </c>
      <c r="R232" s="30">
        <v>16.927600000000002</v>
      </c>
      <c r="S232" s="30">
        <v>83.619</v>
      </c>
      <c r="T232" s="30">
        <v>6.0865999999999998</v>
      </c>
      <c r="U232" s="30">
        <v>7.976</v>
      </c>
      <c r="V232" s="30">
        <v>420.62240000000003</v>
      </c>
      <c r="W232" s="31">
        <v>33527.891799999998</v>
      </c>
    </row>
    <row r="233" spans="1:23" x14ac:dyDescent="0.3">
      <c r="A233" s="32" t="s">
        <v>178</v>
      </c>
      <c r="B233" s="32">
        <v>2019</v>
      </c>
      <c r="C233" s="29" t="s">
        <v>193</v>
      </c>
      <c r="D233" s="29" t="s">
        <v>205</v>
      </c>
      <c r="E233" s="33">
        <f t="shared" si="6"/>
        <v>0</v>
      </c>
      <c r="F233" s="33">
        <f t="shared" si="7"/>
        <v>0</v>
      </c>
      <c r="G233" s="30">
        <v>0.70850000000000002</v>
      </c>
      <c r="H233" s="30"/>
      <c r="I233" s="30">
        <v>12.735799999999999</v>
      </c>
      <c r="J233" s="30">
        <v>1.8552999999999999</v>
      </c>
      <c r="K233" s="30">
        <v>1.4200999999999999</v>
      </c>
      <c r="L233" s="31">
        <v>31302.9935</v>
      </c>
      <c r="M233" s="31">
        <v>240866.88949999999</v>
      </c>
      <c r="N233" s="31">
        <v>647466.19050000003</v>
      </c>
      <c r="O233" s="31">
        <v>325135.9976</v>
      </c>
      <c r="P233" s="31">
        <v>9698.8754000000008</v>
      </c>
      <c r="Q233" s="31">
        <v>34742.440399999999</v>
      </c>
      <c r="R233" s="30">
        <v>16.684799999999999</v>
      </c>
      <c r="S233" s="30">
        <v>82.573300000000003</v>
      </c>
      <c r="T233" s="30">
        <v>10.9727</v>
      </c>
      <c r="U233" s="30">
        <v>9.0635999999999992</v>
      </c>
      <c r="V233" s="30">
        <v>364.68400000000003</v>
      </c>
      <c r="W233" s="31">
        <v>36726.941200000001</v>
      </c>
    </row>
    <row r="234" spans="1:23" x14ac:dyDescent="0.3">
      <c r="A234" s="32" t="s">
        <v>179</v>
      </c>
      <c r="B234" s="32">
        <v>2020</v>
      </c>
      <c r="C234" s="29" t="s">
        <v>193</v>
      </c>
      <c r="D234" s="29" t="s">
        <v>205</v>
      </c>
      <c r="E234" s="33">
        <f t="shared" si="6"/>
        <v>1</v>
      </c>
      <c r="F234" s="33">
        <f t="shared" si="7"/>
        <v>0</v>
      </c>
      <c r="G234" s="30">
        <v>0.56589999999999996</v>
      </c>
      <c r="H234" s="30"/>
      <c r="I234" s="30">
        <v>10.1334</v>
      </c>
      <c r="J234" s="30">
        <v>1.8240000000000001</v>
      </c>
      <c r="K234" s="30">
        <v>1.6512</v>
      </c>
      <c r="L234" s="31">
        <v>34365.394699999997</v>
      </c>
      <c r="M234" s="31">
        <v>252348.00210000001</v>
      </c>
      <c r="N234" s="31">
        <v>711643.30160000001</v>
      </c>
      <c r="O234" s="31">
        <v>336087.41279999999</v>
      </c>
      <c r="P234" s="31">
        <v>10390.800300000001</v>
      </c>
      <c r="Q234" s="31">
        <v>37480.320899999999</v>
      </c>
      <c r="R234" s="30">
        <v>16.773499999999999</v>
      </c>
      <c r="S234" s="30">
        <v>83.901600000000002</v>
      </c>
      <c r="T234" s="30">
        <v>4.7583000000000002</v>
      </c>
      <c r="U234" s="30">
        <v>15.9979</v>
      </c>
      <c r="V234" s="30">
        <v>391.6103</v>
      </c>
      <c r="W234" s="31">
        <v>40978.334199999998</v>
      </c>
    </row>
    <row r="235" spans="1:23" x14ac:dyDescent="0.3">
      <c r="A235" s="32" t="s">
        <v>180</v>
      </c>
      <c r="B235" s="32">
        <v>2021</v>
      </c>
      <c r="C235" s="29" t="s">
        <v>193</v>
      </c>
      <c r="D235" s="29" t="s">
        <v>205</v>
      </c>
      <c r="E235" s="33">
        <f t="shared" si="6"/>
        <v>1</v>
      </c>
      <c r="F235" s="33">
        <f t="shared" si="7"/>
        <v>0</v>
      </c>
      <c r="G235" s="30">
        <v>0.8004</v>
      </c>
      <c r="H235" s="30"/>
      <c r="I235" s="30">
        <v>14.731299999999999</v>
      </c>
      <c r="J235" s="30">
        <v>1.7767999999999999</v>
      </c>
      <c r="K235" s="30">
        <v>1.7461</v>
      </c>
      <c r="L235" s="31">
        <v>40308.1639</v>
      </c>
      <c r="M235" s="31">
        <v>262530.65509999997</v>
      </c>
      <c r="N235" s="31">
        <v>797172.47499999998</v>
      </c>
      <c r="O235" s="31">
        <v>371753.79149999999</v>
      </c>
      <c r="P235" s="31">
        <v>11381.507799999999</v>
      </c>
      <c r="Q235" s="31">
        <v>41920.780899999998</v>
      </c>
      <c r="R235" s="30">
        <v>17.178799999999999</v>
      </c>
      <c r="S235" s="30">
        <v>83.394599999999997</v>
      </c>
      <c r="T235" s="30">
        <v>2.7925</v>
      </c>
      <c r="U235" s="30">
        <v>4.0358000000000001</v>
      </c>
      <c r="V235" s="30">
        <v>396.5197</v>
      </c>
      <c r="W235" s="31">
        <v>46144.724099999999</v>
      </c>
    </row>
    <row r="236" spans="1:23" x14ac:dyDescent="0.3">
      <c r="A236" s="32" t="s">
        <v>181</v>
      </c>
      <c r="B236" s="32">
        <v>2022</v>
      </c>
      <c r="C236" s="29" t="s">
        <v>193</v>
      </c>
      <c r="D236" s="29" t="s">
        <v>205</v>
      </c>
      <c r="E236" s="33">
        <f t="shared" si="6"/>
        <v>1</v>
      </c>
      <c r="F236" s="33">
        <f t="shared" si="7"/>
        <v>0</v>
      </c>
      <c r="G236" s="30">
        <v>1.2726</v>
      </c>
      <c r="H236" s="30"/>
      <c r="I236" s="30">
        <v>22.8047</v>
      </c>
      <c r="J236" s="30">
        <v>1.8122</v>
      </c>
      <c r="K236" s="30">
        <v>1.7632000000000001</v>
      </c>
      <c r="L236" s="31">
        <v>49212.552199999998</v>
      </c>
      <c r="M236" s="31">
        <v>266879.53659999999</v>
      </c>
      <c r="N236" s="31">
        <v>835251.11809999996</v>
      </c>
      <c r="O236" s="31">
        <v>406155.87650000001</v>
      </c>
      <c r="P236" s="31">
        <v>12343.6216</v>
      </c>
      <c r="Q236" s="31">
        <v>47459.491199999997</v>
      </c>
      <c r="R236" s="30">
        <v>16.0365</v>
      </c>
      <c r="S236" s="30">
        <v>83.405900000000003</v>
      </c>
      <c r="T236" s="30">
        <v>20.209399999999999</v>
      </c>
      <c r="U236" s="30">
        <v>12.229200000000001</v>
      </c>
      <c r="V236" s="30">
        <v>314.65980000000002</v>
      </c>
      <c r="W236" s="31">
        <v>55215.924899999998</v>
      </c>
    </row>
    <row r="237" spans="1:23" x14ac:dyDescent="0.3">
      <c r="A237" s="32"/>
      <c r="B237" s="32"/>
      <c r="C237" s="29"/>
      <c r="D237" s="29"/>
      <c r="E237" s="33"/>
      <c r="F237" s="33"/>
      <c r="G237" s="30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30"/>
      <c r="S237" s="30"/>
      <c r="T237" s="30"/>
      <c r="U237" s="30"/>
      <c r="V237" s="30"/>
      <c r="W237" s="31"/>
    </row>
    <row r="238" spans="1:23" x14ac:dyDescent="0.3">
      <c r="A238" s="32" t="s">
        <v>153</v>
      </c>
      <c r="B238" s="32">
        <v>1994</v>
      </c>
      <c r="C238" s="29" t="s">
        <v>77</v>
      </c>
      <c r="D238" s="29" t="s">
        <v>78</v>
      </c>
      <c r="E238" s="33">
        <f t="shared" si="6"/>
        <v>0</v>
      </c>
      <c r="F238" s="33">
        <f t="shared" si="7"/>
        <v>0</v>
      </c>
      <c r="G238" s="30"/>
      <c r="H238" s="30"/>
      <c r="I238" s="30"/>
      <c r="J238" s="30"/>
      <c r="K238" s="30"/>
      <c r="L238" s="31"/>
      <c r="M238" s="31"/>
      <c r="N238" s="31">
        <v>51937.786800000002</v>
      </c>
      <c r="O238" s="31">
        <v>42193.716500000002</v>
      </c>
      <c r="P238" s="31">
        <v>1293.1283000000001</v>
      </c>
      <c r="Q238" s="31">
        <v>2465.5619000000002</v>
      </c>
      <c r="R238" s="30">
        <v>21.290700000000001</v>
      </c>
      <c r="S238" s="30">
        <v>76.418499999999995</v>
      </c>
      <c r="T238" s="30"/>
      <c r="U238" s="30"/>
      <c r="V238" s="30"/>
      <c r="W238" s="31"/>
    </row>
    <row r="239" spans="1:23" x14ac:dyDescent="0.3">
      <c r="A239" s="32" t="s">
        <v>154</v>
      </c>
      <c r="B239" s="32">
        <v>1995</v>
      </c>
      <c r="C239" s="29" t="s">
        <v>77</v>
      </c>
      <c r="D239" s="29" t="s">
        <v>78</v>
      </c>
      <c r="E239" s="33">
        <f t="shared" si="6"/>
        <v>0</v>
      </c>
      <c r="F239" s="33">
        <f t="shared" si="7"/>
        <v>0</v>
      </c>
      <c r="G239" s="30">
        <v>0.63319999999999999</v>
      </c>
      <c r="H239" s="30"/>
      <c r="I239" s="30">
        <v>12.3649</v>
      </c>
      <c r="J239" s="30">
        <v>2.4308000000000001</v>
      </c>
      <c r="K239" s="30">
        <v>-11.652200000000001</v>
      </c>
      <c r="L239" s="31"/>
      <c r="M239" s="31"/>
      <c r="N239" s="31">
        <v>57205.389799999997</v>
      </c>
      <c r="O239" s="31">
        <v>46105.122100000001</v>
      </c>
      <c r="P239" s="31">
        <v>1334.2968000000001</v>
      </c>
      <c r="Q239" s="31">
        <v>3141.1412999999998</v>
      </c>
      <c r="R239" s="30">
        <v>18.2117</v>
      </c>
      <c r="S239" s="30">
        <v>78.791600000000003</v>
      </c>
      <c r="T239" s="30">
        <v>0.1011</v>
      </c>
      <c r="U239" s="30">
        <v>2.9302999999999999</v>
      </c>
      <c r="V239" s="30"/>
      <c r="W239" s="31"/>
    </row>
    <row r="240" spans="1:23" x14ac:dyDescent="0.3">
      <c r="A240" s="32" t="s">
        <v>155</v>
      </c>
      <c r="B240" s="32">
        <v>1996</v>
      </c>
      <c r="C240" s="29" t="s">
        <v>77</v>
      </c>
      <c r="D240" s="29" t="s">
        <v>78</v>
      </c>
      <c r="E240" s="33">
        <f t="shared" si="6"/>
        <v>0</v>
      </c>
      <c r="F240" s="33">
        <f t="shared" si="7"/>
        <v>0</v>
      </c>
      <c r="G240" s="30">
        <v>0.81840000000000002</v>
      </c>
      <c r="H240" s="30"/>
      <c r="I240" s="30">
        <v>14.5108</v>
      </c>
      <c r="J240" s="30">
        <v>2.4962</v>
      </c>
      <c r="K240" s="30">
        <v>-13.495200000000001</v>
      </c>
      <c r="L240" s="31"/>
      <c r="M240" s="31"/>
      <c r="N240" s="31">
        <v>57554.165399999998</v>
      </c>
      <c r="O240" s="31">
        <v>46933.514999999999</v>
      </c>
      <c r="P240" s="31">
        <v>1414.9176</v>
      </c>
      <c r="Q240" s="31">
        <v>3327.75</v>
      </c>
      <c r="R240" s="30">
        <v>17.295200000000001</v>
      </c>
      <c r="S240" s="30">
        <v>77.456400000000002</v>
      </c>
      <c r="T240" s="30">
        <v>6.4874000000000001</v>
      </c>
      <c r="U240" s="30">
        <v>3.0741999999999998</v>
      </c>
      <c r="V240" s="30"/>
      <c r="W240" s="31"/>
    </row>
    <row r="241" spans="1:23" x14ac:dyDescent="0.3">
      <c r="A241" s="32" t="s">
        <v>156</v>
      </c>
      <c r="B241" s="32">
        <v>1997</v>
      </c>
      <c r="C241" s="29" t="s">
        <v>77</v>
      </c>
      <c r="D241" s="29" t="s">
        <v>78</v>
      </c>
      <c r="E241" s="33">
        <f t="shared" si="6"/>
        <v>0</v>
      </c>
      <c r="F241" s="33">
        <f t="shared" si="7"/>
        <v>0</v>
      </c>
      <c r="G241" s="30">
        <v>0.4385</v>
      </c>
      <c r="H241" s="30"/>
      <c r="I241" s="30">
        <v>7.4550000000000001</v>
      </c>
      <c r="J241" s="30">
        <v>1.8543000000000001</v>
      </c>
      <c r="K241" s="30">
        <v>-11.753399999999999</v>
      </c>
      <c r="L241" s="31"/>
      <c r="M241" s="31"/>
      <c r="N241" s="31">
        <v>66307.005300000004</v>
      </c>
      <c r="O241" s="31">
        <v>54606.616499999996</v>
      </c>
      <c r="P241" s="31">
        <v>1130.1077</v>
      </c>
      <c r="Q241" s="31">
        <v>3905.4834999999998</v>
      </c>
      <c r="R241" s="30">
        <v>16.977900000000002</v>
      </c>
      <c r="S241" s="30">
        <v>74.948499999999996</v>
      </c>
      <c r="T241" s="30">
        <v>8.6045999999999996</v>
      </c>
      <c r="U241" s="30">
        <v>3.8567</v>
      </c>
      <c r="V241" s="30"/>
      <c r="W241" s="31"/>
    </row>
    <row r="242" spans="1:23" x14ac:dyDescent="0.3">
      <c r="A242" s="32" t="s">
        <v>157</v>
      </c>
      <c r="B242" s="32">
        <v>1998</v>
      </c>
      <c r="C242" s="29" t="s">
        <v>77</v>
      </c>
      <c r="D242" s="29" t="s">
        <v>78</v>
      </c>
      <c r="E242" s="33">
        <f t="shared" si="6"/>
        <v>0</v>
      </c>
      <c r="F242" s="33">
        <f t="shared" si="7"/>
        <v>0</v>
      </c>
      <c r="G242" s="30">
        <v>0.57920000000000005</v>
      </c>
      <c r="H242" s="30"/>
      <c r="I242" s="30">
        <v>10.056100000000001</v>
      </c>
      <c r="J242" s="30">
        <v>1.8432999999999999</v>
      </c>
      <c r="K242" s="30">
        <v>-19.112300000000001</v>
      </c>
      <c r="L242" s="31"/>
      <c r="M242" s="31"/>
      <c r="N242" s="31">
        <v>78069.777799999996</v>
      </c>
      <c r="O242" s="31">
        <v>61151.470800000003</v>
      </c>
      <c r="P242" s="31">
        <v>1283.8358000000001</v>
      </c>
      <c r="Q242" s="31">
        <v>4409.4197000000004</v>
      </c>
      <c r="R242" s="30">
        <v>17.705200000000001</v>
      </c>
      <c r="S242" s="30">
        <v>86.517600000000002</v>
      </c>
      <c r="T242" s="30">
        <v>10.7537</v>
      </c>
      <c r="U242" s="30">
        <v>18.815000000000001</v>
      </c>
      <c r="V242" s="30"/>
      <c r="W242" s="31"/>
    </row>
    <row r="243" spans="1:23" x14ac:dyDescent="0.3">
      <c r="A243" s="32" t="s">
        <v>158</v>
      </c>
      <c r="B243" s="32">
        <v>1999</v>
      </c>
      <c r="C243" s="29" t="s">
        <v>77</v>
      </c>
      <c r="D243" s="29" t="s">
        <v>78</v>
      </c>
      <c r="E243" s="33">
        <f t="shared" si="6"/>
        <v>0</v>
      </c>
      <c r="F243" s="33">
        <f t="shared" si="7"/>
        <v>0</v>
      </c>
      <c r="G243" s="30">
        <v>0.54320000000000002</v>
      </c>
      <c r="H243" s="30"/>
      <c r="I243" s="30">
        <v>9.7088999999999999</v>
      </c>
      <c r="J243" s="30">
        <v>1.7686999999999999</v>
      </c>
      <c r="K243" s="30">
        <v>-22.2866</v>
      </c>
      <c r="L243" s="31"/>
      <c r="M243" s="31"/>
      <c r="N243" s="31">
        <v>84867.773100000006</v>
      </c>
      <c r="O243" s="31">
        <v>66817.846399999995</v>
      </c>
      <c r="P243" s="31">
        <v>1410.8302000000001</v>
      </c>
      <c r="Q243" s="31">
        <v>4708.5721999999996</v>
      </c>
      <c r="R243" s="30">
        <v>18.024100000000001</v>
      </c>
      <c r="S243" s="30">
        <v>86.864400000000003</v>
      </c>
      <c r="T243" s="30">
        <v>13.056699999999999</v>
      </c>
      <c r="U243" s="30">
        <v>12.3698</v>
      </c>
      <c r="V243" s="30"/>
      <c r="W243" s="31"/>
    </row>
    <row r="244" spans="1:23" x14ac:dyDescent="0.3">
      <c r="A244" s="32" t="s">
        <v>159</v>
      </c>
      <c r="B244" s="32">
        <v>2000</v>
      </c>
      <c r="C244" s="29" t="s">
        <v>77</v>
      </c>
      <c r="D244" s="29" t="s">
        <v>78</v>
      </c>
      <c r="E244" s="33">
        <f t="shared" si="6"/>
        <v>0</v>
      </c>
      <c r="F244" s="33">
        <f t="shared" si="7"/>
        <v>0</v>
      </c>
      <c r="G244" s="30">
        <v>0.49230000000000002</v>
      </c>
      <c r="H244" s="30"/>
      <c r="I244" s="30">
        <v>8.8716000000000008</v>
      </c>
      <c r="J244" s="30">
        <v>1.7262</v>
      </c>
      <c r="K244" s="30">
        <v>-14.343299999999999</v>
      </c>
      <c r="L244" s="31"/>
      <c r="M244" s="31"/>
      <c r="N244" s="31">
        <v>102563.223</v>
      </c>
      <c r="O244" s="31">
        <v>76922.8992</v>
      </c>
      <c r="P244" s="31">
        <v>1563.2366</v>
      </c>
      <c r="Q244" s="31">
        <v>5692.1707999999999</v>
      </c>
      <c r="R244" s="30">
        <v>18.0183</v>
      </c>
      <c r="S244" s="30">
        <v>80.915400000000005</v>
      </c>
      <c r="T244" s="30">
        <v>15.151999999999999</v>
      </c>
      <c r="U244" s="30">
        <v>12.3948</v>
      </c>
      <c r="V244" s="30"/>
      <c r="W244" s="31"/>
    </row>
    <row r="245" spans="1:23" x14ac:dyDescent="0.3">
      <c r="A245" s="32" t="s">
        <v>160</v>
      </c>
      <c r="B245" s="32">
        <v>2001</v>
      </c>
      <c r="C245" s="29" t="s">
        <v>77</v>
      </c>
      <c r="D245" s="29" t="s">
        <v>78</v>
      </c>
      <c r="E245" s="33">
        <f t="shared" si="6"/>
        <v>1</v>
      </c>
      <c r="F245" s="33">
        <f t="shared" si="7"/>
        <v>0</v>
      </c>
      <c r="G245" s="30">
        <v>0.4758</v>
      </c>
      <c r="H245" s="30"/>
      <c r="I245" s="30">
        <v>8.6411999999999995</v>
      </c>
      <c r="J245" s="30">
        <v>1.6640999999999999</v>
      </c>
      <c r="K245" s="30">
        <v>-15.695</v>
      </c>
      <c r="L245" s="31"/>
      <c r="M245" s="31"/>
      <c r="N245" s="31">
        <v>101913.53630000001</v>
      </c>
      <c r="O245" s="31">
        <v>76518.072499999995</v>
      </c>
      <c r="P245" s="31">
        <v>1594.7320999999999</v>
      </c>
      <c r="Q245" s="31">
        <v>5571.1974</v>
      </c>
      <c r="R245" s="30">
        <v>18.292899999999999</v>
      </c>
      <c r="S245" s="30">
        <v>83.2517</v>
      </c>
      <c r="T245" s="30">
        <v>11.2492</v>
      </c>
      <c r="U245" s="30">
        <v>15.1038</v>
      </c>
      <c r="V245" s="30"/>
      <c r="W245" s="31"/>
    </row>
    <row r="246" spans="1:23" x14ac:dyDescent="0.3">
      <c r="A246" s="32" t="s">
        <v>161</v>
      </c>
      <c r="B246" s="32">
        <v>2002</v>
      </c>
      <c r="C246" s="29" t="s">
        <v>77</v>
      </c>
      <c r="D246" s="29" t="s">
        <v>78</v>
      </c>
      <c r="E246" s="33">
        <f t="shared" si="6"/>
        <v>0</v>
      </c>
      <c r="F246" s="33">
        <f t="shared" si="7"/>
        <v>0</v>
      </c>
      <c r="G246" s="30">
        <v>0.32050000000000001</v>
      </c>
      <c r="H246" s="30"/>
      <c r="I246" s="30">
        <v>6.1981999999999999</v>
      </c>
      <c r="J246" s="30">
        <v>1.3952</v>
      </c>
      <c r="K246" s="30">
        <v>-13.9421</v>
      </c>
      <c r="L246" s="31"/>
      <c r="M246" s="31"/>
      <c r="N246" s="31">
        <v>106827.88830000001</v>
      </c>
      <c r="O246" s="31">
        <v>81599.082500000004</v>
      </c>
      <c r="P246" s="31">
        <v>1392.1259</v>
      </c>
      <c r="Q246" s="31">
        <v>5579.3634000000002</v>
      </c>
      <c r="R246" s="30">
        <v>17.791699999999999</v>
      </c>
      <c r="S246" s="30">
        <v>81.214399999999998</v>
      </c>
      <c r="T246" s="30">
        <v>6.6497000000000002</v>
      </c>
      <c r="U246" s="30">
        <v>11.6525</v>
      </c>
      <c r="V246" s="30"/>
      <c r="W246" s="31"/>
    </row>
    <row r="247" spans="1:23" x14ac:dyDescent="0.3">
      <c r="A247" s="32" t="s">
        <v>162</v>
      </c>
      <c r="B247" s="32">
        <v>2003</v>
      </c>
      <c r="C247" s="29" t="s">
        <v>77</v>
      </c>
      <c r="D247" s="29" t="s">
        <v>78</v>
      </c>
      <c r="E247" s="33">
        <f t="shared" si="6"/>
        <v>0</v>
      </c>
      <c r="F247" s="33">
        <f t="shared" si="7"/>
        <v>0</v>
      </c>
      <c r="G247" s="30">
        <v>0.3286</v>
      </c>
      <c r="H247" s="30"/>
      <c r="I247" s="30">
        <v>6.5067000000000004</v>
      </c>
      <c r="J247" s="30">
        <v>1.3340000000000001</v>
      </c>
      <c r="K247" s="30">
        <v>-10.9483</v>
      </c>
      <c r="L247" s="31"/>
      <c r="M247" s="31"/>
      <c r="N247" s="31">
        <v>133243.07509999999</v>
      </c>
      <c r="O247" s="31">
        <v>102944.19899999999</v>
      </c>
      <c r="P247" s="31">
        <v>1588.5669</v>
      </c>
      <c r="Q247" s="31">
        <v>6529.8975</v>
      </c>
      <c r="R247" s="30">
        <v>19.055800000000001</v>
      </c>
      <c r="S247" s="30">
        <v>77.299000000000007</v>
      </c>
      <c r="T247" s="30">
        <v>16.040900000000001</v>
      </c>
      <c r="U247" s="30">
        <v>9.9014000000000006</v>
      </c>
      <c r="V247" s="30"/>
      <c r="W247" s="31"/>
    </row>
    <row r="248" spans="1:23" x14ac:dyDescent="0.3">
      <c r="A248" s="32" t="s">
        <v>163</v>
      </c>
      <c r="B248" s="32">
        <v>2004</v>
      </c>
      <c r="C248" s="29" t="s">
        <v>77</v>
      </c>
      <c r="D248" s="29" t="s">
        <v>78</v>
      </c>
      <c r="E248" s="33">
        <f t="shared" si="6"/>
        <v>0</v>
      </c>
      <c r="F248" s="33">
        <f t="shared" si="7"/>
        <v>0</v>
      </c>
      <c r="G248" s="30">
        <v>0.34029999999999999</v>
      </c>
      <c r="H248" s="30"/>
      <c r="I248" s="30">
        <v>7.2752999999999997</v>
      </c>
      <c r="J248" s="30">
        <v>1.2179</v>
      </c>
      <c r="K248" s="30">
        <v>-6.9066999999999998</v>
      </c>
      <c r="L248" s="31"/>
      <c r="M248" s="31"/>
      <c r="N248" s="31">
        <v>185603.82629999999</v>
      </c>
      <c r="O248" s="31">
        <v>148138.26790000001</v>
      </c>
      <c r="P248" s="31">
        <v>1864.7601</v>
      </c>
      <c r="Q248" s="31">
        <v>8331.5347000000002</v>
      </c>
      <c r="R248" s="30">
        <v>19.339200000000002</v>
      </c>
      <c r="S248" s="30">
        <v>70.504000000000005</v>
      </c>
      <c r="T248" s="30">
        <v>22.669</v>
      </c>
      <c r="U248" s="30">
        <v>8.1895000000000007</v>
      </c>
      <c r="V248" s="30"/>
      <c r="W248" s="31"/>
    </row>
    <row r="249" spans="1:23" x14ac:dyDescent="0.3">
      <c r="A249" s="32" t="s">
        <v>164</v>
      </c>
      <c r="B249" s="32">
        <v>2005</v>
      </c>
      <c r="C249" s="29" t="s">
        <v>77</v>
      </c>
      <c r="D249" s="29" t="s">
        <v>78</v>
      </c>
      <c r="E249" s="33">
        <f t="shared" si="6"/>
        <v>0</v>
      </c>
      <c r="F249" s="33">
        <f t="shared" si="7"/>
        <v>0</v>
      </c>
      <c r="G249" s="30">
        <v>0.34300000000000003</v>
      </c>
      <c r="H249" s="30"/>
      <c r="I249" s="30">
        <v>7.6970999999999998</v>
      </c>
      <c r="J249" s="30">
        <v>1.147</v>
      </c>
      <c r="K249" s="30">
        <v>-7.5834000000000001</v>
      </c>
      <c r="L249" s="31"/>
      <c r="M249" s="31">
        <v>110908.1924</v>
      </c>
      <c r="N249" s="31">
        <v>209122.65839999999</v>
      </c>
      <c r="O249" s="31">
        <v>173760.8406</v>
      </c>
      <c r="P249" s="31">
        <v>2195.8364000000001</v>
      </c>
      <c r="Q249" s="31">
        <v>9255.4986000000008</v>
      </c>
      <c r="R249" s="30">
        <v>22.5944</v>
      </c>
      <c r="S249" s="30">
        <v>76.3947</v>
      </c>
      <c r="T249" s="30">
        <v>14.536099999999999</v>
      </c>
      <c r="U249" s="30">
        <v>20.285900000000002</v>
      </c>
      <c r="V249" s="30"/>
      <c r="W249" s="31"/>
    </row>
    <row r="250" spans="1:23" x14ac:dyDescent="0.3">
      <c r="A250" s="32" t="s">
        <v>165</v>
      </c>
      <c r="B250" s="32">
        <v>2006</v>
      </c>
      <c r="C250" s="29" t="s">
        <v>77</v>
      </c>
      <c r="D250" s="29" t="s">
        <v>78</v>
      </c>
      <c r="E250" s="33">
        <f t="shared" si="6"/>
        <v>0</v>
      </c>
      <c r="F250" s="33">
        <f t="shared" si="7"/>
        <v>0</v>
      </c>
      <c r="G250" s="30">
        <v>0.34210000000000002</v>
      </c>
      <c r="H250" s="30"/>
      <c r="I250" s="30">
        <v>8.2792999999999992</v>
      </c>
      <c r="J250" s="30">
        <v>1.0898000000000001</v>
      </c>
      <c r="K250" s="30">
        <v>-8.7713000000000001</v>
      </c>
      <c r="L250" s="31">
        <v>9780.0661</v>
      </c>
      <c r="M250" s="31">
        <v>111649.8</v>
      </c>
      <c r="N250" s="31">
        <v>211688.723</v>
      </c>
      <c r="O250" s="31">
        <v>178190.6231</v>
      </c>
      <c r="P250" s="31">
        <v>2216.3013999999998</v>
      </c>
      <c r="Q250" s="31">
        <v>8832.6226999999999</v>
      </c>
      <c r="R250" s="30">
        <v>23.966699999999999</v>
      </c>
      <c r="S250" s="30">
        <v>79.566599999999994</v>
      </c>
      <c r="T250" s="30">
        <v>9.2040000000000006</v>
      </c>
      <c r="U250" s="30">
        <v>11.5832</v>
      </c>
      <c r="V250" s="30"/>
      <c r="W250" s="31">
        <v>12259.709800000001</v>
      </c>
    </row>
    <row r="251" spans="1:23" x14ac:dyDescent="0.3">
      <c r="A251" s="32" t="s">
        <v>166</v>
      </c>
      <c r="B251" s="32">
        <v>2007</v>
      </c>
      <c r="C251" s="29" t="s">
        <v>77</v>
      </c>
      <c r="D251" s="29" t="s">
        <v>78</v>
      </c>
      <c r="E251" s="33">
        <f t="shared" si="6"/>
        <v>1</v>
      </c>
      <c r="F251" s="33">
        <f t="shared" si="7"/>
        <v>0</v>
      </c>
      <c r="G251" s="30">
        <v>0.3594</v>
      </c>
      <c r="H251" s="30"/>
      <c r="I251" s="30">
        <v>8.8339999999999996</v>
      </c>
      <c r="J251" s="30">
        <v>1.1984999999999999</v>
      </c>
      <c r="K251" s="30">
        <v>-8.8925000000000001</v>
      </c>
      <c r="L251" s="31">
        <v>12491.3626</v>
      </c>
      <c r="M251" s="31">
        <v>143274.5</v>
      </c>
      <c r="N251" s="31">
        <v>271487.39169999998</v>
      </c>
      <c r="O251" s="31">
        <v>229520.2156</v>
      </c>
      <c r="P251" s="31">
        <v>2851.1383999999998</v>
      </c>
      <c r="Q251" s="31">
        <v>10798.747300000001</v>
      </c>
      <c r="R251" s="30">
        <v>25.140599999999999</v>
      </c>
      <c r="S251" s="30">
        <v>75.354500000000002</v>
      </c>
      <c r="T251" s="30">
        <v>14.421099999999999</v>
      </c>
      <c r="U251" s="30">
        <v>7.8661000000000003</v>
      </c>
      <c r="V251" s="30"/>
      <c r="W251" s="31">
        <v>15731.935299999999</v>
      </c>
    </row>
    <row r="252" spans="1:23" x14ac:dyDescent="0.3">
      <c r="A252" s="32" t="s">
        <v>167</v>
      </c>
      <c r="B252" s="32">
        <v>2008</v>
      </c>
      <c r="C252" s="29" t="s">
        <v>77</v>
      </c>
      <c r="D252" s="29" t="s">
        <v>78</v>
      </c>
      <c r="E252" s="33">
        <f t="shared" si="6"/>
        <v>1</v>
      </c>
      <c r="F252" s="33">
        <f t="shared" si="7"/>
        <v>0</v>
      </c>
      <c r="G252" s="30">
        <v>0.31309999999999999</v>
      </c>
      <c r="H252" s="30"/>
      <c r="I252" s="30">
        <v>8.6346000000000007</v>
      </c>
      <c r="J252" s="30">
        <v>1.1853</v>
      </c>
      <c r="K252" s="30">
        <v>-1.2282</v>
      </c>
      <c r="L252" s="31">
        <v>14800.7408</v>
      </c>
      <c r="M252" s="31">
        <v>152778.45110000001</v>
      </c>
      <c r="N252" s="31">
        <v>356889.52710000001</v>
      </c>
      <c r="O252" s="31">
        <v>285101.99729999999</v>
      </c>
      <c r="P252" s="31">
        <v>3655.5331999999999</v>
      </c>
      <c r="Q252" s="31">
        <v>11977.1474</v>
      </c>
      <c r="R252" s="30">
        <v>29.797499999999999</v>
      </c>
      <c r="S252" s="30">
        <v>71.376099999999994</v>
      </c>
      <c r="T252" s="30">
        <v>23.138500000000001</v>
      </c>
      <c r="U252" s="30">
        <v>26.342600000000001</v>
      </c>
      <c r="V252" s="30"/>
      <c r="W252" s="31">
        <v>18887.216400000001</v>
      </c>
    </row>
    <row r="253" spans="1:23" x14ac:dyDescent="0.3">
      <c r="A253" s="32" t="s">
        <v>168</v>
      </c>
      <c r="B253" s="32">
        <v>2009</v>
      </c>
      <c r="C253" s="29" t="s">
        <v>77</v>
      </c>
      <c r="D253" s="29" t="s">
        <v>78</v>
      </c>
      <c r="E253" s="33">
        <f t="shared" si="6"/>
        <v>1</v>
      </c>
      <c r="F253" s="33">
        <f t="shared" si="7"/>
        <v>0</v>
      </c>
      <c r="G253" s="30">
        <v>8.5000000000000006E-2</v>
      </c>
      <c r="H253" s="30"/>
      <c r="I253" s="30">
        <v>3.145</v>
      </c>
      <c r="J253" s="30">
        <v>0.99299999999999999</v>
      </c>
      <c r="K253" s="30">
        <v>0.94240000000000002</v>
      </c>
      <c r="L253" s="31">
        <v>11162.472</v>
      </c>
      <c r="M253" s="31">
        <v>73850.203200000004</v>
      </c>
      <c r="N253" s="31">
        <v>299979.94640000002</v>
      </c>
      <c r="O253" s="31">
        <v>231079.4768</v>
      </c>
      <c r="P253" s="31">
        <v>3035.5594999999998</v>
      </c>
      <c r="Q253" s="31">
        <v>6365.4255999999996</v>
      </c>
      <c r="R253" s="30">
        <v>47.1265</v>
      </c>
      <c r="S253" s="30">
        <v>72.741399999999999</v>
      </c>
      <c r="T253" s="30">
        <v>9.0053000000000001</v>
      </c>
      <c r="U253" s="30">
        <v>13.5549</v>
      </c>
      <c r="V253" s="30"/>
      <c r="W253" s="31">
        <v>14388.1744</v>
      </c>
    </row>
    <row r="254" spans="1:23" x14ac:dyDescent="0.3">
      <c r="A254" s="32" t="s">
        <v>169</v>
      </c>
      <c r="B254" s="32">
        <v>2010</v>
      </c>
      <c r="C254" s="29" t="s">
        <v>77</v>
      </c>
      <c r="D254" s="29" t="s">
        <v>78</v>
      </c>
      <c r="E254" s="33">
        <f t="shared" si="6"/>
        <v>1</v>
      </c>
      <c r="F254" s="33">
        <f t="shared" si="7"/>
        <v>0</v>
      </c>
      <c r="G254" s="30">
        <v>0.1341</v>
      </c>
      <c r="H254" s="30"/>
      <c r="I254" s="30">
        <v>5.2831999999999999</v>
      </c>
      <c r="J254" s="30">
        <v>0.93459999999999999</v>
      </c>
      <c r="K254" s="30">
        <v>-0.31590000000000001</v>
      </c>
      <c r="L254" s="31">
        <v>11641.702799999999</v>
      </c>
      <c r="M254" s="31">
        <v>76130.989199999996</v>
      </c>
      <c r="N254" s="31">
        <v>290999.9988</v>
      </c>
      <c r="O254" s="31">
        <v>232969.37160000001</v>
      </c>
      <c r="P254" s="31">
        <v>2739.6671999999999</v>
      </c>
      <c r="Q254" s="31">
        <v>8690.6064000000006</v>
      </c>
      <c r="R254" s="30">
        <v>33.484400000000001</v>
      </c>
      <c r="S254" s="30">
        <v>77.386399999999995</v>
      </c>
      <c r="T254" s="30">
        <v>-1.6937</v>
      </c>
      <c r="U254" s="30">
        <v>-8.6077999999999992</v>
      </c>
      <c r="V254" s="30"/>
      <c r="W254" s="31">
        <v>14781.328799999999</v>
      </c>
    </row>
    <row r="255" spans="1:23" x14ac:dyDescent="0.3">
      <c r="A255" s="32" t="s">
        <v>170</v>
      </c>
      <c r="B255" s="32">
        <v>2011</v>
      </c>
      <c r="C255" s="29" t="s">
        <v>77</v>
      </c>
      <c r="D255" s="29" t="s">
        <v>78</v>
      </c>
      <c r="E255" s="33">
        <f t="shared" si="6"/>
        <v>1</v>
      </c>
      <c r="F255" s="33">
        <f t="shared" si="7"/>
        <v>0</v>
      </c>
      <c r="G255" s="30">
        <v>0.13039999999999999</v>
      </c>
      <c r="H255" s="30"/>
      <c r="I255" s="30">
        <v>4.1436999999999999</v>
      </c>
      <c r="J255" s="30">
        <v>0.85860000000000003</v>
      </c>
      <c r="K255" s="30">
        <v>-0.42830000000000001</v>
      </c>
      <c r="L255" s="31">
        <v>11986.9566</v>
      </c>
      <c r="M255" s="31">
        <v>76412.214399999997</v>
      </c>
      <c r="N255" s="31">
        <v>304433.56040000002</v>
      </c>
      <c r="O255" s="31">
        <v>242063.34760000001</v>
      </c>
      <c r="P255" s="31">
        <v>2399.1538999999998</v>
      </c>
      <c r="Q255" s="31">
        <v>10080.197200000001</v>
      </c>
      <c r="R255" s="30">
        <v>30.2012</v>
      </c>
      <c r="S255" s="30">
        <v>76.823599999999999</v>
      </c>
      <c r="T255" s="30">
        <v>-1.9884999999999999</v>
      </c>
      <c r="U255" s="30">
        <v>-1.2261</v>
      </c>
      <c r="V255" s="30"/>
      <c r="W255" s="31">
        <v>14913.9854</v>
      </c>
    </row>
    <row r="256" spans="1:23" x14ac:dyDescent="0.3">
      <c r="A256" s="32" t="s">
        <v>171</v>
      </c>
      <c r="B256" s="32">
        <v>2012</v>
      </c>
      <c r="C256" s="29" t="s">
        <v>77</v>
      </c>
      <c r="D256" s="29" t="s">
        <v>78</v>
      </c>
      <c r="E256" s="33">
        <f t="shared" si="6"/>
        <v>1</v>
      </c>
      <c r="F256" s="33">
        <f t="shared" si="7"/>
        <v>0</v>
      </c>
      <c r="G256" s="30">
        <v>9.2999999999999999E-2</v>
      </c>
      <c r="H256" s="30"/>
      <c r="I256" s="30">
        <v>2.8841000000000001</v>
      </c>
      <c r="J256" s="30">
        <v>0.90890000000000004</v>
      </c>
      <c r="K256" s="30">
        <v>-0.47039999999999998</v>
      </c>
      <c r="L256" s="31"/>
      <c r="M256" s="31">
        <v>75383.964600000007</v>
      </c>
      <c r="N256" s="31">
        <v>311433.23910000001</v>
      </c>
      <c r="O256" s="31">
        <v>244804.95509999999</v>
      </c>
      <c r="P256" s="31">
        <v>2606.1972000000001</v>
      </c>
      <c r="Q256" s="31">
        <v>9779.8760999999995</v>
      </c>
      <c r="R256" s="30">
        <v>31.8443</v>
      </c>
      <c r="S256" s="30">
        <v>77.087400000000002</v>
      </c>
      <c r="T256" s="30">
        <v>2.6547999999999998</v>
      </c>
      <c r="U256" s="30">
        <v>3.5434999999999999</v>
      </c>
      <c r="V256" s="30"/>
      <c r="W256" s="31"/>
    </row>
    <row r="257" spans="1:23" x14ac:dyDescent="0.3">
      <c r="A257" s="32" t="s">
        <v>172</v>
      </c>
      <c r="B257" s="32">
        <v>2013</v>
      </c>
      <c r="C257" s="29" t="s">
        <v>77</v>
      </c>
      <c r="D257" s="29" t="s">
        <v>78</v>
      </c>
      <c r="E257" s="33">
        <f t="shared" si="6"/>
        <v>0</v>
      </c>
      <c r="F257" s="33">
        <f t="shared" si="7"/>
        <v>0</v>
      </c>
      <c r="G257" s="30">
        <v>0.1086</v>
      </c>
      <c r="H257" s="30"/>
      <c r="I257" s="30">
        <v>3.2970000000000002</v>
      </c>
      <c r="J257" s="30">
        <v>1.1274999999999999</v>
      </c>
      <c r="K257" s="30">
        <v>-0.29549999999999998</v>
      </c>
      <c r="L257" s="31">
        <v>10476.811799999999</v>
      </c>
      <c r="M257" s="31">
        <v>67535.467999999993</v>
      </c>
      <c r="N257" s="31">
        <v>289834.1446</v>
      </c>
      <c r="O257" s="31">
        <v>244384.4767</v>
      </c>
      <c r="P257" s="31">
        <v>3207.6392999999998</v>
      </c>
      <c r="Q257" s="31">
        <v>9999.6260000000002</v>
      </c>
      <c r="R257" s="30">
        <v>28.984500000000001</v>
      </c>
      <c r="S257" s="30">
        <v>73.5715</v>
      </c>
      <c r="T257" s="30">
        <v>3.7410000000000001</v>
      </c>
      <c r="U257" s="30">
        <v>-7.1867999999999999</v>
      </c>
      <c r="V257" s="30"/>
      <c r="W257" s="31">
        <v>12911.3712</v>
      </c>
    </row>
    <row r="258" spans="1:23" x14ac:dyDescent="0.3">
      <c r="A258" s="32" t="s">
        <v>173</v>
      </c>
      <c r="B258" s="32">
        <v>2014</v>
      </c>
      <c r="C258" s="29" t="s">
        <v>77</v>
      </c>
      <c r="D258" s="29" t="s">
        <v>78</v>
      </c>
      <c r="E258" s="33">
        <f t="shared" si="6"/>
        <v>0</v>
      </c>
      <c r="F258" s="33">
        <f t="shared" si="7"/>
        <v>0</v>
      </c>
      <c r="G258" s="30">
        <v>0.28849999999999998</v>
      </c>
      <c r="H258" s="30"/>
      <c r="I258" s="30">
        <v>7.0903</v>
      </c>
      <c r="J258" s="30">
        <v>1.343</v>
      </c>
      <c r="K258" s="30">
        <v>-0.24249999999999999</v>
      </c>
      <c r="L258" s="31">
        <v>12322.4274</v>
      </c>
      <c r="M258" s="31">
        <v>67066.298999999999</v>
      </c>
      <c r="N258" s="31">
        <v>314859.32280000002</v>
      </c>
      <c r="O258" s="31">
        <v>278281.62359999999</v>
      </c>
      <c r="P258" s="31">
        <v>3832.2498999999998</v>
      </c>
      <c r="Q258" s="31">
        <v>14764.3668</v>
      </c>
      <c r="R258" s="30">
        <v>21.325600000000001</v>
      </c>
      <c r="S258" s="30">
        <v>77.121399999999994</v>
      </c>
      <c r="T258" s="30">
        <v>4.3846999999999996</v>
      </c>
      <c r="U258" s="30">
        <v>3.9093</v>
      </c>
      <c r="V258" s="30"/>
      <c r="W258" s="31">
        <v>16087.2912</v>
      </c>
    </row>
    <row r="259" spans="1:23" x14ac:dyDescent="0.3">
      <c r="A259" s="32" t="s">
        <v>174</v>
      </c>
      <c r="B259" s="32">
        <v>2015</v>
      </c>
      <c r="C259" s="29" t="s">
        <v>77</v>
      </c>
      <c r="D259" s="29" t="s">
        <v>78</v>
      </c>
      <c r="E259" s="33">
        <f t="shared" si="6"/>
        <v>0</v>
      </c>
      <c r="F259" s="33">
        <f t="shared" si="7"/>
        <v>0</v>
      </c>
      <c r="G259" s="30">
        <v>0.43530000000000002</v>
      </c>
      <c r="H259" s="30"/>
      <c r="I259" s="30">
        <v>8.9987999999999992</v>
      </c>
      <c r="J259" s="30">
        <v>1.5608</v>
      </c>
      <c r="K259" s="30">
        <v>-0.2056</v>
      </c>
      <c r="L259" s="31">
        <v>12321.3087</v>
      </c>
      <c r="M259" s="31">
        <v>54826.918799999999</v>
      </c>
      <c r="N259" s="31">
        <v>291355.52600000001</v>
      </c>
      <c r="O259" s="31">
        <v>255184.12030000001</v>
      </c>
      <c r="P259" s="31">
        <v>4614.5864000000001</v>
      </c>
      <c r="Q259" s="31">
        <v>14511.1677</v>
      </c>
      <c r="R259" s="30">
        <v>20.077999999999999</v>
      </c>
      <c r="S259" s="30">
        <v>82.087999999999994</v>
      </c>
      <c r="T259" s="30">
        <v>2.0676000000000001</v>
      </c>
      <c r="U259" s="30">
        <v>2.6124999999999998</v>
      </c>
      <c r="V259" s="30"/>
      <c r="W259" s="31">
        <v>14822.514999999999</v>
      </c>
    </row>
    <row r="260" spans="1:23" x14ac:dyDescent="0.3">
      <c r="A260" s="32" t="s">
        <v>175</v>
      </c>
      <c r="B260" s="32">
        <v>2016</v>
      </c>
      <c r="C260" s="29" t="s">
        <v>77</v>
      </c>
      <c r="D260" s="29" t="s">
        <v>78</v>
      </c>
      <c r="E260" s="33">
        <f t="shared" si="6"/>
        <v>0</v>
      </c>
      <c r="F260" s="33">
        <f t="shared" si="7"/>
        <v>0</v>
      </c>
      <c r="G260" s="30">
        <v>0.48699999999999999</v>
      </c>
      <c r="H260" s="30"/>
      <c r="I260" s="30">
        <v>9.5303000000000004</v>
      </c>
      <c r="J260" s="30">
        <v>1.6228</v>
      </c>
      <c r="K260" s="30">
        <v>4.1000000000000002E-2</v>
      </c>
      <c r="L260" s="31">
        <v>12851.936</v>
      </c>
      <c r="M260" s="31">
        <v>49202.720000000001</v>
      </c>
      <c r="N260" s="31">
        <v>298197.74080000003</v>
      </c>
      <c r="O260" s="31">
        <v>255825.6</v>
      </c>
      <c r="P260" s="31">
        <v>4656.41</v>
      </c>
      <c r="Q260" s="31">
        <v>15599.296</v>
      </c>
      <c r="R260" s="30">
        <v>19.116099999999999</v>
      </c>
      <c r="S260" s="30">
        <v>79.227500000000006</v>
      </c>
      <c r="T260" s="30">
        <v>4.6416000000000004</v>
      </c>
      <c r="U260" s="30">
        <v>3.3767</v>
      </c>
      <c r="V260" s="30">
        <v>133.91579999999999</v>
      </c>
      <c r="W260" s="31">
        <v>15205.388800000001</v>
      </c>
    </row>
    <row r="261" spans="1:23" x14ac:dyDescent="0.3">
      <c r="A261" s="32" t="s">
        <v>176</v>
      </c>
      <c r="B261" s="32">
        <v>2017</v>
      </c>
      <c r="C261" s="29" t="s">
        <v>77</v>
      </c>
      <c r="D261" s="29" t="s">
        <v>78</v>
      </c>
      <c r="E261" s="33">
        <f t="shared" si="6"/>
        <v>0</v>
      </c>
      <c r="F261" s="33">
        <f t="shared" si="7"/>
        <v>0</v>
      </c>
      <c r="G261" s="30">
        <v>0.35160000000000002</v>
      </c>
      <c r="H261" s="30"/>
      <c r="I261" s="30">
        <v>6.8621999999999996</v>
      </c>
      <c r="J261" s="30">
        <v>1.4975000000000001</v>
      </c>
      <c r="K261" s="30">
        <v>0.13370000000000001</v>
      </c>
      <c r="L261" s="31">
        <v>11868.830400000001</v>
      </c>
      <c r="M261" s="31">
        <v>41822.491199999997</v>
      </c>
      <c r="N261" s="31">
        <v>275580.14399999997</v>
      </c>
      <c r="O261" s="31">
        <v>233484.1488</v>
      </c>
      <c r="P261" s="31">
        <v>3865.7197000000001</v>
      </c>
      <c r="Q261" s="31">
        <v>13840.545599999999</v>
      </c>
      <c r="R261" s="30">
        <v>19.911100000000001</v>
      </c>
      <c r="S261" s="30">
        <v>74.688699999999997</v>
      </c>
      <c r="T261" s="30">
        <v>4.7748999999999997</v>
      </c>
      <c r="U261" s="30">
        <v>0.54149999999999998</v>
      </c>
      <c r="V261" s="30">
        <v>133.6567</v>
      </c>
      <c r="W261" s="31">
        <v>15078.772800000001</v>
      </c>
    </row>
    <row r="262" spans="1:23" x14ac:dyDescent="0.3">
      <c r="A262" s="32" t="s">
        <v>177</v>
      </c>
      <c r="B262" s="32">
        <v>2018</v>
      </c>
      <c r="C262" s="29" t="s">
        <v>77</v>
      </c>
      <c r="D262" s="29" t="s">
        <v>78</v>
      </c>
      <c r="E262" s="33">
        <f t="shared" si="6"/>
        <v>0</v>
      </c>
      <c r="F262" s="33">
        <f t="shared" si="7"/>
        <v>0</v>
      </c>
      <c r="G262" s="30">
        <v>0.33050000000000002</v>
      </c>
      <c r="H262" s="30"/>
      <c r="I262" s="30">
        <v>6.3307000000000002</v>
      </c>
      <c r="J262" s="30">
        <v>1.4706999999999999</v>
      </c>
      <c r="K262" s="30">
        <v>0.32579999999999998</v>
      </c>
      <c r="L262" s="31">
        <v>15373.3194</v>
      </c>
      <c r="M262" s="31">
        <v>45779.173799999997</v>
      </c>
      <c r="N262" s="31">
        <v>322615.80359999998</v>
      </c>
      <c r="O262" s="31">
        <v>270546.20039999997</v>
      </c>
      <c r="P262" s="31">
        <v>3999.3620999999998</v>
      </c>
      <c r="Q262" s="31">
        <v>17465.904600000002</v>
      </c>
      <c r="R262" s="30">
        <v>18.4712</v>
      </c>
      <c r="S262" s="30">
        <v>72.258600000000001</v>
      </c>
      <c r="T262" s="30">
        <v>2.2965</v>
      </c>
      <c r="U262" s="30">
        <v>0.2288</v>
      </c>
      <c r="V262" s="30">
        <v>129.37190000000001</v>
      </c>
      <c r="W262" s="31">
        <v>19624.675200000001</v>
      </c>
    </row>
    <row r="263" spans="1:23" x14ac:dyDescent="0.3">
      <c r="A263" s="32" t="s">
        <v>178</v>
      </c>
      <c r="B263" s="32">
        <v>2019</v>
      </c>
      <c r="C263" s="29" t="s">
        <v>77</v>
      </c>
      <c r="D263" s="29" t="s">
        <v>78</v>
      </c>
      <c r="E263" s="33">
        <f t="shared" si="6"/>
        <v>0</v>
      </c>
      <c r="F263" s="33">
        <f t="shared" si="7"/>
        <v>0</v>
      </c>
      <c r="G263" s="30">
        <v>0.26440000000000002</v>
      </c>
      <c r="H263" s="30"/>
      <c r="I263" s="30">
        <v>4.8334000000000001</v>
      </c>
      <c r="J263" s="30">
        <v>1.3593999999999999</v>
      </c>
      <c r="K263" s="30"/>
      <c r="L263" s="31">
        <v>15056.0738</v>
      </c>
      <c r="M263" s="31">
        <v>42524.349199999997</v>
      </c>
      <c r="N263" s="31">
        <v>311745.36820000003</v>
      </c>
      <c r="O263" s="31">
        <v>261268.4712</v>
      </c>
      <c r="P263" s="31">
        <v>3823.6867000000002</v>
      </c>
      <c r="Q263" s="31">
        <v>17227.685799999999</v>
      </c>
      <c r="R263" s="30">
        <v>18.095600000000001</v>
      </c>
      <c r="S263" s="30">
        <v>71.692700000000002</v>
      </c>
      <c r="T263" s="30">
        <v>3.9910999999999999</v>
      </c>
      <c r="U263" s="30">
        <v>4.1566000000000001</v>
      </c>
      <c r="V263" s="30">
        <v>138.72730000000001</v>
      </c>
      <c r="W263" s="31">
        <v>18949.276999999998</v>
      </c>
    </row>
    <row r="264" spans="1:23" x14ac:dyDescent="0.3">
      <c r="A264" s="32" t="s">
        <v>179</v>
      </c>
      <c r="B264" s="32">
        <v>2020</v>
      </c>
      <c r="C264" s="29" t="s">
        <v>77</v>
      </c>
      <c r="D264" s="29" t="s">
        <v>78</v>
      </c>
      <c r="E264" s="33">
        <f t="shared" si="6"/>
        <v>1</v>
      </c>
      <c r="F264" s="33">
        <f t="shared" si="7"/>
        <v>0</v>
      </c>
      <c r="G264" s="30">
        <v>0.15010000000000001</v>
      </c>
      <c r="H264" s="30"/>
      <c r="I264" s="30">
        <v>2.7936000000000001</v>
      </c>
      <c r="J264" s="30">
        <v>1.2557</v>
      </c>
      <c r="K264" s="30"/>
      <c r="L264" s="31">
        <v>13765.1566</v>
      </c>
      <c r="M264" s="31">
        <v>40836.957300000002</v>
      </c>
      <c r="N264" s="31">
        <v>303279.73070000001</v>
      </c>
      <c r="O264" s="31">
        <v>246696.84280000001</v>
      </c>
      <c r="P264" s="31">
        <v>3569.4297999999999</v>
      </c>
      <c r="Q264" s="31">
        <v>15848.6374</v>
      </c>
      <c r="R264" s="30">
        <v>19.135999999999999</v>
      </c>
      <c r="S264" s="30">
        <v>70.989099999999993</v>
      </c>
      <c r="T264" s="30">
        <v>1.0255000000000001</v>
      </c>
      <c r="U264" s="30">
        <v>3.2254999999999998</v>
      </c>
      <c r="V264" s="30">
        <v>179.5865</v>
      </c>
      <c r="W264" s="31">
        <v>17824.5206</v>
      </c>
    </row>
    <row r="265" spans="1:23" x14ac:dyDescent="0.3">
      <c r="A265" s="32" t="s">
        <v>180</v>
      </c>
      <c r="B265" s="32">
        <v>2021</v>
      </c>
      <c r="C265" s="29" t="s">
        <v>77</v>
      </c>
      <c r="D265" s="29" t="s">
        <v>78</v>
      </c>
      <c r="E265" s="33">
        <f t="shared" si="6"/>
        <v>1</v>
      </c>
      <c r="F265" s="33">
        <f t="shared" si="7"/>
        <v>0</v>
      </c>
      <c r="G265" s="30">
        <v>0.2457</v>
      </c>
      <c r="H265" s="30"/>
      <c r="I265" s="30">
        <v>4.5651000000000002</v>
      </c>
      <c r="J265" s="30">
        <v>1.3688</v>
      </c>
      <c r="K265" s="30"/>
      <c r="L265" s="31">
        <v>18442.694599999999</v>
      </c>
      <c r="M265" s="31">
        <v>45571.133999999998</v>
      </c>
      <c r="N265" s="31">
        <v>352342.13079999998</v>
      </c>
      <c r="O265" s="31">
        <v>279755.89779999998</v>
      </c>
      <c r="P265" s="31">
        <v>4120.2537000000002</v>
      </c>
      <c r="Q265" s="31">
        <v>19506.988600000001</v>
      </c>
      <c r="R265" s="30">
        <v>18.0624</v>
      </c>
      <c r="S265" s="30">
        <v>73.659700000000001</v>
      </c>
      <c r="T265" s="30">
        <v>0.31469999999999998</v>
      </c>
      <c r="U265" s="30">
        <v>6.4943999999999997</v>
      </c>
      <c r="V265" s="30">
        <v>199.52529999999999</v>
      </c>
      <c r="W265" s="31">
        <v>22358.467199999999</v>
      </c>
    </row>
    <row r="266" spans="1:23" x14ac:dyDescent="0.3">
      <c r="A266" s="32" t="s">
        <v>181</v>
      </c>
      <c r="B266" s="32">
        <v>2022</v>
      </c>
      <c r="C266" s="29" t="s">
        <v>77</v>
      </c>
      <c r="D266" s="29" t="s">
        <v>78</v>
      </c>
      <c r="E266" s="33">
        <f t="shared" ref="E266:E331" si="8">IF(OR(AND(B266&gt;2006,B266&lt;=2012), B266=2001,B266&gt;=2020),1,0)</f>
        <v>1</v>
      </c>
      <c r="F266" s="33">
        <f t="shared" ref="F266:F331" si="9">IF(D266="USA",1,0)</f>
        <v>0</v>
      </c>
      <c r="G266" s="30">
        <v>0.47489999999999999</v>
      </c>
      <c r="H266" s="30"/>
      <c r="I266" s="30">
        <v>8.3993000000000002</v>
      </c>
      <c r="J266" s="30">
        <v>1.5242</v>
      </c>
      <c r="K266" s="30"/>
      <c r="L266" s="31">
        <v>18092.692800000001</v>
      </c>
      <c r="M266" s="31">
        <v>67908.859200000006</v>
      </c>
      <c r="N266" s="31">
        <v>356892.68160000001</v>
      </c>
      <c r="O266" s="31">
        <v>273627.24479999999</v>
      </c>
      <c r="P266" s="31">
        <v>4865.1693999999998</v>
      </c>
      <c r="Q266" s="31">
        <v>20571.9696</v>
      </c>
      <c r="R266" s="30">
        <v>17.348500000000001</v>
      </c>
      <c r="S266" s="30">
        <v>72.264399999999995</v>
      </c>
      <c r="T266" s="30">
        <v>3.1684999999999999</v>
      </c>
      <c r="U266" s="30">
        <v>4.7702</v>
      </c>
      <c r="V266" s="30">
        <v>192.4008</v>
      </c>
      <c r="W266" s="31">
        <v>21577.046399999999</v>
      </c>
    </row>
    <row r="267" spans="1:23" x14ac:dyDescent="0.3">
      <c r="A267" s="32"/>
      <c r="B267" s="32"/>
      <c r="C267" s="29"/>
      <c r="D267" s="29"/>
      <c r="E267" s="33"/>
      <c r="F267" s="33"/>
      <c r="G267" s="30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30"/>
      <c r="S267" s="30"/>
      <c r="T267" s="30"/>
      <c r="U267" s="30"/>
      <c r="V267" s="30"/>
      <c r="W267" s="31"/>
    </row>
    <row r="268" spans="1:23" x14ac:dyDescent="0.3">
      <c r="A268" s="32" t="s">
        <v>149</v>
      </c>
      <c r="B268" s="32">
        <v>1990</v>
      </c>
      <c r="C268" s="29" t="s">
        <v>194</v>
      </c>
      <c r="D268" s="29" t="s">
        <v>205</v>
      </c>
      <c r="E268" s="33">
        <f t="shared" si="8"/>
        <v>0</v>
      </c>
      <c r="F268" s="33">
        <f t="shared" si="9"/>
        <v>0</v>
      </c>
      <c r="G268" s="30"/>
      <c r="H268" s="30"/>
      <c r="I268" s="30"/>
      <c r="J268" s="30"/>
      <c r="K268" s="30"/>
      <c r="L268" s="31"/>
      <c r="M268" s="31"/>
      <c r="N268" s="31">
        <v>74693.440700000006</v>
      </c>
      <c r="O268" s="31">
        <v>53552.8344</v>
      </c>
      <c r="P268" s="31">
        <v>1689.5862</v>
      </c>
      <c r="Q268" s="31">
        <v>2758.1777999999999</v>
      </c>
      <c r="R268" s="30">
        <v>21.855899999999998</v>
      </c>
      <c r="S268" s="30">
        <v>92.191999999999993</v>
      </c>
      <c r="T268" s="30"/>
      <c r="U268" s="30"/>
      <c r="V268" s="30"/>
      <c r="W268" s="31"/>
    </row>
    <row r="269" spans="1:23" x14ac:dyDescent="0.3">
      <c r="A269" s="32" t="s">
        <v>150</v>
      </c>
      <c r="B269" s="32">
        <v>1991</v>
      </c>
      <c r="C269" s="29" t="s">
        <v>194</v>
      </c>
      <c r="D269" s="29" t="s">
        <v>205</v>
      </c>
      <c r="E269" s="33">
        <f t="shared" si="8"/>
        <v>0</v>
      </c>
      <c r="F269" s="33">
        <f t="shared" si="9"/>
        <v>0</v>
      </c>
      <c r="G269" s="30">
        <v>0.71960000000000002</v>
      </c>
      <c r="H269" s="30"/>
      <c r="I269" s="30">
        <v>16.194900000000001</v>
      </c>
      <c r="J269" s="30">
        <v>3.1720000000000002</v>
      </c>
      <c r="K269" s="30">
        <v>1.9145000000000001</v>
      </c>
      <c r="L269" s="31"/>
      <c r="M269" s="31"/>
      <c r="N269" s="31">
        <v>78998.219100000002</v>
      </c>
      <c r="O269" s="31">
        <v>57855.743499999997</v>
      </c>
      <c r="P269" s="31">
        <v>2190.0779000000002</v>
      </c>
      <c r="Q269" s="31">
        <v>3235.0846000000001</v>
      </c>
      <c r="R269" s="30">
        <v>19.078499999999998</v>
      </c>
      <c r="S269" s="30">
        <v>91.691699999999997</v>
      </c>
      <c r="T269" s="30">
        <v>3.8904000000000001</v>
      </c>
      <c r="U269" s="30">
        <v>3.1292</v>
      </c>
      <c r="V269" s="30"/>
      <c r="W269" s="31"/>
    </row>
    <row r="270" spans="1:23" x14ac:dyDescent="0.3">
      <c r="A270" s="32" t="s">
        <v>151</v>
      </c>
      <c r="B270" s="32">
        <v>1992</v>
      </c>
      <c r="C270" s="29" t="s">
        <v>194</v>
      </c>
      <c r="D270" s="29" t="s">
        <v>205</v>
      </c>
      <c r="E270" s="33">
        <f t="shared" si="8"/>
        <v>0</v>
      </c>
      <c r="F270" s="33">
        <f t="shared" si="9"/>
        <v>0</v>
      </c>
      <c r="G270" s="30">
        <v>0.72540000000000004</v>
      </c>
      <c r="H270" s="30"/>
      <c r="I270" s="30">
        <v>15.4824</v>
      </c>
      <c r="J270" s="30">
        <v>3.1905999999999999</v>
      </c>
      <c r="K270" s="30">
        <v>2.3128000000000002</v>
      </c>
      <c r="L270" s="31"/>
      <c r="M270" s="31"/>
      <c r="N270" s="31">
        <v>78796.998500000002</v>
      </c>
      <c r="O270" s="31">
        <v>56818.621899999998</v>
      </c>
      <c r="P270" s="31">
        <v>2320.9827</v>
      </c>
      <c r="Q270" s="31">
        <v>3291.1086</v>
      </c>
      <c r="R270" s="30">
        <v>19.145499999999998</v>
      </c>
      <c r="S270" s="30">
        <v>91.055099999999996</v>
      </c>
      <c r="T270" s="30">
        <v>8.3866999999999994</v>
      </c>
      <c r="U270" s="30">
        <v>13.6035</v>
      </c>
      <c r="V270" s="30"/>
      <c r="W270" s="31"/>
    </row>
    <row r="271" spans="1:23" x14ac:dyDescent="0.3">
      <c r="A271" s="32" t="s">
        <v>152</v>
      </c>
      <c r="B271" s="32">
        <v>1993</v>
      </c>
      <c r="C271" s="29" t="s">
        <v>194</v>
      </c>
      <c r="D271" s="29" t="s">
        <v>205</v>
      </c>
      <c r="E271" s="33">
        <f t="shared" si="8"/>
        <v>0</v>
      </c>
      <c r="F271" s="33">
        <f t="shared" si="9"/>
        <v>0</v>
      </c>
      <c r="G271" s="30">
        <v>0.6956</v>
      </c>
      <c r="H271" s="30"/>
      <c r="I271" s="30">
        <v>14.3268</v>
      </c>
      <c r="J271" s="30">
        <v>3.0272000000000001</v>
      </c>
      <c r="K271" s="30">
        <v>2.2839999999999998</v>
      </c>
      <c r="L271" s="31"/>
      <c r="M271" s="31"/>
      <c r="N271" s="31">
        <v>81487.090200000006</v>
      </c>
      <c r="O271" s="31">
        <v>56852.426700000004</v>
      </c>
      <c r="P271" s="31">
        <v>2266.0145000000002</v>
      </c>
      <c r="Q271" s="31">
        <v>3486.0300999999999</v>
      </c>
      <c r="R271" s="30">
        <v>18.056999999999999</v>
      </c>
      <c r="S271" s="30">
        <v>86.366500000000002</v>
      </c>
      <c r="T271" s="30">
        <v>6.6230000000000002</v>
      </c>
      <c r="U271" s="30">
        <v>2.0945</v>
      </c>
      <c r="V271" s="30"/>
      <c r="W271" s="31"/>
    </row>
    <row r="272" spans="1:23" x14ac:dyDescent="0.3">
      <c r="A272" s="32" t="s">
        <v>153</v>
      </c>
      <c r="B272" s="32">
        <v>1994</v>
      </c>
      <c r="C272" s="29" t="s">
        <v>194</v>
      </c>
      <c r="D272" s="29" t="s">
        <v>205</v>
      </c>
      <c r="E272" s="33">
        <f t="shared" si="8"/>
        <v>0</v>
      </c>
      <c r="F272" s="33">
        <f t="shared" si="9"/>
        <v>0</v>
      </c>
      <c r="G272" s="30">
        <v>0.40079999999999999</v>
      </c>
      <c r="H272" s="30"/>
      <c r="I272" s="30">
        <v>7.9015000000000004</v>
      </c>
      <c r="J272" s="30">
        <v>2.7568000000000001</v>
      </c>
      <c r="K272" s="30">
        <v>2.0756000000000001</v>
      </c>
      <c r="L272" s="31"/>
      <c r="M272" s="31"/>
      <c r="N272" s="31">
        <v>98275.913100000005</v>
      </c>
      <c r="O272" s="31">
        <v>65813.987899999993</v>
      </c>
      <c r="P272" s="31">
        <v>2288.1091999999999</v>
      </c>
      <c r="Q272" s="31">
        <v>3800.828</v>
      </c>
      <c r="R272" s="30">
        <v>20.7182</v>
      </c>
      <c r="S272" s="30">
        <v>87.078199999999995</v>
      </c>
      <c r="T272" s="30">
        <v>18.559000000000001</v>
      </c>
      <c r="U272" s="30">
        <v>28.305599999999998</v>
      </c>
      <c r="V272" s="30"/>
      <c r="W272" s="31"/>
    </row>
    <row r="273" spans="1:23" x14ac:dyDescent="0.3">
      <c r="A273" s="32" t="s">
        <v>154</v>
      </c>
      <c r="B273" s="32">
        <v>1995</v>
      </c>
      <c r="C273" s="29" t="s">
        <v>194</v>
      </c>
      <c r="D273" s="29" t="s">
        <v>205</v>
      </c>
      <c r="E273" s="33">
        <f t="shared" si="8"/>
        <v>0</v>
      </c>
      <c r="F273" s="33">
        <f t="shared" si="9"/>
        <v>0</v>
      </c>
      <c r="G273" s="30">
        <v>0.62549999999999994</v>
      </c>
      <c r="H273" s="30"/>
      <c r="I273" s="30">
        <v>14.183400000000001</v>
      </c>
      <c r="J273" s="30">
        <v>2.3814000000000002</v>
      </c>
      <c r="K273" s="30">
        <v>1.6009</v>
      </c>
      <c r="L273" s="31"/>
      <c r="M273" s="31"/>
      <c r="N273" s="31">
        <v>109613.4942</v>
      </c>
      <c r="O273" s="31">
        <v>74011.766499999998</v>
      </c>
      <c r="P273" s="31">
        <v>2266.3128999999999</v>
      </c>
      <c r="Q273" s="31">
        <v>4278.3734999999997</v>
      </c>
      <c r="R273" s="30">
        <v>19.748999999999999</v>
      </c>
      <c r="S273" s="30">
        <v>87.422700000000006</v>
      </c>
      <c r="T273" s="30">
        <v>11.6412</v>
      </c>
      <c r="U273" s="30">
        <v>11.618499999999999</v>
      </c>
      <c r="V273" s="30"/>
      <c r="W273" s="31"/>
    </row>
    <row r="274" spans="1:23" x14ac:dyDescent="0.3">
      <c r="A274" s="32" t="s">
        <v>155</v>
      </c>
      <c r="B274" s="32">
        <v>1996</v>
      </c>
      <c r="C274" s="29" t="s">
        <v>194</v>
      </c>
      <c r="D274" s="29" t="s">
        <v>205</v>
      </c>
      <c r="E274" s="33">
        <f t="shared" si="8"/>
        <v>0</v>
      </c>
      <c r="F274" s="33">
        <f t="shared" si="9"/>
        <v>0</v>
      </c>
      <c r="G274" s="30">
        <v>0.70220000000000005</v>
      </c>
      <c r="H274" s="30"/>
      <c r="I274" s="30">
        <v>15.7121</v>
      </c>
      <c r="J274" s="30">
        <v>2.5375999999999999</v>
      </c>
      <c r="K274" s="30">
        <v>1.8854</v>
      </c>
      <c r="L274" s="31"/>
      <c r="M274" s="31"/>
      <c r="N274" s="31">
        <v>117367.71400000001</v>
      </c>
      <c r="O274" s="31">
        <v>79335.024999999994</v>
      </c>
      <c r="P274" s="31">
        <v>2624.0734000000002</v>
      </c>
      <c r="Q274" s="31">
        <v>4794.3876</v>
      </c>
      <c r="R274" s="30">
        <v>20.033200000000001</v>
      </c>
      <c r="S274" s="30">
        <v>86.975800000000007</v>
      </c>
      <c r="T274" s="30">
        <v>6.9608999999999996</v>
      </c>
      <c r="U274" s="30">
        <v>5.8817000000000004</v>
      </c>
      <c r="V274" s="30"/>
      <c r="W274" s="31"/>
    </row>
    <row r="275" spans="1:23" x14ac:dyDescent="0.3">
      <c r="A275" s="32" t="s">
        <v>156</v>
      </c>
      <c r="B275" s="32">
        <v>1997</v>
      </c>
      <c r="C275" s="29" t="s">
        <v>194</v>
      </c>
      <c r="D275" s="29" t="s">
        <v>205</v>
      </c>
      <c r="E275" s="33">
        <f t="shared" si="8"/>
        <v>0</v>
      </c>
      <c r="F275" s="33">
        <f t="shared" si="9"/>
        <v>0</v>
      </c>
      <c r="G275" s="30">
        <v>0.85919999999999996</v>
      </c>
      <c r="H275" s="30"/>
      <c r="I275" s="30">
        <v>19.715800000000002</v>
      </c>
      <c r="J275" s="30"/>
      <c r="K275" s="30"/>
      <c r="L275" s="31"/>
      <c r="M275" s="31"/>
      <c r="N275" s="31">
        <v>138475.12950000001</v>
      </c>
      <c r="O275" s="31">
        <v>83296.672099999996</v>
      </c>
      <c r="P275" s="31">
        <v>2707.5781999999999</v>
      </c>
      <c r="Q275" s="31">
        <v>5626.9070000000002</v>
      </c>
      <c r="R275" s="30">
        <v>20.466999999999999</v>
      </c>
      <c r="S275" s="30">
        <v>87.164500000000004</v>
      </c>
      <c r="T275" s="30">
        <v>10.431699999999999</v>
      </c>
      <c r="U275" s="30">
        <v>17.8813</v>
      </c>
      <c r="V275" s="30"/>
      <c r="W275" s="31"/>
    </row>
    <row r="276" spans="1:23" x14ac:dyDescent="0.3">
      <c r="A276" s="32" t="s">
        <v>157</v>
      </c>
      <c r="B276" s="32">
        <v>1998</v>
      </c>
      <c r="C276" s="29" t="s">
        <v>194</v>
      </c>
      <c r="D276" s="29" t="s">
        <v>205</v>
      </c>
      <c r="E276" s="33">
        <f t="shared" si="8"/>
        <v>0</v>
      </c>
      <c r="F276" s="33">
        <f t="shared" si="9"/>
        <v>0</v>
      </c>
      <c r="G276" s="30">
        <v>0.65029999999999999</v>
      </c>
      <c r="H276" s="30"/>
      <c r="I276" s="30">
        <v>15.2867</v>
      </c>
      <c r="J276" s="30"/>
      <c r="K276" s="30"/>
      <c r="L276" s="31"/>
      <c r="M276" s="31"/>
      <c r="N276" s="31">
        <v>151601.7653</v>
      </c>
      <c r="O276" s="31">
        <v>91658.229500000001</v>
      </c>
      <c r="P276" s="31">
        <v>2993.8588</v>
      </c>
      <c r="Q276" s="31">
        <v>5866.433</v>
      </c>
      <c r="R276" s="30">
        <v>21.260400000000001</v>
      </c>
      <c r="S276" s="30">
        <v>87.758399999999995</v>
      </c>
      <c r="T276" s="30">
        <v>20.305800000000001</v>
      </c>
      <c r="U276" s="30">
        <v>19.704999999999998</v>
      </c>
      <c r="V276" s="30"/>
      <c r="W276" s="31"/>
    </row>
    <row r="277" spans="1:23" x14ac:dyDescent="0.3">
      <c r="A277" s="32" t="s">
        <v>158</v>
      </c>
      <c r="B277" s="32">
        <v>1999</v>
      </c>
      <c r="C277" s="29" t="s">
        <v>194</v>
      </c>
      <c r="D277" s="29" t="s">
        <v>205</v>
      </c>
      <c r="E277" s="33">
        <f t="shared" si="8"/>
        <v>0</v>
      </c>
      <c r="F277" s="33">
        <f t="shared" si="9"/>
        <v>0</v>
      </c>
      <c r="G277" s="30">
        <v>0.67979999999999996</v>
      </c>
      <c r="H277" s="30"/>
      <c r="I277" s="30">
        <v>15.458</v>
      </c>
      <c r="J277" s="30">
        <v>2.3997000000000002</v>
      </c>
      <c r="K277" s="30">
        <v>1.7282999999999999</v>
      </c>
      <c r="L277" s="31"/>
      <c r="M277" s="31"/>
      <c r="N277" s="31">
        <v>151294.92490000001</v>
      </c>
      <c r="O277" s="31">
        <v>91403.627999999997</v>
      </c>
      <c r="P277" s="31">
        <v>3120.1098999999999</v>
      </c>
      <c r="Q277" s="31">
        <v>6543.2434000000003</v>
      </c>
      <c r="R277" s="30">
        <v>19.190899999999999</v>
      </c>
      <c r="S277" s="30">
        <v>86.240499999999997</v>
      </c>
      <c r="T277" s="30">
        <v>-4.7370999999999999</v>
      </c>
      <c r="U277" s="30">
        <v>-5.8559999999999999</v>
      </c>
      <c r="V277" s="30"/>
      <c r="W277" s="31"/>
    </row>
    <row r="278" spans="1:23" x14ac:dyDescent="0.3">
      <c r="A278" s="32" t="s">
        <v>159</v>
      </c>
      <c r="B278" s="32">
        <v>2000</v>
      </c>
      <c r="C278" s="29" t="s">
        <v>194</v>
      </c>
      <c r="D278" s="29" t="s">
        <v>205</v>
      </c>
      <c r="E278" s="33">
        <f t="shared" si="8"/>
        <v>0</v>
      </c>
      <c r="F278" s="33">
        <f t="shared" si="9"/>
        <v>0</v>
      </c>
      <c r="G278" s="30">
        <v>0.8095</v>
      </c>
      <c r="H278" s="30"/>
      <c r="I278" s="30">
        <v>17.454799999999999</v>
      </c>
      <c r="J278" s="30">
        <v>2.5411999999999999</v>
      </c>
      <c r="K278" s="30">
        <v>1.6859</v>
      </c>
      <c r="L278" s="31"/>
      <c r="M278" s="31"/>
      <c r="N278" s="31">
        <v>166035.54560000001</v>
      </c>
      <c r="O278" s="31">
        <v>95879.459600000002</v>
      </c>
      <c r="P278" s="31">
        <v>3524.9254000000001</v>
      </c>
      <c r="Q278" s="31">
        <v>7345.2255999999998</v>
      </c>
      <c r="R278" s="30">
        <v>18.4742</v>
      </c>
      <c r="S278" s="30">
        <v>83.864199999999997</v>
      </c>
      <c r="T278" s="30">
        <v>8.6668000000000003</v>
      </c>
      <c r="U278" s="30">
        <v>11.0345</v>
      </c>
      <c r="V278" s="30"/>
      <c r="W278" s="31"/>
    </row>
    <row r="279" spans="1:23" x14ac:dyDescent="0.3">
      <c r="A279" s="32" t="s">
        <v>160</v>
      </c>
      <c r="B279" s="32">
        <v>2001</v>
      </c>
      <c r="C279" s="29" t="s">
        <v>194</v>
      </c>
      <c r="D279" s="29" t="s">
        <v>205</v>
      </c>
      <c r="E279" s="33">
        <f t="shared" si="8"/>
        <v>1</v>
      </c>
      <c r="F279" s="33">
        <f t="shared" si="9"/>
        <v>0</v>
      </c>
      <c r="G279" s="30">
        <v>0.80689999999999995</v>
      </c>
      <c r="H279" s="30"/>
      <c r="I279" s="30">
        <v>17.151399999999999</v>
      </c>
      <c r="J279" s="30">
        <v>2.6848999999999998</v>
      </c>
      <c r="K279" s="30">
        <v>1.8222</v>
      </c>
      <c r="L279" s="31"/>
      <c r="M279" s="31"/>
      <c r="N279" s="31">
        <v>179176.641</v>
      </c>
      <c r="O279" s="31">
        <v>95859.896699999998</v>
      </c>
      <c r="P279" s="31">
        <v>4027.29</v>
      </c>
      <c r="Q279" s="31">
        <v>8084.2888000000003</v>
      </c>
      <c r="R279" s="30">
        <v>18.123200000000001</v>
      </c>
      <c r="S279" s="30">
        <v>81.447299999999998</v>
      </c>
      <c r="T279" s="30">
        <v>4.0842000000000001</v>
      </c>
      <c r="U279" s="30">
        <v>7.0701999999999998</v>
      </c>
      <c r="V279" s="30"/>
      <c r="W279" s="31"/>
    </row>
    <row r="280" spans="1:23" x14ac:dyDescent="0.3">
      <c r="A280" s="32" t="s">
        <v>161</v>
      </c>
      <c r="B280" s="32">
        <v>2002</v>
      </c>
      <c r="C280" s="29" t="s">
        <v>194</v>
      </c>
      <c r="D280" s="29" t="s">
        <v>205</v>
      </c>
      <c r="E280" s="33">
        <f t="shared" si="8"/>
        <v>0</v>
      </c>
      <c r="F280" s="33">
        <f t="shared" si="9"/>
        <v>0</v>
      </c>
      <c r="G280" s="30">
        <v>0.61880000000000002</v>
      </c>
      <c r="H280" s="30"/>
      <c r="I280" s="30">
        <v>12.8498</v>
      </c>
      <c r="J280" s="30">
        <v>2.5897999999999999</v>
      </c>
      <c r="K280" s="30">
        <v>2.0697999999999999</v>
      </c>
      <c r="L280" s="31"/>
      <c r="M280" s="31"/>
      <c r="N280" s="31">
        <v>189889.80009999999</v>
      </c>
      <c r="O280" s="31">
        <v>100486.28909999999</v>
      </c>
      <c r="P280" s="31">
        <v>4242.6094999999996</v>
      </c>
      <c r="Q280" s="31">
        <v>8650.6919999999991</v>
      </c>
      <c r="R280" s="30">
        <v>17.759</v>
      </c>
      <c r="S280" s="30">
        <v>81.468800000000002</v>
      </c>
      <c r="T280" s="30">
        <v>3.0695999999999999</v>
      </c>
      <c r="U280" s="30">
        <v>5.0608000000000004</v>
      </c>
      <c r="V280" s="30"/>
      <c r="W280" s="31"/>
    </row>
    <row r="281" spans="1:23" x14ac:dyDescent="0.3">
      <c r="A281" s="32" t="s">
        <v>162</v>
      </c>
      <c r="B281" s="32">
        <v>2003</v>
      </c>
      <c r="C281" s="29" t="s">
        <v>194</v>
      </c>
      <c r="D281" s="29" t="s">
        <v>205</v>
      </c>
      <c r="E281" s="33">
        <f t="shared" si="8"/>
        <v>0</v>
      </c>
      <c r="F281" s="33">
        <f t="shared" si="9"/>
        <v>0</v>
      </c>
      <c r="G281" s="30">
        <v>0.8508</v>
      </c>
      <c r="H281" s="30"/>
      <c r="I281" s="30">
        <v>17.616</v>
      </c>
      <c r="J281" s="30">
        <v>2.36</v>
      </c>
      <c r="K281" s="30">
        <v>1.8579000000000001</v>
      </c>
      <c r="L281" s="31"/>
      <c r="M281" s="31"/>
      <c r="N281" s="31">
        <v>216847.6942</v>
      </c>
      <c r="O281" s="31">
        <v>115470.26700000001</v>
      </c>
      <c r="P281" s="31">
        <v>4279.5999000000002</v>
      </c>
      <c r="Q281" s="31">
        <v>10477.8519</v>
      </c>
      <c r="R281" s="30">
        <v>16.8767</v>
      </c>
      <c r="S281" s="30">
        <v>82.607500000000002</v>
      </c>
      <c r="T281" s="30">
        <v>-2.9348999999999998</v>
      </c>
      <c r="U281" s="30">
        <v>-1.506</v>
      </c>
      <c r="V281" s="30"/>
      <c r="W281" s="31"/>
    </row>
    <row r="282" spans="1:23" x14ac:dyDescent="0.3">
      <c r="A282" s="32" t="s">
        <v>163</v>
      </c>
      <c r="B282" s="32">
        <v>2004</v>
      </c>
      <c r="C282" s="29" t="s">
        <v>194</v>
      </c>
      <c r="D282" s="29" t="s">
        <v>205</v>
      </c>
      <c r="E282" s="33">
        <f t="shared" si="8"/>
        <v>0</v>
      </c>
      <c r="F282" s="33">
        <f t="shared" si="9"/>
        <v>0</v>
      </c>
      <c r="G282" s="30">
        <v>1.0291999999999999</v>
      </c>
      <c r="H282" s="30"/>
      <c r="I282" s="30">
        <v>20.295400000000001</v>
      </c>
      <c r="J282" s="30">
        <v>2.3736000000000002</v>
      </c>
      <c r="K282" s="30">
        <v>1.7441</v>
      </c>
      <c r="L282" s="31"/>
      <c r="M282" s="31"/>
      <c r="N282" s="31">
        <v>229050.041</v>
      </c>
      <c r="O282" s="31">
        <v>128452.8302</v>
      </c>
      <c r="P282" s="31">
        <v>4326.1309000000001</v>
      </c>
      <c r="Q282" s="31">
        <v>12046.759599999999</v>
      </c>
      <c r="R282" s="30">
        <v>15.9413</v>
      </c>
      <c r="S282" s="30">
        <v>86.821700000000007</v>
      </c>
      <c r="T282" s="30">
        <v>2.8561000000000001</v>
      </c>
      <c r="U282" s="30">
        <v>1.31</v>
      </c>
      <c r="V282" s="30"/>
      <c r="W282" s="31"/>
    </row>
    <row r="283" spans="1:23" x14ac:dyDescent="0.3">
      <c r="A283" s="32" t="s">
        <v>164</v>
      </c>
      <c r="B283" s="32">
        <v>2005</v>
      </c>
      <c r="C283" s="29" t="s">
        <v>194</v>
      </c>
      <c r="D283" s="29" t="s">
        <v>205</v>
      </c>
      <c r="E283" s="33">
        <f t="shared" si="8"/>
        <v>0</v>
      </c>
      <c r="F283" s="33">
        <f t="shared" si="9"/>
        <v>0</v>
      </c>
      <c r="G283" s="30">
        <v>1.0819000000000001</v>
      </c>
      <c r="H283" s="30"/>
      <c r="I283" s="30">
        <v>21.109200000000001</v>
      </c>
      <c r="J283" s="30">
        <v>2.2109000000000001</v>
      </c>
      <c r="K283" s="30">
        <v>1.5903</v>
      </c>
      <c r="L283" s="31">
        <v>15340.380499999999</v>
      </c>
      <c r="M283" s="31">
        <v>137674.4186</v>
      </c>
      <c r="N283" s="31">
        <v>265560.2537</v>
      </c>
      <c r="O283" s="31">
        <v>146212.2622</v>
      </c>
      <c r="P283" s="31">
        <v>4825.2011000000002</v>
      </c>
      <c r="Q283" s="31">
        <v>13092.600399999999</v>
      </c>
      <c r="R283" s="30">
        <v>19.161899999999999</v>
      </c>
      <c r="S283" s="30">
        <v>84.256799999999998</v>
      </c>
      <c r="T283" s="30">
        <v>10.417400000000001</v>
      </c>
      <c r="U283" s="30">
        <v>11.398300000000001</v>
      </c>
      <c r="V283" s="30"/>
      <c r="W283" s="31">
        <v>18208.879499999999</v>
      </c>
    </row>
    <row r="284" spans="1:23" x14ac:dyDescent="0.3">
      <c r="A284" s="32" t="s">
        <v>165</v>
      </c>
      <c r="B284" s="32">
        <v>2006</v>
      </c>
      <c r="C284" s="29" t="s">
        <v>194</v>
      </c>
      <c r="D284" s="29" t="s">
        <v>205</v>
      </c>
      <c r="E284" s="33">
        <f t="shared" si="8"/>
        <v>0</v>
      </c>
      <c r="F284" s="33">
        <f t="shared" si="9"/>
        <v>0</v>
      </c>
      <c r="G284" s="30">
        <v>1.0328999999999999</v>
      </c>
      <c r="H284" s="30"/>
      <c r="I284" s="30">
        <v>21.887799999999999</v>
      </c>
      <c r="J284" s="30">
        <v>2.0259</v>
      </c>
      <c r="K284" s="30">
        <v>1.2645</v>
      </c>
      <c r="L284" s="31">
        <v>17922.459900000002</v>
      </c>
      <c r="M284" s="31">
        <v>175579.32260000001</v>
      </c>
      <c r="N284" s="31">
        <v>337795.00890000002</v>
      </c>
      <c r="O284" s="31">
        <v>183049.0196</v>
      </c>
      <c r="P284" s="31">
        <v>5629.3738000000003</v>
      </c>
      <c r="Q284" s="31">
        <v>15104.2781</v>
      </c>
      <c r="R284" s="30">
        <v>21.077000000000002</v>
      </c>
      <c r="S284" s="30">
        <v>84.1023</v>
      </c>
      <c r="T284" s="30">
        <v>18.788799999999998</v>
      </c>
      <c r="U284" s="30">
        <v>21.3705</v>
      </c>
      <c r="V284" s="30"/>
      <c r="W284" s="31">
        <v>20486.631000000001</v>
      </c>
    </row>
    <row r="285" spans="1:23" x14ac:dyDescent="0.3">
      <c r="A285" s="32" t="s">
        <v>166</v>
      </c>
      <c r="B285" s="32">
        <v>2007</v>
      </c>
      <c r="C285" s="29" t="s">
        <v>194</v>
      </c>
      <c r="D285" s="29" t="s">
        <v>205</v>
      </c>
      <c r="E285" s="33">
        <f t="shared" si="8"/>
        <v>1</v>
      </c>
      <c r="F285" s="33">
        <f t="shared" si="9"/>
        <v>0</v>
      </c>
      <c r="G285" s="30">
        <v>1.0234000000000001</v>
      </c>
      <c r="H285" s="30"/>
      <c r="I285" s="30">
        <v>23.414200000000001</v>
      </c>
      <c r="J285" s="30">
        <v>2.1297999999999999</v>
      </c>
      <c r="K285" s="30">
        <v>1.5788</v>
      </c>
      <c r="L285" s="31">
        <v>21287.232899999999</v>
      </c>
      <c r="M285" s="31">
        <v>229804.2311</v>
      </c>
      <c r="N285" s="31">
        <v>433122.82919999998</v>
      </c>
      <c r="O285" s="31">
        <v>241435.6384</v>
      </c>
      <c r="P285" s="31">
        <v>6472.6931000000004</v>
      </c>
      <c r="Q285" s="31">
        <v>18070.7294</v>
      </c>
      <c r="R285" s="30">
        <v>21.320699999999999</v>
      </c>
      <c r="S285" s="30">
        <v>86.147000000000006</v>
      </c>
      <c r="T285" s="30">
        <v>11.689</v>
      </c>
      <c r="U285" s="30">
        <v>9.3000000000000007</v>
      </c>
      <c r="V285" s="30"/>
      <c r="W285" s="31">
        <v>24187.980200000002</v>
      </c>
    </row>
    <row r="286" spans="1:23" x14ac:dyDescent="0.3">
      <c r="A286" s="32" t="s">
        <v>167</v>
      </c>
      <c r="B286" s="32">
        <v>2008</v>
      </c>
      <c r="C286" s="29" t="s">
        <v>194</v>
      </c>
      <c r="D286" s="29" t="s">
        <v>205</v>
      </c>
      <c r="E286" s="33">
        <f t="shared" si="8"/>
        <v>1</v>
      </c>
      <c r="F286" s="33">
        <f t="shared" si="9"/>
        <v>0</v>
      </c>
      <c r="G286" s="30">
        <v>0.68330000000000002</v>
      </c>
      <c r="H286" s="30"/>
      <c r="I286" s="30">
        <v>16.873000000000001</v>
      </c>
      <c r="J286" s="30">
        <v>2.0562</v>
      </c>
      <c r="K286" s="30">
        <v>1.3173999999999999</v>
      </c>
      <c r="L286" s="31">
        <v>19380.988099999999</v>
      </c>
      <c r="M286" s="31">
        <v>208773.63990000001</v>
      </c>
      <c r="N286" s="31">
        <v>422915.10460000002</v>
      </c>
      <c r="O286" s="31">
        <v>242694.32639999999</v>
      </c>
      <c r="P286" s="31">
        <v>7393.5643</v>
      </c>
      <c r="Q286" s="31">
        <v>15647.7547</v>
      </c>
      <c r="R286" s="30">
        <v>22.9238</v>
      </c>
      <c r="S286" s="30">
        <v>86.723500000000001</v>
      </c>
      <c r="T286" s="30">
        <v>26.992699999999999</v>
      </c>
      <c r="U286" s="30">
        <v>20.1492</v>
      </c>
      <c r="V286" s="30"/>
      <c r="W286" s="31">
        <v>23200.033299999999</v>
      </c>
    </row>
    <row r="287" spans="1:23" x14ac:dyDescent="0.3">
      <c r="A287" s="32" t="s">
        <v>168</v>
      </c>
      <c r="B287" s="32">
        <v>2009</v>
      </c>
      <c r="C287" s="29" t="s">
        <v>194</v>
      </c>
      <c r="D287" s="29" t="s">
        <v>205</v>
      </c>
      <c r="E287" s="33">
        <f t="shared" si="8"/>
        <v>1</v>
      </c>
      <c r="F287" s="33">
        <f t="shared" si="9"/>
        <v>0</v>
      </c>
      <c r="G287" s="30">
        <v>0.70650000000000002</v>
      </c>
      <c r="H287" s="30"/>
      <c r="I287" s="30">
        <v>16.870799999999999</v>
      </c>
      <c r="J287" s="30">
        <v>1.8996999999999999</v>
      </c>
      <c r="K287" s="30">
        <v>1.3873</v>
      </c>
      <c r="L287" s="31">
        <v>21873.8439</v>
      </c>
      <c r="M287" s="31">
        <v>205009.24900000001</v>
      </c>
      <c r="N287" s="31">
        <v>459226.78509999998</v>
      </c>
      <c r="O287" s="31">
        <v>248956.71479999999</v>
      </c>
      <c r="P287" s="31">
        <v>7153.4458999999997</v>
      </c>
      <c r="Q287" s="31">
        <v>19480.207200000001</v>
      </c>
      <c r="R287" s="30">
        <v>19.605</v>
      </c>
      <c r="S287" s="30">
        <v>85.861999999999995</v>
      </c>
      <c r="T287" s="30">
        <v>-7.5982000000000003</v>
      </c>
      <c r="U287" s="30">
        <v>1.1076999999999999</v>
      </c>
      <c r="V287" s="30"/>
      <c r="W287" s="31">
        <v>26440.9915</v>
      </c>
    </row>
    <row r="288" spans="1:23" x14ac:dyDescent="0.3">
      <c r="A288" s="32" t="s">
        <v>169</v>
      </c>
      <c r="B288" s="32">
        <v>2010</v>
      </c>
      <c r="C288" s="29" t="s">
        <v>194</v>
      </c>
      <c r="D288" s="29" t="s">
        <v>205</v>
      </c>
      <c r="E288" s="33">
        <f t="shared" si="8"/>
        <v>1</v>
      </c>
      <c r="F288" s="33">
        <f t="shared" si="9"/>
        <v>0</v>
      </c>
      <c r="G288" s="30">
        <v>0.8286</v>
      </c>
      <c r="H288" s="30"/>
      <c r="I288" s="30">
        <v>18.059799999999999</v>
      </c>
      <c r="J288" s="30">
        <v>1.8783000000000001</v>
      </c>
      <c r="K288" s="30">
        <v>1.4308000000000001</v>
      </c>
      <c r="L288" s="31">
        <v>24898.2801</v>
      </c>
      <c r="M288" s="31">
        <v>211335.62650000001</v>
      </c>
      <c r="N288" s="31">
        <v>517599.0172</v>
      </c>
      <c r="O288" s="31">
        <v>282074.69290000002</v>
      </c>
      <c r="P288" s="31">
        <v>8308.0642000000007</v>
      </c>
      <c r="Q288" s="31">
        <v>23249.14</v>
      </c>
      <c r="R288" s="30">
        <v>18.6692</v>
      </c>
      <c r="S288" s="30">
        <v>84.125399999999999</v>
      </c>
      <c r="T288" s="30">
        <v>6.6273999999999997</v>
      </c>
      <c r="U288" s="30">
        <v>3.2050000000000001</v>
      </c>
      <c r="V288" s="30"/>
      <c r="W288" s="31">
        <v>29089.926299999999</v>
      </c>
    </row>
    <row r="289" spans="1:23" x14ac:dyDescent="0.3">
      <c r="A289" s="32" t="s">
        <v>170</v>
      </c>
      <c r="B289" s="32">
        <v>2011</v>
      </c>
      <c r="C289" s="29" t="s">
        <v>194</v>
      </c>
      <c r="D289" s="29" t="s">
        <v>205</v>
      </c>
      <c r="E289" s="33">
        <f t="shared" si="8"/>
        <v>1</v>
      </c>
      <c r="F289" s="33">
        <f t="shared" si="9"/>
        <v>0</v>
      </c>
      <c r="G289" s="30">
        <v>0.93930000000000002</v>
      </c>
      <c r="H289" s="30"/>
      <c r="I289" s="30">
        <v>19.061299999999999</v>
      </c>
      <c r="J289" s="30">
        <v>1.8918999999999999</v>
      </c>
      <c r="K289" s="30">
        <v>1.3909</v>
      </c>
      <c r="L289" s="31">
        <v>28629.283500000001</v>
      </c>
      <c r="M289" s="31">
        <v>235122.09830000001</v>
      </c>
      <c r="N289" s="31">
        <v>578088.63430000003</v>
      </c>
      <c r="O289" s="31">
        <v>303003.7182</v>
      </c>
      <c r="P289" s="31">
        <v>9397.2275000000009</v>
      </c>
      <c r="Q289" s="31">
        <v>28515.7271</v>
      </c>
      <c r="R289" s="30">
        <v>17.223199999999999</v>
      </c>
      <c r="S289" s="30">
        <v>85.460700000000003</v>
      </c>
      <c r="T289" s="30">
        <v>5.0548999999999999</v>
      </c>
      <c r="U289" s="30">
        <v>9.6021000000000001</v>
      </c>
      <c r="V289" s="30"/>
      <c r="W289" s="31">
        <v>32693.1967</v>
      </c>
    </row>
    <row r="290" spans="1:23" x14ac:dyDescent="0.3">
      <c r="A290" s="32" t="s">
        <v>171</v>
      </c>
      <c r="B290" s="32">
        <v>2012</v>
      </c>
      <c r="C290" s="29" t="s">
        <v>194</v>
      </c>
      <c r="D290" s="29" t="s">
        <v>205</v>
      </c>
      <c r="E290" s="33">
        <f t="shared" si="8"/>
        <v>1</v>
      </c>
      <c r="F290" s="33">
        <f t="shared" si="9"/>
        <v>0</v>
      </c>
      <c r="G290" s="30">
        <v>0.98899999999999999</v>
      </c>
      <c r="H290" s="30"/>
      <c r="I290" s="30">
        <v>19.552700000000002</v>
      </c>
      <c r="J290" s="30">
        <v>1.7729999999999999</v>
      </c>
      <c r="K290" s="30"/>
      <c r="L290" s="31">
        <v>34446.333899999998</v>
      </c>
      <c r="M290" s="31">
        <v>253385.01550000001</v>
      </c>
      <c r="N290" s="31">
        <v>668244.47329999995</v>
      </c>
      <c r="O290" s="31">
        <v>367845.35359999997</v>
      </c>
      <c r="P290" s="31">
        <v>9959.7194</v>
      </c>
      <c r="Q290" s="31">
        <v>35262.578800000003</v>
      </c>
      <c r="R290" s="30">
        <v>16.144500000000001</v>
      </c>
      <c r="S290" s="30">
        <v>84.188299999999998</v>
      </c>
      <c r="T290" s="30">
        <v>11.346399999999999</v>
      </c>
      <c r="U290" s="30">
        <v>10.033300000000001</v>
      </c>
      <c r="V290" s="30"/>
      <c r="W290" s="31">
        <v>42205.661699999997</v>
      </c>
    </row>
    <row r="291" spans="1:23" x14ac:dyDescent="0.3">
      <c r="A291" s="32" t="s">
        <v>172</v>
      </c>
      <c r="B291" s="32">
        <v>2013</v>
      </c>
      <c r="C291" s="29" t="s">
        <v>194</v>
      </c>
      <c r="D291" s="29" t="s">
        <v>205</v>
      </c>
      <c r="E291" s="33">
        <f t="shared" si="8"/>
        <v>0</v>
      </c>
      <c r="F291" s="33">
        <f t="shared" si="9"/>
        <v>0</v>
      </c>
      <c r="G291" s="30">
        <v>0.90969999999999995</v>
      </c>
      <c r="H291" s="30"/>
      <c r="I291" s="30">
        <v>16.3675</v>
      </c>
      <c r="J291" s="30">
        <v>1.7874000000000001</v>
      </c>
      <c r="K291" s="30"/>
      <c r="L291" s="31">
        <v>30601.208200000001</v>
      </c>
      <c r="M291" s="31">
        <v>281188.99219999998</v>
      </c>
      <c r="N291" s="31">
        <v>713192.06059999997</v>
      </c>
      <c r="O291" s="31">
        <v>388745.80499999999</v>
      </c>
      <c r="P291" s="31">
        <v>11150.233899999999</v>
      </c>
      <c r="Q291" s="31">
        <v>38900.182200000003</v>
      </c>
      <c r="R291" s="30">
        <v>15.9779</v>
      </c>
      <c r="S291" s="30">
        <v>82.578599999999994</v>
      </c>
      <c r="T291" s="30">
        <v>14.0572</v>
      </c>
      <c r="U291" s="30">
        <v>11.424799999999999</v>
      </c>
      <c r="V291" s="30"/>
      <c r="W291" s="31">
        <v>37243.264000000003</v>
      </c>
    </row>
    <row r="292" spans="1:23" x14ac:dyDescent="0.3">
      <c r="A292" s="32" t="s">
        <v>173</v>
      </c>
      <c r="B292" s="32">
        <v>2014</v>
      </c>
      <c r="C292" s="29" t="s">
        <v>194</v>
      </c>
      <c r="D292" s="29" t="s">
        <v>205</v>
      </c>
      <c r="E292" s="33">
        <f t="shared" si="8"/>
        <v>0</v>
      </c>
      <c r="F292" s="33">
        <f t="shared" si="9"/>
        <v>0</v>
      </c>
      <c r="G292" s="30">
        <v>0.91279999999999994</v>
      </c>
      <c r="H292" s="30"/>
      <c r="I292" s="30">
        <v>16.248100000000001</v>
      </c>
      <c r="J292" s="30">
        <v>1.7442</v>
      </c>
      <c r="K292" s="30"/>
      <c r="L292" s="31">
        <v>33758.645100000002</v>
      </c>
      <c r="M292" s="31">
        <v>283681.50380000001</v>
      </c>
      <c r="N292" s="31">
        <v>714369.56909999996</v>
      </c>
      <c r="O292" s="31">
        <v>379455.5772</v>
      </c>
      <c r="P292" s="31">
        <v>11292.069</v>
      </c>
      <c r="Q292" s="31">
        <v>39869.657700000003</v>
      </c>
      <c r="R292" s="30">
        <v>16.371700000000001</v>
      </c>
      <c r="S292" s="30">
        <v>82.089799999999997</v>
      </c>
      <c r="T292" s="30">
        <v>5.5395000000000003</v>
      </c>
      <c r="U292" s="30">
        <v>6.9763999999999999</v>
      </c>
      <c r="V292" s="30"/>
      <c r="W292" s="31">
        <v>38652.243300000002</v>
      </c>
    </row>
    <row r="293" spans="1:23" x14ac:dyDescent="0.3">
      <c r="A293" s="32" t="s">
        <v>174</v>
      </c>
      <c r="B293" s="32">
        <v>2015</v>
      </c>
      <c r="C293" s="29" t="s">
        <v>194</v>
      </c>
      <c r="D293" s="29" t="s">
        <v>205</v>
      </c>
      <c r="E293" s="33">
        <f t="shared" si="8"/>
        <v>0</v>
      </c>
      <c r="F293" s="33">
        <f t="shared" si="9"/>
        <v>0</v>
      </c>
      <c r="G293" s="30">
        <v>0.84399999999999997</v>
      </c>
      <c r="H293" s="30"/>
      <c r="I293" s="30">
        <v>14.666700000000001</v>
      </c>
      <c r="J293" s="30">
        <v>1.7431000000000001</v>
      </c>
      <c r="K293" s="30">
        <v>1.6144000000000001</v>
      </c>
      <c r="L293" s="31">
        <v>34269.654300000002</v>
      </c>
      <c r="M293" s="31">
        <v>274895.2279</v>
      </c>
      <c r="N293" s="31">
        <v>655014.53040000005</v>
      </c>
      <c r="O293" s="31">
        <v>353949.98469999997</v>
      </c>
      <c r="P293" s="31">
        <v>10542.861800000001</v>
      </c>
      <c r="Q293" s="31">
        <v>37538.237999999998</v>
      </c>
      <c r="R293" s="30">
        <v>16.015599999999999</v>
      </c>
      <c r="S293" s="30">
        <v>85.318100000000001</v>
      </c>
      <c r="T293" s="30">
        <v>8.1493000000000002</v>
      </c>
      <c r="U293" s="30">
        <v>8.4657999999999998</v>
      </c>
      <c r="V293" s="30">
        <v>361.9701</v>
      </c>
      <c r="W293" s="31">
        <v>36884.368300000002</v>
      </c>
    </row>
    <row r="294" spans="1:23" x14ac:dyDescent="0.3">
      <c r="A294" s="32" t="s">
        <v>175</v>
      </c>
      <c r="B294" s="32">
        <v>2016</v>
      </c>
      <c r="C294" s="29" t="s">
        <v>194</v>
      </c>
      <c r="D294" s="29" t="s">
        <v>205</v>
      </c>
      <c r="E294" s="33">
        <f t="shared" si="8"/>
        <v>0</v>
      </c>
      <c r="F294" s="33">
        <f t="shared" si="9"/>
        <v>0</v>
      </c>
      <c r="G294" s="30">
        <v>0.81210000000000004</v>
      </c>
      <c r="H294" s="30"/>
      <c r="I294" s="30">
        <v>13.7347</v>
      </c>
      <c r="J294" s="30">
        <v>1.8129999999999999</v>
      </c>
      <c r="K294" s="30">
        <v>1.6744000000000001</v>
      </c>
      <c r="L294" s="31">
        <v>35559.865700000002</v>
      </c>
      <c r="M294" s="31">
        <v>272207.38530000002</v>
      </c>
      <c r="N294" s="31">
        <v>668605.74410000001</v>
      </c>
      <c r="O294" s="31">
        <v>361648.63860000001</v>
      </c>
      <c r="P294" s="31">
        <v>10780.750700000001</v>
      </c>
      <c r="Q294" s="31">
        <v>39281.611299999997</v>
      </c>
      <c r="R294" s="30">
        <v>15.5007</v>
      </c>
      <c r="S294" s="30">
        <v>82.696700000000007</v>
      </c>
      <c r="T294" s="30">
        <v>4.7458999999999998</v>
      </c>
      <c r="U294" s="30">
        <v>1.8234999999999999</v>
      </c>
      <c r="V294" s="30">
        <v>362.13490000000002</v>
      </c>
      <c r="W294" s="31">
        <v>39783.662799999998</v>
      </c>
    </row>
    <row r="295" spans="1:23" x14ac:dyDescent="0.3">
      <c r="A295" s="32" t="s">
        <v>176</v>
      </c>
      <c r="B295" s="32">
        <v>2017</v>
      </c>
      <c r="C295" s="29" t="s">
        <v>194</v>
      </c>
      <c r="D295" s="29" t="s">
        <v>205</v>
      </c>
      <c r="E295" s="33">
        <f t="shared" si="8"/>
        <v>0</v>
      </c>
      <c r="F295" s="33">
        <f t="shared" si="9"/>
        <v>0</v>
      </c>
      <c r="G295" s="30">
        <v>0.88380000000000003</v>
      </c>
      <c r="H295" s="30"/>
      <c r="I295" s="30">
        <v>14.5702</v>
      </c>
      <c r="J295" s="30">
        <v>1.8384</v>
      </c>
      <c r="K295" s="30">
        <v>1.6862999999999999</v>
      </c>
      <c r="L295" s="31">
        <v>39251.764000000003</v>
      </c>
      <c r="M295" s="31">
        <v>291834.53519999998</v>
      </c>
      <c r="N295" s="31">
        <v>709678.99509999994</v>
      </c>
      <c r="O295" s="31">
        <v>394429.71230000001</v>
      </c>
      <c r="P295" s="31">
        <v>11498.252899999999</v>
      </c>
      <c r="Q295" s="31">
        <v>42997.596299999997</v>
      </c>
      <c r="R295" s="30">
        <v>14.8523</v>
      </c>
      <c r="S295" s="30">
        <v>82.511899999999997</v>
      </c>
      <c r="T295" s="30">
        <v>4.9311999999999996</v>
      </c>
      <c r="U295" s="30">
        <v>2.2046999999999999</v>
      </c>
      <c r="V295" s="30">
        <v>308.41699999999997</v>
      </c>
      <c r="W295" s="31">
        <v>43508.567900000002</v>
      </c>
    </row>
    <row r="296" spans="1:23" x14ac:dyDescent="0.3">
      <c r="A296" s="32" t="s">
        <v>177</v>
      </c>
      <c r="B296" s="32">
        <v>2018</v>
      </c>
      <c r="C296" s="29" t="s">
        <v>194</v>
      </c>
      <c r="D296" s="29" t="s">
        <v>205</v>
      </c>
      <c r="E296" s="33">
        <f t="shared" si="8"/>
        <v>0</v>
      </c>
      <c r="F296" s="33">
        <f t="shared" si="9"/>
        <v>0</v>
      </c>
      <c r="G296" s="30">
        <v>0.89329999999999998</v>
      </c>
      <c r="H296" s="30"/>
      <c r="I296" s="30">
        <v>14.353899999999999</v>
      </c>
      <c r="J296" s="30">
        <v>1.8768</v>
      </c>
      <c r="K296" s="30">
        <v>1.6772</v>
      </c>
      <c r="L296" s="31">
        <v>38141.814899999998</v>
      </c>
      <c r="M296" s="31">
        <v>304382.8849</v>
      </c>
      <c r="N296" s="31">
        <v>758848.60919999995</v>
      </c>
      <c r="O296" s="31">
        <v>423239.8541</v>
      </c>
      <c r="P296" s="31">
        <v>12584.227500000001</v>
      </c>
      <c r="Q296" s="31">
        <v>46393.068899999998</v>
      </c>
      <c r="R296" s="30">
        <v>14.7531</v>
      </c>
      <c r="S296" s="30">
        <v>82.951700000000002</v>
      </c>
      <c r="T296" s="30">
        <v>9.4757999999999996</v>
      </c>
      <c r="U296" s="30">
        <v>8.1819000000000006</v>
      </c>
      <c r="V296" s="30">
        <v>293.55200000000002</v>
      </c>
      <c r="W296" s="31">
        <v>43596.2912</v>
      </c>
    </row>
    <row r="297" spans="1:23" x14ac:dyDescent="0.3">
      <c r="A297" s="32" t="s">
        <v>178</v>
      </c>
      <c r="B297" s="32">
        <v>2019</v>
      </c>
      <c r="C297" s="29" t="s">
        <v>194</v>
      </c>
      <c r="D297" s="29" t="s">
        <v>205</v>
      </c>
      <c r="E297" s="33">
        <f t="shared" si="8"/>
        <v>0</v>
      </c>
      <c r="F297" s="33">
        <f t="shared" si="9"/>
        <v>0</v>
      </c>
      <c r="G297" s="30">
        <v>0.80489999999999995</v>
      </c>
      <c r="H297" s="30"/>
      <c r="I297" s="30">
        <v>13.1663</v>
      </c>
      <c r="J297" s="30">
        <v>1.833</v>
      </c>
      <c r="K297" s="30">
        <v>1.5979000000000001</v>
      </c>
      <c r="L297" s="31">
        <v>38978.878599999996</v>
      </c>
      <c r="M297" s="31">
        <v>320000.7598</v>
      </c>
      <c r="N297" s="31">
        <v>825224.8898</v>
      </c>
      <c r="O297" s="31">
        <v>454003.95079999999</v>
      </c>
      <c r="P297" s="31">
        <v>12926.566000000001</v>
      </c>
      <c r="Q297" s="31">
        <v>48349.794900000001</v>
      </c>
      <c r="R297" s="30">
        <v>15.4741</v>
      </c>
      <c r="S297" s="30">
        <v>81.931200000000004</v>
      </c>
      <c r="T297" s="30">
        <v>7.3013000000000003</v>
      </c>
      <c r="U297" s="30">
        <v>8.4039999999999999</v>
      </c>
      <c r="V297" s="30">
        <v>327.43049999999999</v>
      </c>
      <c r="W297" s="31">
        <v>45471.8128</v>
      </c>
    </row>
    <row r="298" spans="1:23" x14ac:dyDescent="0.3">
      <c r="A298" s="32" t="s">
        <v>179</v>
      </c>
      <c r="B298" s="32">
        <v>2020</v>
      </c>
      <c r="C298" s="29" t="s">
        <v>194</v>
      </c>
      <c r="D298" s="29" t="s">
        <v>205</v>
      </c>
      <c r="E298" s="33">
        <f t="shared" si="8"/>
        <v>1</v>
      </c>
      <c r="F298" s="33">
        <f t="shared" si="9"/>
        <v>0</v>
      </c>
      <c r="G298" s="30">
        <v>0.6099</v>
      </c>
      <c r="H298" s="30"/>
      <c r="I298" s="30">
        <v>10.4099</v>
      </c>
      <c r="J298" s="30">
        <v>1.7281</v>
      </c>
      <c r="K298" s="30">
        <v>1.5469999999999999</v>
      </c>
      <c r="L298" s="31">
        <v>41503.8609</v>
      </c>
      <c r="M298" s="31">
        <v>312720.59370000003</v>
      </c>
      <c r="N298" s="31">
        <v>851987.40540000005</v>
      </c>
      <c r="O298" s="31">
        <v>457981.85769999999</v>
      </c>
      <c r="P298" s="31">
        <v>12881.5877</v>
      </c>
      <c r="Q298" s="31">
        <v>47094.235000000001</v>
      </c>
      <c r="R298" s="30">
        <v>16.119399999999999</v>
      </c>
      <c r="S298" s="30">
        <v>80.917299999999997</v>
      </c>
      <c r="T298" s="30">
        <v>2.2326999999999999</v>
      </c>
      <c r="U298" s="30">
        <v>2.3791000000000002</v>
      </c>
      <c r="V298" s="30">
        <v>345.84339999999997</v>
      </c>
      <c r="W298" s="31">
        <v>48363.445500000002</v>
      </c>
    </row>
    <row r="299" spans="1:23" x14ac:dyDescent="0.3">
      <c r="A299" s="32" t="s">
        <v>180</v>
      </c>
      <c r="B299" s="32">
        <v>2021</v>
      </c>
      <c r="C299" s="29" t="s">
        <v>194</v>
      </c>
      <c r="D299" s="29" t="s">
        <v>205</v>
      </c>
      <c r="E299" s="33">
        <f t="shared" si="8"/>
        <v>1</v>
      </c>
      <c r="F299" s="33">
        <f t="shared" si="9"/>
        <v>0</v>
      </c>
      <c r="G299" s="30">
        <v>0.82920000000000005</v>
      </c>
      <c r="H299" s="30"/>
      <c r="I299" s="30">
        <v>14.723000000000001</v>
      </c>
      <c r="J299" s="30">
        <v>1.6187</v>
      </c>
      <c r="K299" s="30">
        <v>1.4978</v>
      </c>
      <c r="L299" s="31">
        <v>46720.716399999998</v>
      </c>
      <c r="M299" s="31">
        <v>335676.83120000002</v>
      </c>
      <c r="N299" s="31">
        <v>955827.68640000001</v>
      </c>
      <c r="O299" s="31">
        <v>518402.71059999999</v>
      </c>
      <c r="P299" s="31">
        <v>13489.9897</v>
      </c>
      <c r="Q299" s="31">
        <v>52234.591800000002</v>
      </c>
      <c r="R299" s="30">
        <v>16.254799999999999</v>
      </c>
      <c r="S299" s="30">
        <v>82.360100000000003</v>
      </c>
      <c r="T299" s="30">
        <v>5.1906999999999996</v>
      </c>
      <c r="U299" s="30">
        <v>6.1825999999999999</v>
      </c>
      <c r="V299" s="30">
        <v>338.04939999999999</v>
      </c>
      <c r="W299" s="31">
        <v>53324.459499999997</v>
      </c>
    </row>
    <row r="300" spans="1:23" x14ac:dyDescent="0.3">
      <c r="A300" s="32" t="s">
        <v>181</v>
      </c>
      <c r="B300" s="32">
        <v>2022</v>
      </c>
      <c r="C300" s="29" t="s">
        <v>194</v>
      </c>
      <c r="D300" s="29" t="s">
        <v>205</v>
      </c>
      <c r="E300" s="33">
        <f t="shared" si="8"/>
        <v>1</v>
      </c>
      <c r="F300" s="33">
        <f t="shared" si="9"/>
        <v>0</v>
      </c>
      <c r="G300" s="30">
        <v>0.78259999999999996</v>
      </c>
      <c r="H300" s="30"/>
      <c r="I300" s="30">
        <v>14.8668</v>
      </c>
      <c r="J300" s="30">
        <v>1.633</v>
      </c>
      <c r="K300" s="30">
        <v>1.4654</v>
      </c>
      <c r="L300" s="31">
        <v>44916.782800000001</v>
      </c>
      <c r="M300" s="31">
        <v>339062.98119999998</v>
      </c>
      <c r="N300" s="31">
        <v>989381.91949999996</v>
      </c>
      <c r="O300" s="31">
        <v>550139.3064</v>
      </c>
      <c r="P300" s="31">
        <v>14076.468699999999</v>
      </c>
      <c r="Q300" s="31">
        <v>47767.431600000004</v>
      </c>
      <c r="R300" s="30">
        <v>18.052700000000002</v>
      </c>
      <c r="S300" s="30">
        <v>82.978099999999998</v>
      </c>
      <c r="T300" s="30">
        <v>16.763300000000001</v>
      </c>
      <c r="U300" s="30">
        <v>14.916399999999999</v>
      </c>
      <c r="V300" s="30">
        <v>342.20389999999998</v>
      </c>
      <c r="W300" s="31">
        <v>51843.976799999997</v>
      </c>
    </row>
    <row r="301" spans="1:23" x14ac:dyDescent="0.3">
      <c r="A301" s="32"/>
      <c r="B301" s="32"/>
      <c r="C301" s="29"/>
      <c r="D301" s="29"/>
      <c r="E301" s="33"/>
      <c r="F301" s="33"/>
      <c r="G301" s="30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30"/>
      <c r="S301" s="30"/>
      <c r="T301" s="30"/>
      <c r="U301" s="30"/>
      <c r="V301" s="30"/>
      <c r="W301" s="31"/>
    </row>
    <row r="302" spans="1:23" x14ac:dyDescent="0.3">
      <c r="A302" s="32" t="s">
        <v>150</v>
      </c>
      <c r="B302" s="32">
        <v>1991</v>
      </c>
      <c r="C302" s="29" t="s">
        <v>195</v>
      </c>
      <c r="D302" s="29" t="s">
        <v>205</v>
      </c>
      <c r="E302" s="33">
        <f t="shared" si="8"/>
        <v>0</v>
      </c>
      <c r="F302" s="33">
        <f t="shared" si="9"/>
        <v>0</v>
      </c>
      <c r="G302" s="30"/>
      <c r="H302" s="30"/>
      <c r="I302" s="30"/>
      <c r="J302" s="30"/>
      <c r="K302" s="30"/>
      <c r="L302" s="31"/>
      <c r="M302" s="31"/>
      <c r="N302" s="31">
        <v>117855.7435</v>
      </c>
      <c r="O302" s="31">
        <v>89315.880999999994</v>
      </c>
      <c r="P302" s="31">
        <v>3435.5533</v>
      </c>
      <c r="Q302" s="31">
        <v>5432.9794000000002</v>
      </c>
      <c r="R302" s="30">
        <v>16.892600000000002</v>
      </c>
      <c r="S302" s="30">
        <v>94.284099999999995</v>
      </c>
      <c r="T302" s="30"/>
      <c r="U302" s="30"/>
      <c r="V302" s="30"/>
      <c r="W302" s="31"/>
    </row>
    <row r="303" spans="1:23" x14ac:dyDescent="0.3">
      <c r="A303" s="32" t="s">
        <v>151</v>
      </c>
      <c r="B303" s="32">
        <v>1992</v>
      </c>
      <c r="C303" s="29" t="s">
        <v>195</v>
      </c>
      <c r="D303" s="29" t="s">
        <v>205</v>
      </c>
      <c r="E303" s="33">
        <f t="shared" si="8"/>
        <v>0</v>
      </c>
      <c r="F303" s="33">
        <f t="shared" si="9"/>
        <v>0</v>
      </c>
      <c r="G303" s="30">
        <v>7.9100000000000004E-2</v>
      </c>
      <c r="H303" s="30"/>
      <c r="I303" s="30">
        <v>-0.26640000000000003</v>
      </c>
      <c r="J303" s="30">
        <v>3.2786</v>
      </c>
      <c r="K303" s="30">
        <v>2.4258999999999999</v>
      </c>
      <c r="L303" s="31"/>
      <c r="M303" s="31"/>
      <c r="N303" s="31">
        <v>111580.6035</v>
      </c>
      <c r="O303" s="31">
        <v>83187.832800000004</v>
      </c>
      <c r="P303" s="31">
        <v>3448.1725999999999</v>
      </c>
      <c r="Q303" s="31">
        <v>4770.05</v>
      </c>
      <c r="R303" s="30">
        <v>18.242100000000001</v>
      </c>
      <c r="S303" s="30">
        <v>93.597099999999998</v>
      </c>
      <c r="T303" s="30">
        <v>2.7928000000000002</v>
      </c>
      <c r="U303" s="30">
        <v>6.8552999999999997</v>
      </c>
      <c r="V303" s="30"/>
      <c r="W303" s="31"/>
    </row>
    <row r="304" spans="1:23" x14ac:dyDescent="0.3">
      <c r="A304" s="32" t="s">
        <v>152</v>
      </c>
      <c r="B304" s="32">
        <v>1993</v>
      </c>
      <c r="C304" s="29" t="s">
        <v>195</v>
      </c>
      <c r="D304" s="29" t="s">
        <v>205</v>
      </c>
      <c r="E304" s="33">
        <f t="shared" si="8"/>
        <v>0</v>
      </c>
      <c r="F304" s="33">
        <f t="shared" si="9"/>
        <v>0</v>
      </c>
      <c r="G304" s="30">
        <v>0.19789999999999999</v>
      </c>
      <c r="H304" s="30"/>
      <c r="I304" s="30">
        <v>2.5185</v>
      </c>
      <c r="J304" s="30">
        <v>3.1055999999999999</v>
      </c>
      <c r="K304" s="30">
        <v>2.4287999999999998</v>
      </c>
      <c r="L304" s="31"/>
      <c r="M304" s="31"/>
      <c r="N304" s="31">
        <v>124889.07399999999</v>
      </c>
      <c r="O304" s="31">
        <v>87393.049100000004</v>
      </c>
      <c r="P304" s="31">
        <v>3430.2556</v>
      </c>
      <c r="Q304" s="31">
        <v>4302.2640000000001</v>
      </c>
      <c r="R304" s="30">
        <v>20.576499999999999</v>
      </c>
      <c r="S304" s="30">
        <v>92.001300000000001</v>
      </c>
      <c r="T304" s="30">
        <v>11.946300000000001</v>
      </c>
      <c r="U304" s="30">
        <v>16.197399999999998</v>
      </c>
      <c r="V304" s="30"/>
      <c r="W304" s="31"/>
    </row>
    <row r="305" spans="1:23" x14ac:dyDescent="0.3">
      <c r="A305" s="32" t="s">
        <v>153</v>
      </c>
      <c r="B305" s="32">
        <v>1994</v>
      </c>
      <c r="C305" s="29" t="s">
        <v>195</v>
      </c>
      <c r="D305" s="29" t="s">
        <v>205</v>
      </c>
      <c r="E305" s="33">
        <f t="shared" si="8"/>
        <v>0</v>
      </c>
      <c r="F305" s="33">
        <f t="shared" si="9"/>
        <v>0</v>
      </c>
      <c r="G305" s="30">
        <v>0.69169999999999998</v>
      </c>
      <c r="H305" s="30"/>
      <c r="I305" s="30">
        <v>16.676400000000001</v>
      </c>
      <c r="J305" s="30">
        <v>2.9657</v>
      </c>
      <c r="K305" s="30">
        <v>2.2557999999999998</v>
      </c>
      <c r="L305" s="31"/>
      <c r="M305" s="31"/>
      <c r="N305" s="31">
        <v>127960.2248</v>
      </c>
      <c r="O305" s="31">
        <v>87198.728400000007</v>
      </c>
      <c r="P305" s="31">
        <v>3441.0095000000001</v>
      </c>
      <c r="Q305" s="31">
        <v>4674.7006000000001</v>
      </c>
      <c r="R305" s="30">
        <v>19.935400000000001</v>
      </c>
      <c r="S305" s="30">
        <v>90.421599999999998</v>
      </c>
      <c r="T305" s="30">
        <v>2.1877</v>
      </c>
      <c r="U305" s="30">
        <v>4.1534000000000004</v>
      </c>
      <c r="V305" s="30"/>
      <c r="W305" s="31"/>
    </row>
    <row r="306" spans="1:23" x14ac:dyDescent="0.3">
      <c r="A306" s="32" t="s">
        <v>154</v>
      </c>
      <c r="B306" s="32">
        <v>1995</v>
      </c>
      <c r="C306" s="29" t="s">
        <v>195</v>
      </c>
      <c r="D306" s="29" t="s">
        <v>205</v>
      </c>
      <c r="E306" s="33">
        <f t="shared" si="8"/>
        <v>0</v>
      </c>
      <c r="F306" s="33">
        <f t="shared" si="9"/>
        <v>0</v>
      </c>
      <c r="G306" s="30">
        <v>0.70750000000000002</v>
      </c>
      <c r="H306" s="30"/>
      <c r="I306" s="30">
        <v>16.431000000000001</v>
      </c>
      <c r="J306" s="30">
        <v>2.8180999999999998</v>
      </c>
      <c r="K306" s="30">
        <v>1.8966000000000001</v>
      </c>
      <c r="L306" s="31"/>
      <c r="M306" s="31"/>
      <c r="N306" s="31">
        <v>136767.94760000001</v>
      </c>
      <c r="O306" s="31">
        <v>90542.150699999998</v>
      </c>
      <c r="P306" s="31">
        <v>3395.4679000000001</v>
      </c>
      <c r="Q306" s="31">
        <v>5244.2656999999999</v>
      </c>
      <c r="R306" s="30">
        <v>20.095400000000001</v>
      </c>
      <c r="S306" s="30">
        <v>90.677599999999998</v>
      </c>
      <c r="T306" s="30">
        <v>3.0819000000000001</v>
      </c>
      <c r="U306" s="30">
        <v>5.6517999999999997</v>
      </c>
      <c r="V306" s="30"/>
      <c r="W306" s="31"/>
    </row>
    <row r="307" spans="1:23" x14ac:dyDescent="0.3">
      <c r="A307" s="32" t="s">
        <v>155</v>
      </c>
      <c r="B307" s="32">
        <v>1996</v>
      </c>
      <c r="C307" s="29" t="s">
        <v>195</v>
      </c>
      <c r="D307" s="29" t="s">
        <v>205</v>
      </c>
      <c r="E307" s="33">
        <f t="shared" si="8"/>
        <v>0</v>
      </c>
      <c r="F307" s="33">
        <f t="shared" si="9"/>
        <v>0</v>
      </c>
      <c r="G307" s="30">
        <v>0.71209999999999996</v>
      </c>
      <c r="H307" s="30"/>
      <c r="I307" s="30">
        <v>17.491800000000001</v>
      </c>
      <c r="J307" s="30">
        <v>2.4171999999999998</v>
      </c>
      <c r="K307" s="30">
        <v>1.5299</v>
      </c>
      <c r="L307" s="31"/>
      <c r="M307" s="31"/>
      <c r="N307" s="31">
        <v>162661.39259999999</v>
      </c>
      <c r="O307" s="31">
        <v>102743.4883</v>
      </c>
      <c r="P307" s="31">
        <v>3312.6912000000002</v>
      </c>
      <c r="Q307" s="31">
        <v>5718.3371999999999</v>
      </c>
      <c r="R307" s="30">
        <v>22.889099999999999</v>
      </c>
      <c r="S307" s="30">
        <v>85.330299999999994</v>
      </c>
      <c r="T307" s="30">
        <v>13.2308</v>
      </c>
      <c r="U307" s="30">
        <v>12.7715</v>
      </c>
      <c r="V307" s="30"/>
      <c r="W307" s="31"/>
    </row>
    <row r="308" spans="1:23" x14ac:dyDescent="0.3">
      <c r="A308" s="32" t="s">
        <v>156</v>
      </c>
      <c r="B308" s="32">
        <v>1997</v>
      </c>
      <c r="C308" s="29" t="s">
        <v>195</v>
      </c>
      <c r="D308" s="29" t="s">
        <v>205</v>
      </c>
      <c r="E308" s="33">
        <f t="shared" si="8"/>
        <v>0</v>
      </c>
      <c r="F308" s="33">
        <f t="shared" si="9"/>
        <v>0</v>
      </c>
      <c r="G308" s="30">
        <v>0.72570000000000001</v>
      </c>
      <c r="H308" s="30"/>
      <c r="I308" s="30">
        <v>19.031199999999998</v>
      </c>
      <c r="J308" s="30">
        <v>2.4350999999999998</v>
      </c>
      <c r="K308" s="30">
        <v>1.7710999999999999</v>
      </c>
      <c r="L308" s="31"/>
      <c r="M308" s="31"/>
      <c r="N308" s="31">
        <v>173684.80809999999</v>
      </c>
      <c r="O308" s="31">
        <v>97654.864100000006</v>
      </c>
      <c r="P308" s="31">
        <v>3642.1552999999999</v>
      </c>
      <c r="Q308" s="31">
        <v>6106.5776999999998</v>
      </c>
      <c r="R308" s="30">
        <v>22.4131</v>
      </c>
      <c r="S308" s="30">
        <v>87.4602</v>
      </c>
      <c r="T308" s="30">
        <v>-2.98E-2</v>
      </c>
      <c r="U308" s="30">
        <v>7.0523999999999996</v>
      </c>
      <c r="V308" s="30"/>
      <c r="W308" s="31"/>
    </row>
    <row r="309" spans="1:23" x14ac:dyDescent="0.3">
      <c r="A309" s="32" t="s">
        <v>157</v>
      </c>
      <c r="B309" s="32">
        <v>1998</v>
      </c>
      <c r="C309" s="29" t="s">
        <v>195</v>
      </c>
      <c r="D309" s="29" t="s">
        <v>205</v>
      </c>
      <c r="E309" s="33">
        <f t="shared" si="8"/>
        <v>0</v>
      </c>
      <c r="F309" s="33">
        <f t="shared" si="9"/>
        <v>0</v>
      </c>
      <c r="G309" s="30">
        <v>0.70269999999999999</v>
      </c>
      <c r="H309" s="30"/>
      <c r="I309" s="30">
        <v>18.2957</v>
      </c>
      <c r="J309" s="30">
        <v>2.3563999999999998</v>
      </c>
      <c r="K309" s="30">
        <v>1.4730000000000001</v>
      </c>
      <c r="L309" s="31"/>
      <c r="M309" s="31"/>
      <c r="N309" s="31">
        <v>178088.65520000001</v>
      </c>
      <c r="O309" s="31">
        <v>95673.027000000002</v>
      </c>
      <c r="P309" s="31">
        <v>3463.7653</v>
      </c>
      <c r="Q309" s="31">
        <v>6326.5835999999999</v>
      </c>
      <c r="R309" s="30">
        <v>22.145</v>
      </c>
      <c r="S309" s="30">
        <v>86.834800000000001</v>
      </c>
      <c r="T309" s="30">
        <v>7.1120999999999999</v>
      </c>
      <c r="U309" s="30">
        <v>3.9116</v>
      </c>
      <c r="V309" s="30"/>
      <c r="W309" s="31"/>
    </row>
    <row r="310" spans="1:23" x14ac:dyDescent="0.3">
      <c r="A310" s="32" t="s">
        <v>158</v>
      </c>
      <c r="B310" s="32">
        <v>1999</v>
      </c>
      <c r="C310" s="29" t="s">
        <v>195</v>
      </c>
      <c r="D310" s="29" t="s">
        <v>205</v>
      </c>
      <c r="E310" s="33">
        <f t="shared" si="8"/>
        <v>0</v>
      </c>
      <c r="F310" s="33">
        <f t="shared" si="9"/>
        <v>0</v>
      </c>
      <c r="G310" s="30">
        <v>0.64470000000000005</v>
      </c>
      <c r="H310" s="30"/>
      <c r="I310" s="30">
        <v>15.7217</v>
      </c>
      <c r="J310" s="30">
        <v>2.2361</v>
      </c>
      <c r="K310" s="30">
        <v>1.3953</v>
      </c>
      <c r="L310" s="31"/>
      <c r="M310" s="31"/>
      <c r="N310" s="31">
        <v>183877.98079999999</v>
      </c>
      <c r="O310" s="31">
        <v>98402.7448</v>
      </c>
      <c r="P310" s="31">
        <v>3419.2986000000001</v>
      </c>
      <c r="Q310" s="31">
        <v>7205.6526000000003</v>
      </c>
      <c r="R310" s="30">
        <v>21.280899999999999</v>
      </c>
      <c r="S310" s="30">
        <v>85.495599999999996</v>
      </c>
      <c r="T310" s="30">
        <v>-1.7461</v>
      </c>
      <c r="U310" s="30">
        <v>4.3842999999999996</v>
      </c>
      <c r="V310" s="30"/>
      <c r="W310" s="31"/>
    </row>
    <row r="311" spans="1:23" x14ac:dyDescent="0.3">
      <c r="A311" s="32" t="s">
        <v>159</v>
      </c>
      <c r="B311" s="32">
        <v>2000</v>
      </c>
      <c r="C311" s="29" t="s">
        <v>195</v>
      </c>
      <c r="D311" s="29" t="s">
        <v>205</v>
      </c>
      <c r="E311" s="33">
        <f t="shared" si="8"/>
        <v>0</v>
      </c>
      <c r="F311" s="33">
        <f t="shared" si="9"/>
        <v>0</v>
      </c>
      <c r="G311" s="30">
        <v>0.81159999999999999</v>
      </c>
      <c r="H311" s="30"/>
      <c r="I311" s="30">
        <v>19.357800000000001</v>
      </c>
      <c r="J311" s="30">
        <v>2.1753</v>
      </c>
      <c r="K311" s="30">
        <v>1.1285000000000001</v>
      </c>
      <c r="L311" s="31"/>
      <c r="M311" s="31"/>
      <c r="N311" s="31">
        <v>190018.36309999999</v>
      </c>
      <c r="O311" s="31">
        <v>102449.5016</v>
      </c>
      <c r="P311" s="31">
        <v>3579.1655000000001</v>
      </c>
      <c r="Q311" s="31">
        <v>7544.5959999999995</v>
      </c>
      <c r="R311" s="30">
        <v>20.341200000000001</v>
      </c>
      <c r="S311" s="30">
        <v>87.778700000000001</v>
      </c>
      <c r="T311" s="30">
        <v>7.8541999999999996</v>
      </c>
      <c r="U311" s="30">
        <v>7.9825999999999997</v>
      </c>
      <c r="V311" s="30"/>
      <c r="W311" s="31"/>
    </row>
    <row r="312" spans="1:23" x14ac:dyDescent="0.3">
      <c r="A312" s="32" t="s">
        <v>160</v>
      </c>
      <c r="B312" s="32">
        <v>2001</v>
      </c>
      <c r="C312" s="29" t="s">
        <v>195</v>
      </c>
      <c r="D312" s="29" t="s">
        <v>205</v>
      </c>
      <c r="E312" s="33">
        <f t="shared" si="8"/>
        <v>1</v>
      </c>
      <c r="F312" s="33">
        <f t="shared" si="9"/>
        <v>0</v>
      </c>
      <c r="G312" s="30">
        <v>0.74299999999999999</v>
      </c>
      <c r="H312" s="30"/>
      <c r="I312" s="30">
        <v>16.465900000000001</v>
      </c>
      <c r="J312" s="30">
        <v>2.3656000000000001</v>
      </c>
      <c r="K312" s="30">
        <v>1.2192000000000001</v>
      </c>
      <c r="L312" s="31"/>
      <c r="M312" s="31"/>
      <c r="N312" s="31">
        <v>226319.76819999999</v>
      </c>
      <c r="O312" s="31">
        <v>107967.746</v>
      </c>
      <c r="P312" s="31">
        <v>4233.2015000000001</v>
      </c>
      <c r="Q312" s="31">
        <v>10168.1996</v>
      </c>
      <c r="R312" s="30">
        <v>18.288499999999999</v>
      </c>
      <c r="S312" s="30">
        <v>84.256200000000007</v>
      </c>
      <c r="T312" s="30">
        <v>9.7128999999999994</v>
      </c>
      <c r="U312" s="30">
        <v>15.057499999999999</v>
      </c>
      <c r="V312" s="30"/>
      <c r="W312" s="31"/>
    </row>
    <row r="313" spans="1:23" x14ac:dyDescent="0.3">
      <c r="A313" s="32" t="s">
        <v>161</v>
      </c>
      <c r="B313" s="32">
        <v>2002</v>
      </c>
      <c r="C313" s="29" t="s">
        <v>195</v>
      </c>
      <c r="D313" s="29" t="s">
        <v>205</v>
      </c>
      <c r="E313" s="33">
        <f t="shared" si="8"/>
        <v>0</v>
      </c>
      <c r="F313" s="33">
        <f t="shared" si="9"/>
        <v>0</v>
      </c>
      <c r="G313" s="30">
        <v>0.75029999999999997</v>
      </c>
      <c r="H313" s="30"/>
      <c r="I313" s="30">
        <v>15.9621</v>
      </c>
      <c r="J313" s="30">
        <v>2.3092999999999999</v>
      </c>
      <c r="K313" s="30">
        <v>1.5386</v>
      </c>
      <c r="L313" s="31"/>
      <c r="M313" s="31"/>
      <c r="N313" s="31">
        <v>241514.6079</v>
      </c>
      <c r="O313" s="31">
        <v>109854.5618</v>
      </c>
      <c r="P313" s="31">
        <v>4549.6027999999997</v>
      </c>
      <c r="Q313" s="31">
        <v>11044.3362</v>
      </c>
      <c r="R313" s="30">
        <v>18.613299999999999</v>
      </c>
      <c r="S313" s="30">
        <v>83.868399999999994</v>
      </c>
      <c r="T313" s="30">
        <v>4.2599999999999999E-2</v>
      </c>
      <c r="U313" s="30">
        <v>4.3003</v>
      </c>
      <c r="V313" s="30"/>
      <c r="W313" s="31"/>
    </row>
    <row r="314" spans="1:23" x14ac:dyDescent="0.3">
      <c r="A314" s="32" t="s">
        <v>162</v>
      </c>
      <c r="B314" s="32">
        <v>2003</v>
      </c>
      <c r="C314" s="29" t="s">
        <v>195</v>
      </c>
      <c r="D314" s="29" t="s">
        <v>205</v>
      </c>
      <c r="E314" s="33">
        <f t="shared" si="8"/>
        <v>0</v>
      </c>
      <c r="F314" s="33">
        <f t="shared" si="9"/>
        <v>0</v>
      </c>
      <c r="G314" s="30">
        <v>0.77049999999999996</v>
      </c>
      <c r="H314" s="30"/>
      <c r="I314" s="30">
        <v>16.888500000000001</v>
      </c>
      <c r="J314" s="30">
        <v>1.9966999999999999</v>
      </c>
      <c r="K314" s="30">
        <v>1.2586999999999999</v>
      </c>
      <c r="L314" s="31"/>
      <c r="M314" s="31"/>
      <c r="N314" s="31">
        <v>305698.57400000002</v>
      </c>
      <c r="O314" s="31">
        <v>130801.7294</v>
      </c>
      <c r="P314" s="31">
        <v>4589.9579000000003</v>
      </c>
      <c r="Q314" s="31">
        <v>13306.2803</v>
      </c>
      <c r="R314" s="30">
        <v>19.411100000000001</v>
      </c>
      <c r="S314" s="30">
        <v>83.065200000000004</v>
      </c>
      <c r="T314" s="30">
        <v>0.57620000000000005</v>
      </c>
      <c r="U314" s="30">
        <v>6.4311999999999996</v>
      </c>
      <c r="V314" s="30"/>
      <c r="W314" s="31"/>
    </row>
    <row r="315" spans="1:23" x14ac:dyDescent="0.3">
      <c r="A315" s="32" t="s">
        <v>163</v>
      </c>
      <c r="B315" s="32">
        <v>2004</v>
      </c>
      <c r="C315" s="29" t="s">
        <v>195</v>
      </c>
      <c r="D315" s="29" t="s">
        <v>205</v>
      </c>
      <c r="E315" s="33">
        <f t="shared" si="8"/>
        <v>0</v>
      </c>
      <c r="F315" s="33">
        <f t="shared" si="9"/>
        <v>0</v>
      </c>
      <c r="G315" s="30">
        <v>0.68200000000000005</v>
      </c>
      <c r="H315" s="30"/>
      <c r="I315" s="30">
        <v>15.8786</v>
      </c>
      <c r="J315" s="30">
        <v>1.9177</v>
      </c>
      <c r="K315" s="30"/>
      <c r="L315" s="31"/>
      <c r="M315" s="31"/>
      <c r="N315" s="31">
        <v>347015.58649999998</v>
      </c>
      <c r="O315" s="31">
        <v>154378.17879999999</v>
      </c>
      <c r="P315" s="31">
        <v>5078.8973999999998</v>
      </c>
      <c r="Q315" s="31">
        <v>14251.0254</v>
      </c>
      <c r="R315" s="30">
        <v>20.521599999999999</v>
      </c>
      <c r="S315" s="30">
        <v>83.171099999999996</v>
      </c>
      <c r="T315" s="30">
        <v>9.1262000000000008</v>
      </c>
      <c r="U315" s="30">
        <v>4.5587999999999997</v>
      </c>
      <c r="V315" s="30"/>
      <c r="W315" s="31"/>
    </row>
    <row r="316" spans="1:23" x14ac:dyDescent="0.3">
      <c r="A316" s="32" t="s">
        <v>164</v>
      </c>
      <c r="B316" s="32">
        <v>2005</v>
      </c>
      <c r="C316" s="29" t="s">
        <v>195</v>
      </c>
      <c r="D316" s="29" t="s">
        <v>205</v>
      </c>
      <c r="E316" s="33">
        <f t="shared" si="8"/>
        <v>0</v>
      </c>
      <c r="F316" s="33">
        <f t="shared" si="9"/>
        <v>0</v>
      </c>
      <c r="G316" s="30">
        <v>0.75619999999999998</v>
      </c>
      <c r="H316" s="30"/>
      <c r="I316" s="30">
        <v>18.3401</v>
      </c>
      <c r="J316" s="30">
        <v>1.7926</v>
      </c>
      <c r="K316" s="30"/>
      <c r="L316" s="31">
        <v>15983.9323</v>
      </c>
      <c r="M316" s="31">
        <v>166599.5772</v>
      </c>
      <c r="N316" s="31">
        <v>397057.92810000002</v>
      </c>
      <c r="O316" s="31">
        <v>162295.13740000001</v>
      </c>
      <c r="P316" s="31">
        <v>5564.0626000000002</v>
      </c>
      <c r="Q316" s="31">
        <v>16193.657499999999</v>
      </c>
      <c r="R316" s="30">
        <v>21.546600000000002</v>
      </c>
      <c r="S316" s="30">
        <v>82.378699999999995</v>
      </c>
      <c r="T316" s="30">
        <v>11.2158</v>
      </c>
      <c r="U316" s="30">
        <v>13.249599999999999</v>
      </c>
      <c r="V316" s="30"/>
      <c r="W316" s="31">
        <v>21829.175500000001</v>
      </c>
    </row>
    <row r="317" spans="1:23" x14ac:dyDescent="0.3">
      <c r="A317" s="32" t="s">
        <v>165</v>
      </c>
      <c r="B317" s="32">
        <v>2006</v>
      </c>
      <c r="C317" s="29" t="s">
        <v>195</v>
      </c>
      <c r="D317" s="29" t="s">
        <v>205</v>
      </c>
      <c r="E317" s="33">
        <f t="shared" si="8"/>
        <v>0</v>
      </c>
      <c r="F317" s="33">
        <f t="shared" si="9"/>
        <v>0</v>
      </c>
      <c r="G317" s="30">
        <v>0.93969999999999998</v>
      </c>
      <c r="H317" s="30"/>
      <c r="I317" s="30">
        <v>23.21</v>
      </c>
      <c r="J317" s="30">
        <v>1.5629</v>
      </c>
      <c r="K317" s="30">
        <v>0.4516</v>
      </c>
      <c r="L317" s="31">
        <v>19142.602500000001</v>
      </c>
      <c r="M317" s="31">
        <v>199384.1355</v>
      </c>
      <c r="N317" s="31">
        <v>478413.54719999997</v>
      </c>
      <c r="O317" s="31">
        <v>187111.40820000001</v>
      </c>
      <c r="P317" s="31">
        <v>5940.3598000000002</v>
      </c>
      <c r="Q317" s="31">
        <v>18783.422500000001</v>
      </c>
      <c r="R317" s="30">
        <v>22.461300000000001</v>
      </c>
      <c r="S317" s="30">
        <v>79.581500000000005</v>
      </c>
      <c r="T317" s="30">
        <v>9.3922000000000008</v>
      </c>
      <c r="U317" s="30">
        <v>11.947800000000001</v>
      </c>
      <c r="V317" s="30"/>
      <c r="W317" s="31">
        <v>23764.705900000001</v>
      </c>
    </row>
    <row r="318" spans="1:23" x14ac:dyDescent="0.3">
      <c r="A318" s="32" t="s">
        <v>166</v>
      </c>
      <c r="B318" s="32">
        <v>2007</v>
      </c>
      <c r="C318" s="29" t="s">
        <v>195</v>
      </c>
      <c r="D318" s="29" t="s">
        <v>205</v>
      </c>
      <c r="E318" s="33">
        <f t="shared" si="8"/>
        <v>1</v>
      </c>
      <c r="F318" s="33">
        <f t="shared" si="9"/>
        <v>0</v>
      </c>
      <c r="G318" s="30">
        <v>0.96589999999999998</v>
      </c>
      <c r="H318" s="30"/>
      <c r="I318" s="30">
        <v>24.863099999999999</v>
      </c>
      <c r="J318" s="30">
        <v>1.5714999999999999</v>
      </c>
      <c r="K318" s="30">
        <v>0.3034</v>
      </c>
      <c r="L318" s="31">
        <v>24611.0936</v>
      </c>
      <c r="M318" s="31">
        <v>260640.9852</v>
      </c>
      <c r="N318" s="31">
        <v>631876.6446</v>
      </c>
      <c r="O318" s="31">
        <v>252003.99960000001</v>
      </c>
      <c r="P318" s="31">
        <v>6868.4593999999997</v>
      </c>
      <c r="Q318" s="31">
        <v>23571.203000000001</v>
      </c>
      <c r="R318" s="30">
        <v>23.159700000000001</v>
      </c>
      <c r="S318" s="30">
        <v>80.289199999999994</v>
      </c>
      <c r="T318" s="30">
        <v>14.046900000000001</v>
      </c>
      <c r="U318" s="30">
        <v>6.3117000000000001</v>
      </c>
      <c r="V318" s="30"/>
      <c r="W318" s="31">
        <v>30071.571400000001</v>
      </c>
    </row>
    <row r="319" spans="1:23" x14ac:dyDescent="0.3">
      <c r="A319" s="32" t="s">
        <v>167</v>
      </c>
      <c r="B319" s="32">
        <v>2008</v>
      </c>
      <c r="C319" s="29" t="s">
        <v>195</v>
      </c>
      <c r="D319" s="29" t="s">
        <v>205</v>
      </c>
      <c r="E319" s="33">
        <f t="shared" si="8"/>
        <v>1</v>
      </c>
      <c r="F319" s="33">
        <f t="shared" si="9"/>
        <v>0</v>
      </c>
      <c r="G319" s="30">
        <v>0.72309999999999997</v>
      </c>
      <c r="H319" s="30"/>
      <c r="I319" s="30">
        <v>17.641400000000001</v>
      </c>
      <c r="J319" s="30">
        <v>2.1414</v>
      </c>
      <c r="K319" s="30">
        <v>1.0699000000000001</v>
      </c>
      <c r="L319" s="31">
        <v>20972.2569</v>
      </c>
      <c r="M319" s="31">
        <v>232091.1439</v>
      </c>
      <c r="N319" s="31">
        <v>603065.06709999999</v>
      </c>
      <c r="O319" s="31">
        <v>243068.3996</v>
      </c>
      <c r="P319" s="31">
        <v>9137.0164000000004</v>
      </c>
      <c r="Q319" s="31">
        <v>23410.813999999998</v>
      </c>
      <c r="R319" s="30">
        <v>21.849699999999999</v>
      </c>
      <c r="S319" s="30">
        <v>86.390500000000003</v>
      </c>
      <c r="T319" s="30">
        <v>21.854500000000002</v>
      </c>
      <c r="U319" s="30">
        <v>20.0901</v>
      </c>
      <c r="V319" s="30"/>
      <c r="W319" s="31">
        <v>25685.2454</v>
      </c>
    </row>
    <row r="320" spans="1:23" x14ac:dyDescent="0.3">
      <c r="A320" s="32" t="s">
        <v>168</v>
      </c>
      <c r="B320" s="32">
        <v>2009</v>
      </c>
      <c r="C320" s="29" t="s">
        <v>195</v>
      </c>
      <c r="D320" s="29" t="s">
        <v>205</v>
      </c>
      <c r="E320" s="33">
        <f t="shared" si="8"/>
        <v>1</v>
      </c>
      <c r="F320" s="33">
        <f t="shared" si="9"/>
        <v>0</v>
      </c>
      <c r="G320" s="30">
        <v>0.55959999999999999</v>
      </c>
      <c r="H320" s="30"/>
      <c r="I320" s="30">
        <v>12.0442</v>
      </c>
      <c r="J320" s="30">
        <v>2.2642000000000002</v>
      </c>
      <c r="K320" s="30">
        <v>1.0973999999999999</v>
      </c>
      <c r="L320" s="31">
        <v>29387.717400000001</v>
      </c>
      <c r="M320" s="31">
        <v>226449.3156</v>
      </c>
      <c r="N320" s="31">
        <v>605798.18720000004</v>
      </c>
      <c r="O320" s="31">
        <v>262810.76579999999</v>
      </c>
      <c r="P320" s="31">
        <v>9883.2311000000009</v>
      </c>
      <c r="Q320" s="31">
        <v>29684.609700000001</v>
      </c>
      <c r="R320" s="30">
        <v>16.804500000000001</v>
      </c>
      <c r="S320" s="30">
        <v>82.521100000000004</v>
      </c>
      <c r="T320" s="30">
        <v>-2.6063000000000001</v>
      </c>
      <c r="U320" s="30">
        <v>-9.1821999999999999</v>
      </c>
      <c r="V320" s="30"/>
      <c r="W320" s="31">
        <v>32261.376199999999</v>
      </c>
    </row>
    <row r="321" spans="1:23" x14ac:dyDescent="0.3">
      <c r="A321" s="32" t="s">
        <v>169</v>
      </c>
      <c r="B321" s="32">
        <v>2010</v>
      </c>
      <c r="C321" s="29" t="s">
        <v>195</v>
      </c>
      <c r="D321" s="29" t="s">
        <v>205</v>
      </c>
      <c r="E321" s="33">
        <f t="shared" si="8"/>
        <v>1</v>
      </c>
      <c r="F321" s="33">
        <f t="shared" si="9"/>
        <v>0</v>
      </c>
      <c r="G321" s="30">
        <v>0.75629999999999997</v>
      </c>
      <c r="H321" s="30"/>
      <c r="I321" s="30">
        <v>14.992100000000001</v>
      </c>
      <c r="J321" s="30">
        <v>2.0935000000000001</v>
      </c>
      <c r="K321" s="30">
        <v>0.95660000000000001</v>
      </c>
      <c r="L321" s="31">
        <v>33387.714999999997</v>
      </c>
      <c r="M321" s="31">
        <v>255976.41279999999</v>
      </c>
      <c r="N321" s="31">
        <v>713715.97050000005</v>
      </c>
      <c r="O321" s="31">
        <v>290125.79849999998</v>
      </c>
      <c r="P321" s="31">
        <v>10578.5432</v>
      </c>
      <c r="Q321" s="31">
        <v>33552.825599999996</v>
      </c>
      <c r="R321" s="30">
        <v>17.6234</v>
      </c>
      <c r="S321" s="30">
        <v>81.917599999999993</v>
      </c>
      <c r="T321" s="30">
        <v>3.8895</v>
      </c>
      <c r="U321" s="30">
        <v>8.7192000000000007</v>
      </c>
      <c r="V321" s="30"/>
      <c r="W321" s="31">
        <v>36977.887000000002</v>
      </c>
    </row>
    <row r="322" spans="1:23" x14ac:dyDescent="0.3">
      <c r="A322" s="32" t="s">
        <v>170</v>
      </c>
      <c r="B322" s="32">
        <v>2011</v>
      </c>
      <c r="C322" s="29" t="s">
        <v>195</v>
      </c>
      <c r="D322" s="29" t="s">
        <v>205</v>
      </c>
      <c r="E322" s="33">
        <f t="shared" si="8"/>
        <v>1</v>
      </c>
      <c r="F322" s="33">
        <f t="shared" si="9"/>
        <v>0</v>
      </c>
      <c r="G322" s="30">
        <v>0.65659999999999996</v>
      </c>
      <c r="H322" s="30"/>
      <c r="I322" s="30">
        <v>12.934699999999999</v>
      </c>
      <c r="J322" s="30">
        <v>1.976</v>
      </c>
      <c r="K322" s="30"/>
      <c r="L322" s="31">
        <v>35888.8554</v>
      </c>
      <c r="M322" s="31">
        <v>269098.58309999999</v>
      </c>
      <c r="N322" s="31">
        <v>755403.47699999996</v>
      </c>
      <c r="O322" s="31">
        <v>299710.58189999999</v>
      </c>
      <c r="P322" s="31">
        <v>10745.481299999999</v>
      </c>
      <c r="Q322" s="31">
        <v>37075.6708</v>
      </c>
      <c r="R322" s="30">
        <v>17.221900000000002</v>
      </c>
      <c r="S322" s="30">
        <v>81.891499999999994</v>
      </c>
      <c r="T322" s="30">
        <v>8.4343000000000004</v>
      </c>
      <c r="U322" s="30">
        <v>7.1448999999999998</v>
      </c>
      <c r="V322" s="30"/>
      <c r="W322" s="31">
        <v>41222.992700000003</v>
      </c>
    </row>
    <row r="323" spans="1:23" x14ac:dyDescent="0.3">
      <c r="A323" s="32" t="s">
        <v>171</v>
      </c>
      <c r="B323" s="32">
        <v>2012</v>
      </c>
      <c r="C323" s="29" t="s">
        <v>195</v>
      </c>
      <c r="D323" s="29" t="s">
        <v>205</v>
      </c>
      <c r="E323" s="33">
        <f t="shared" si="8"/>
        <v>1</v>
      </c>
      <c r="F323" s="33">
        <f t="shared" si="9"/>
        <v>0</v>
      </c>
      <c r="G323" s="30">
        <v>0.9194</v>
      </c>
      <c r="H323" s="30"/>
      <c r="I323" s="30">
        <v>19.326599999999999</v>
      </c>
      <c r="J323" s="30">
        <v>1.9795</v>
      </c>
      <c r="K323" s="30">
        <v>1.0487</v>
      </c>
      <c r="L323" s="31">
        <v>36818.045400000003</v>
      </c>
      <c r="M323" s="31">
        <v>280693.20799999998</v>
      </c>
      <c r="N323" s="31">
        <v>825347.60430000001</v>
      </c>
      <c r="O323" s="31">
        <v>380355.10649999999</v>
      </c>
      <c r="P323" s="31">
        <v>12443.924199999999</v>
      </c>
      <c r="Q323" s="31">
        <v>39465.839800000002</v>
      </c>
      <c r="R323" s="30">
        <v>17.925999999999998</v>
      </c>
      <c r="S323" s="30">
        <v>81.770099999999999</v>
      </c>
      <c r="T323" s="30">
        <v>8.7965999999999998</v>
      </c>
      <c r="U323" s="30">
        <v>6.0773999999999999</v>
      </c>
      <c r="V323" s="30"/>
      <c r="W323" s="31">
        <v>42359.707900000001</v>
      </c>
    </row>
    <row r="324" spans="1:23" x14ac:dyDescent="0.3">
      <c r="A324" s="32" t="s">
        <v>172</v>
      </c>
      <c r="B324" s="32">
        <v>2013</v>
      </c>
      <c r="C324" s="29" t="s">
        <v>195</v>
      </c>
      <c r="D324" s="29" t="s">
        <v>205</v>
      </c>
      <c r="E324" s="33">
        <f t="shared" si="8"/>
        <v>0</v>
      </c>
      <c r="F324" s="33">
        <f t="shared" si="9"/>
        <v>0</v>
      </c>
      <c r="G324" s="30">
        <v>0.98829999999999996</v>
      </c>
      <c r="H324" s="30"/>
      <c r="I324" s="30">
        <v>19.373100000000001</v>
      </c>
      <c r="J324" s="30">
        <v>1.9129</v>
      </c>
      <c r="K324" s="30">
        <v>1.0648</v>
      </c>
      <c r="L324" s="31">
        <v>39834.116399999999</v>
      </c>
      <c r="M324" s="31">
        <v>333913.12689999997</v>
      </c>
      <c r="N324" s="31">
        <v>825408.9558</v>
      </c>
      <c r="O324" s="31">
        <v>393733.81920000003</v>
      </c>
      <c r="P324" s="31">
        <v>12999.4501</v>
      </c>
      <c r="Q324" s="31">
        <v>42132.515099999997</v>
      </c>
      <c r="R324" s="30">
        <v>17.101800000000001</v>
      </c>
      <c r="S324" s="30">
        <v>82.815399999999997</v>
      </c>
      <c r="T324" s="30">
        <v>7.9907000000000004</v>
      </c>
      <c r="U324" s="30">
        <v>9.8895999999999997</v>
      </c>
      <c r="V324" s="30"/>
      <c r="W324" s="31">
        <v>46570.141000000003</v>
      </c>
    </row>
    <row r="325" spans="1:23" x14ac:dyDescent="0.3">
      <c r="A325" s="32" t="s">
        <v>173</v>
      </c>
      <c r="B325" s="32">
        <v>2014</v>
      </c>
      <c r="C325" s="29" t="s">
        <v>195</v>
      </c>
      <c r="D325" s="29" t="s">
        <v>205</v>
      </c>
      <c r="E325" s="33">
        <f t="shared" si="8"/>
        <v>0</v>
      </c>
      <c r="F325" s="33">
        <f t="shared" si="9"/>
        <v>0</v>
      </c>
      <c r="G325" s="30">
        <v>0.98980000000000001</v>
      </c>
      <c r="H325" s="30"/>
      <c r="I325" s="30">
        <v>18.9725</v>
      </c>
      <c r="J325" s="30">
        <v>1.8794</v>
      </c>
      <c r="K325" s="30">
        <v>1.0963000000000001</v>
      </c>
      <c r="L325" s="31">
        <v>44351.835400000004</v>
      </c>
      <c r="M325" s="31">
        <v>335128.56890000001</v>
      </c>
      <c r="N325" s="31">
        <v>833968.78879999998</v>
      </c>
      <c r="O325" s="31">
        <v>387677.77970000001</v>
      </c>
      <c r="P325" s="31">
        <v>12953.99</v>
      </c>
      <c r="Q325" s="31">
        <v>43106.047200000001</v>
      </c>
      <c r="R325" s="30">
        <v>17.256799999999998</v>
      </c>
      <c r="S325" s="30">
        <v>83.365600000000001</v>
      </c>
      <c r="T325" s="30">
        <v>6.4298000000000002</v>
      </c>
      <c r="U325" s="30">
        <v>9.0610999999999997</v>
      </c>
      <c r="V325" s="30"/>
      <c r="W325" s="31">
        <v>46127.859499999999</v>
      </c>
    </row>
    <row r="326" spans="1:23" x14ac:dyDescent="0.3">
      <c r="A326" s="32" t="s">
        <v>174</v>
      </c>
      <c r="B326" s="32">
        <v>2015</v>
      </c>
      <c r="C326" s="29" t="s">
        <v>195</v>
      </c>
      <c r="D326" s="29" t="s">
        <v>205</v>
      </c>
      <c r="E326" s="33">
        <f t="shared" si="8"/>
        <v>0</v>
      </c>
      <c r="F326" s="33">
        <f t="shared" si="9"/>
        <v>0</v>
      </c>
      <c r="G326" s="30">
        <v>0.98519999999999996</v>
      </c>
      <c r="H326" s="30"/>
      <c r="I326" s="30">
        <v>18.425000000000001</v>
      </c>
      <c r="J326" s="30">
        <v>1.8380000000000001</v>
      </c>
      <c r="K326" s="30">
        <v>1.0844</v>
      </c>
      <c r="L326" s="31">
        <v>38651.7284</v>
      </c>
      <c r="M326" s="31">
        <v>316577.69959999999</v>
      </c>
      <c r="N326" s="31">
        <v>821511.1655</v>
      </c>
      <c r="O326" s="31">
        <v>362688.89569999999</v>
      </c>
      <c r="P326" s="31">
        <v>11894.9444</v>
      </c>
      <c r="Q326" s="31">
        <v>43626.491300000002</v>
      </c>
      <c r="R326" s="30">
        <v>16.799199999999999</v>
      </c>
      <c r="S326" s="30">
        <v>83.446799999999996</v>
      </c>
      <c r="T326" s="30">
        <v>8.4690999999999992</v>
      </c>
      <c r="U326" s="30">
        <v>13.5364</v>
      </c>
      <c r="V326" s="30"/>
      <c r="W326" s="31">
        <v>89952.584900000002</v>
      </c>
    </row>
    <row r="327" spans="1:23" x14ac:dyDescent="0.3">
      <c r="A327" s="32" t="s">
        <v>175</v>
      </c>
      <c r="B327" s="32">
        <v>2016</v>
      </c>
      <c r="C327" s="29" t="s">
        <v>195</v>
      </c>
      <c r="D327" s="29" t="s">
        <v>205</v>
      </c>
      <c r="E327" s="33">
        <f t="shared" si="8"/>
        <v>0</v>
      </c>
      <c r="F327" s="33">
        <f t="shared" si="9"/>
        <v>0</v>
      </c>
      <c r="G327" s="30">
        <v>0.92310000000000003</v>
      </c>
      <c r="H327" s="30"/>
      <c r="I327" s="30">
        <v>16.664200000000001</v>
      </c>
      <c r="J327" s="30">
        <v>1.8535999999999999</v>
      </c>
      <c r="K327" s="30">
        <v>1.1671</v>
      </c>
      <c r="L327" s="31">
        <v>41230.883999999998</v>
      </c>
      <c r="M327" s="31">
        <v>335480.79070000001</v>
      </c>
      <c r="N327" s="31">
        <v>880461.022</v>
      </c>
      <c r="O327" s="31">
        <v>390778.81390000001</v>
      </c>
      <c r="P327" s="31">
        <v>12469.6747</v>
      </c>
      <c r="Q327" s="31">
        <v>47970.160400000001</v>
      </c>
      <c r="R327" s="30">
        <v>16.481300000000001</v>
      </c>
      <c r="S327" s="30">
        <v>82.242800000000003</v>
      </c>
      <c r="T327" s="30">
        <v>10.4558</v>
      </c>
      <c r="U327" s="30">
        <v>8.6574000000000009</v>
      </c>
      <c r="V327" s="30">
        <v>671.72260000000006</v>
      </c>
      <c r="W327" s="31">
        <v>48452.070099999997</v>
      </c>
    </row>
    <row r="328" spans="1:23" x14ac:dyDescent="0.3">
      <c r="A328" s="32" t="s">
        <v>176</v>
      </c>
      <c r="B328" s="32">
        <v>2017</v>
      </c>
      <c r="C328" s="29" t="s">
        <v>195</v>
      </c>
      <c r="D328" s="29" t="s">
        <v>205</v>
      </c>
      <c r="E328" s="33">
        <f t="shared" si="8"/>
        <v>0</v>
      </c>
      <c r="F328" s="33">
        <f t="shared" si="9"/>
        <v>0</v>
      </c>
      <c r="G328" s="30">
        <v>0.95509999999999995</v>
      </c>
      <c r="H328" s="30"/>
      <c r="I328" s="30">
        <v>16.8964</v>
      </c>
      <c r="J328" s="30">
        <v>1.7748999999999999</v>
      </c>
      <c r="K328" s="30">
        <v>1.0204</v>
      </c>
      <c r="L328" s="31">
        <v>45906.024700000002</v>
      </c>
      <c r="M328" s="31">
        <v>367897.9608</v>
      </c>
      <c r="N328" s="31">
        <v>940414.82519999996</v>
      </c>
      <c r="O328" s="31">
        <v>422405.21049999999</v>
      </c>
      <c r="P328" s="31">
        <v>13108.084800000001</v>
      </c>
      <c r="Q328" s="31">
        <v>52272.621500000001</v>
      </c>
      <c r="R328" s="30">
        <v>16.2957</v>
      </c>
      <c r="S328" s="30">
        <v>81.238799999999998</v>
      </c>
      <c r="T328" s="30">
        <v>3.9967999999999999</v>
      </c>
      <c r="U328" s="30">
        <v>4.2300000000000004</v>
      </c>
      <c r="V328" s="30">
        <v>622.93219999999997</v>
      </c>
      <c r="W328" s="31">
        <v>52381.173900000002</v>
      </c>
    </row>
    <row r="329" spans="1:23" x14ac:dyDescent="0.3">
      <c r="A329" s="32" t="s">
        <v>177</v>
      </c>
      <c r="B329" s="32">
        <v>2018</v>
      </c>
      <c r="C329" s="29" t="s">
        <v>195</v>
      </c>
      <c r="D329" s="29" t="s">
        <v>205</v>
      </c>
      <c r="E329" s="33">
        <f t="shared" si="8"/>
        <v>0</v>
      </c>
      <c r="F329" s="33">
        <f t="shared" si="9"/>
        <v>0</v>
      </c>
      <c r="G329" s="30">
        <v>0.97350000000000003</v>
      </c>
      <c r="H329" s="30"/>
      <c r="I329" s="30">
        <v>17.188300000000002</v>
      </c>
      <c r="J329" s="30">
        <v>1.7401</v>
      </c>
      <c r="K329" s="30">
        <v>0.79049999999999998</v>
      </c>
      <c r="L329" s="31">
        <v>48091.655299999999</v>
      </c>
      <c r="M329" s="31">
        <v>377305.82160000002</v>
      </c>
      <c r="N329" s="31">
        <v>1014400</v>
      </c>
      <c r="O329" s="31">
        <v>440591.27529999998</v>
      </c>
      <c r="P329" s="31">
        <v>14138.6994</v>
      </c>
      <c r="Q329" s="31">
        <v>55899.072800000002</v>
      </c>
      <c r="R329" s="30">
        <v>16.6936</v>
      </c>
      <c r="S329" s="30">
        <v>77.130200000000002</v>
      </c>
      <c r="T329" s="30">
        <v>6.4161999999999999</v>
      </c>
      <c r="U329" s="30">
        <v>6.0042</v>
      </c>
      <c r="V329" s="30">
        <v>651.57399999999996</v>
      </c>
      <c r="W329" s="31">
        <v>55094.999199999998</v>
      </c>
    </row>
    <row r="330" spans="1:23" x14ac:dyDescent="0.3">
      <c r="A330" s="32" t="s">
        <v>178</v>
      </c>
      <c r="B330" s="32">
        <v>2019</v>
      </c>
      <c r="C330" s="29" t="s">
        <v>195</v>
      </c>
      <c r="D330" s="29" t="s">
        <v>205</v>
      </c>
      <c r="E330" s="33">
        <f t="shared" si="8"/>
        <v>0</v>
      </c>
      <c r="F330" s="33">
        <f t="shared" si="9"/>
        <v>0</v>
      </c>
      <c r="G330" s="30">
        <v>0.93059999999999998</v>
      </c>
      <c r="H330" s="30"/>
      <c r="I330" s="30">
        <v>16.636299999999999</v>
      </c>
      <c r="J330" s="30">
        <v>1.7169000000000001</v>
      </c>
      <c r="K330" s="30">
        <v>0.54600000000000004</v>
      </c>
      <c r="L330" s="31">
        <v>51558.273800000003</v>
      </c>
      <c r="M330" s="31">
        <v>389648.98950000003</v>
      </c>
      <c r="N330" s="31">
        <v>1085700</v>
      </c>
      <c r="O330" s="31">
        <v>472539.12780000002</v>
      </c>
      <c r="P330" s="31">
        <v>14862.126700000001</v>
      </c>
      <c r="Q330" s="31">
        <v>59121.714</v>
      </c>
      <c r="R330" s="30">
        <v>17.087399999999999</v>
      </c>
      <c r="S330" s="30">
        <v>76.546400000000006</v>
      </c>
      <c r="T330" s="30">
        <v>7.2836999999999996</v>
      </c>
      <c r="U330" s="30">
        <v>5.8490000000000002</v>
      </c>
      <c r="V330" s="30">
        <v>702.25530000000003</v>
      </c>
      <c r="W330" s="31">
        <v>59176.417000000001</v>
      </c>
    </row>
    <row r="331" spans="1:23" x14ac:dyDescent="0.3">
      <c r="A331" s="32" t="s">
        <v>179</v>
      </c>
      <c r="B331" s="32">
        <v>2020</v>
      </c>
      <c r="C331" s="29" t="s">
        <v>195</v>
      </c>
      <c r="D331" s="29" t="s">
        <v>205</v>
      </c>
      <c r="E331" s="33">
        <f t="shared" si="8"/>
        <v>1</v>
      </c>
      <c r="F331" s="33">
        <f t="shared" si="9"/>
        <v>0</v>
      </c>
      <c r="G331" s="30">
        <v>0.74880000000000002</v>
      </c>
      <c r="H331" s="30"/>
      <c r="I331" s="30">
        <v>14.084</v>
      </c>
      <c r="J331" s="30">
        <v>1.6980999999999999</v>
      </c>
      <c r="K331" s="30">
        <v>0.98129999999999995</v>
      </c>
      <c r="L331" s="31">
        <v>55480.170899999997</v>
      </c>
      <c r="M331" s="31">
        <v>409507.45929999999</v>
      </c>
      <c r="N331" s="31">
        <v>1217900</v>
      </c>
      <c r="O331" s="31">
        <v>499760.85159999999</v>
      </c>
      <c r="P331" s="31">
        <v>15495.835999999999</v>
      </c>
      <c r="Q331" s="31">
        <v>60513.5317</v>
      </c>
      <c r="R331" s="30">
        <v>18.723099999999999</v>
      </c>
      <c r="S331" s="30">
        <v>76.353200000000001</v>
      </c>
      <c r="T331" s="30">
        <v>7.1829999999999998</v>
      </c>
      <c r="U331" s="30">
        <v>14.207599999999999</v>
      </c>
      <c r="V331" s="30">
        <v>1021.5335</v>
      </c>
      <c r="W331" s="31">
        <v>63668.940699999999</v>
      </c>
    </row>
    <row r="332" spans="1:23" x14ac:dyDescent="0.3">
      <c r="A332" s="32" t="s">
        <v>180</v>
      </c>
      <c r="B332" s="32">
        <v>2021</v>
      </c>
      <c r="C332" s="29" t="s">
        <v>195</v>
      </c>
      <c r="D332" s="29" t="s">
        <v>205</v>
      </c>
      <c r="E332" s="33">
        <f t="shared" ref="E332:E397" si="10">IF(OR(AND(B332&gt;2006,B332&lt;=2012), B332=2001,B332&gt;=2020),1,0)</f>
        <v>1</v>
      </c>
      <c r="F332" s="33">
        <f t="shared" ref="F332:F397" si="11">IF(D332="USA",1,0)</f>
        <v>0</v>
      </c>
      <c r="G332" s="30">
        <v>0.96299999999999997</v>
      </c>
      <c r="H332" s="30"/>
      <c r="I332" s="30">
        <v>18.275400000000001</v>
      </c>
      <c r="J332" s="30">
        <v>1.524</v>
      </c>
      <c r="K332" s="30">
        <v>1.1026</v>
      </c>
      <c r="L332" s="31">
        <v>66348.822199999995</v>
      </c>
      <c r="M332" s="31">
        <v>445741.36820000003</v>
      </c>
      <c r="N332" s="31">
        <v>1376500</v>
      </c>
      <c r="O332" s="31">
        <v>582174.89509999997</v>
      </c>
      <c r="P332" s="31">
        <v>15908.659600000001</v>
      </c>
      <c r="Q332" s="31">
        <v>74203.775399999999</v>
      </c>
      <c r="R332" s="30">
        <v>17.277100000000001</v>
      </c>
      <c r="S332" s="30">
        <v>78.047300000000007</v>
      </c>
      <c r="T332" s="30">
        <v>8.2553999999999998</v>
      </c>
      <c r="U332" s="30">
        <v>8.7901000000000007</v>
      </c>
      <c r="V332" s="30">
        <v>659.87929999999994</v>
      </c>
      <c r="W332" s="31">
        <v>74238.464000000007</v>
      </c>
    </row>
    <row r="333" spans="1:23" x14ac:dyDescent="0.3">
      <c r="A333" s="32" t="s">
        <v>181</v>
      </c>
      <c r="B333" s="32">
        <v>2022</v>
      </c>
      <c r="C333" s="29" t="s">
        <v>195</v>
      </c>
      <c r="D333" s="29" t="s">
        <v>205</v>
      </c>
      <c r="E333" s="33">
        <f t="shared" si="10"/>
        <v>1</v>
      </c>
      <c r="F333" s="33">
        <f t="shared" si="11"/>
        <v>0</v>
      </c>
      <c r="G333" s="30">
        <v>0.87170000000000003</v>
      </c>
      <c r="H333" s="30"/>
      <c r="I333" s="30">
        <v>16.133500000000002</v>
      </c>
      <c r="J333" s="30">
        <v>1.5699000000000001</v>
      </c>
      <c r="K333" s="30">
        <v>0.7429</v>
      </c>
      <c r="L333" s="31">
        <v>61765.525300000001</v>
      </c>
      <c r="M333" s="31">
        <v>447158.14939999999</v>
      </c>
      <c r="N333" s="31">
        <v>1405700</v>
      </c>
      <c r="O333" s="31">
        <v>603943.10430000001</v>
      </c>
      <c r="P333" s="31">
        <v>17652.5056</v>
      </c>
      <c r="Q333" s="31">
        <v>73866.119200000001</v>
      </c>
      <c r="R333" s="30">
        <v>17.723299999999998</v>
      </c>
      <c r="S333" s="30">
        <v>79.095500000000001</v>
      </c>
      <c r="T333" s="30">
        <v>14.141500000000001</v>
      </c>
      <c r="U333" s="30">
        <v>9.8092000000000006</v>
      </c>
      <c r="V333" s="30">
        <v>702.01990000000001</v>
      </c>
      <c r="W333" s="31">
        <v>68810.030100000004</v>
      </c>
    </row>
    <row r="334" spans="1:23" x14ac:dyDescent="0.3">
      <c r="A334" s="32"/>
      <c r="B334" s="32"/>
      <c r="C334" s="29"/>
      <c r="D334" s="29"/>
      <c r="E334" s="33"/>
      <c r="F334" s="33"/>
      <c r="G334" s="30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30"/>
      <c r="S334" s="30"/>
      <c r="T334" s="30"/>
      <c r="U334" s="30"/>
      <c r="V334" s="30"/>
      <c r="W334" s="31"/>
    </row>
    <row r="335" spans="1:23" x14ac:dyDescent="0.3">
      <c r="A335" s="32" t="s">
        <v>147</v>
      </c>
      <c r="B335" s="32">
        <v>1988</v>
      </c>
      <c r="C335" s="29" t="s">
        <v>196</v>
      </c>
      <c r="D335" s="29" t="s">
        <v>78</v>
      </c>
      <c r="E335" s="33">
        <f t="shared" si="10"/>
        <v>0</v>
      </c>
      <c r="F335" s="33">
        <f t="shared" si="11"/>
        <v>0</v>
      </c>
      <c r="G335" s="30"/>
      <c r="H335" s="30"/>
      <c r="I335" s="30"/>
      <c r="J335" s="30"/>
      <c r="K335" s="30"/>
      <c r="L335" s="31"/>
      <c r="M335" s="31"/>
      <c r="N335" s="31">
        <v>42906.572800000002</v>
      </c>
      <c r="O335" s="31">
        <v>28441.755000000001</v>
      </c>
      <c r="P335" s="31">
        <v>1672.5038</v>
      </c>
      <c r="Q335" s="31">
        <v>2102.9331999999999</v>
      </c>
      <c r="R335" s="30">
        <v>19.7913</v>
      </c>
      <c r="S335" s="30">
        <v>91.769599999999997</v>
      </c>
      <c r="T335" s="30"/>
      <c r="U335" s="30"/>
      <c r="V335" s="30"/>
      <c r="W335" s="31"/>
    </row>
    <row r="336" spans="1:23" x14ac:dyDescent="0.3">
      <c r="A336" s="32" t="s">
        <v>148</v>
      </c>
      <c r="B336" s="32">
        <v>1989</v>
      </c>
      <c r="C336" s="29" t="s">
        <v>196</v>
      </c>
      <c r="D336" s="29" t="s">
        <v>78</v>
      </c>
      <c r="E336" s="33">
        <f t="shared" si="10"/>
        <v>0</v>
      </c>
      <c r="F336" s="33">
        <f t="shared" si="11"/>
        <v>0</v>
      </c>
      <c r="G336" s="30">
        <v>-0.12939999999999999</v>
      </c>
      <c r="H336" s="30"/>
      <c r="I336" s="30">
        <v>-2.9457</v>
      </c>
      <c r="J336" s="30">
        <v>3.5470000000000002</v>
      </c>
      <c r="K336" s="30">
        <v>2.5002</v>
      </c>
      <c r="L336" s="31"/>
      <c r="M336" s="31"/>
      <c r="N336" s="31">
        <v>39777.15</v>
      </c>
      <c r="O336" s="31">
        <v>27012.6</v>
      </c>
      <c r="P336" s="31">
        <v>1373.6511</v>
      </c>
      <c r="Q336" s="31">
        <v>1554.2887000000001</v>
      </c>
      <c r="R336" s="30">
        <v>24.6434</v>
      </c>
      <c r="S336" s="30">
        <v>91.253500000000003</v>
      </c>
      <c r="T336" s="30">
        <v>6.6666999999999996</v>
      </c>
      <c r="U336" s="30">
        <v>6.1489000000000003</v>
      </c>
      <c r="V336" s="30"/>
      <c r="W336" s="31"/>
    </row>
    <row r="337" spans="1:23" x14ac:dyDescent="0.3">
      <c r="A337" s="32" t="s">
        <v>149</v>
      </c>
      <c r="B337" s="32">
        <v>1990</v>
      </c>
      <c r="C337" s="29" t="s">
        <v>196</v>
      </c>
      <c r="D337" s="29" t="s">
        <v>78</v>
      </c>
      <c r="E337" s="33">
        <f t="shared" si="10"/>
        <v>0</v>
      </c>
      <c r="F337" s="33">
        <f t="shared" si="11"/>
        <v>0</v>
      </c>
      <c r="G337" s="30">
        <v>0.14360000000000001</v>
      </c>
      <c r="H337" s="30"/>
      <c r="I337" s="30">
        <v>3.4394999999999998</v>
      </c>
      <c r="J337" s="30">
        <v>3.1949999999999998</v>
      </c>
      <c r="K337" s="30">
        <v>2.5179</v>
      </c>
      <c r="L337" s="31"/>
      <c r="M337" s="31"/>
      <c r="N337" s="31">
        <v>42731.357199999999</v>
      </c>
      <c r="O337" s="31">
        <v>27823.072199999999</v>
      </c>
      <c r="P337" s="31">
        <v>1300.0763999999999</v>
      </c>
      <c r="Q337" s="31">
        <v>1910.5069000000001</v>
      </c>
      <c r="R337" s="30">
        <v>21.700099999999999</v>
      </c>
      <c r="S337" s="30">
        <v>91.6631</v>
      </c>
      <c r="T337" s="30">
        <v>-13.944000000000001</v>
      </c>
      <c r="U337" s="30">
        <v>-10.867100000000001</v>
      </c>
      <c r="V337" s="30"/>
      <c r="W337" s="31"/>
    </row>
    <row r="338" spans="1:23" x14ac:dyDescent="0.3">
      <c r="A338" s="32" t="s">
        <v>150</v>
      </c>
      <c r="B338" s="32">
        <v>1991</v>
      </c>
      <c r="C338" s="29" t="s">
        <v>196</v>
      </c>
      <c r="D338" s="29" t="s">
        <v>78</v>
      </c>
      <c r="E338" s="33">
        <f t="shared" si="10"/>
        <v>0</v>
      </c>
      <c r="F338" s="33">
        <f t="shared" si="11"/>
        <v>0</v>
      </c>
      <c r="G338" s="30">
        <v>0.26090000000000002</v>
      </c>
      <c r="H338" s="30"/>
      <c r="I338" s="30">
        <v>6.0810000000000004</v>
      </c>
      <c r="J338" s="30">
        <v>3.4239999999999999</v>
      </c>
      <c r="K338" s="30">
        <v>2.8561999999999999</v>
      </c>
      <c r="L338" s="31"/>
      <c r="M338" s="31"/>
      <c r="N338" s="31">
        <v>43905.328999999998</v>
      </c>
      <c r="O338" s="31">
        <v>28774.9211</v>
      </c>
      <c r="P338" s="31">
        <v>1347.4834000000001</v>
      </c>
      <c r="Q338" s="31">
        <v>1808.9667999999999</v>
      </c>
      <c r="R338" s="30">
        <v>23.587900000000001</v>
      </c>
      <c r="S338" s="30">
        <v>92.206800000000001</v>
      </c>
      <c r="T338" s="30">
        <v>6.6994999999999996</v>
      </c>
      <c r="U338" s="30">
        <v>8.3933</v>
      </c>
      <c r="V338" s="30"/>
      <c r="W338" s="31"/>
    </row>
    <row r="339" spans="1:23" x14ac:dyDescent="0.3">
      <c r="A339" s="32" t="s">
        <v>151</v>
      </c>
      <c r="B339" s="32">
        <v>1992</v>
      </c>
      <c r="C339" s="29" t="s">
        <v>196</v>
      </c>
      <c r="D339" s="29" t="s">
        <v>78</v>
      </c>
      <c r="E339" s="33">
        <f t="shared" si="10"/>
        <v>0</v>
      </c>
      <c r="F339" s="33">
        <f t="shared" si="11"/>
        <v>0</v>
      </c>
      <c r="G339" s="30">
        <v>0.21929999999999999</v>
      </c>
      <c r="H339" s="30"/>
      <c r="I339" s="30">
        <v>5.8853</v>
      </c>
      <c r="J339" s="30">
        <v>3.1000999999999999</v>
      </c>
      <c r="K339" s="30">
        <v>1.8992</v>
      </c>
      <c r="L339" s="31"/>
      <c r="M339" s="31"/>
      <c r="N339" s="31">
        <v>44452.504500000003</v>
      </c>
      <c r="O339" s="31">
        <v>27229.783500000001</v>
      </c>
      <c r="P339" s="31">
        <v>1334.9838999999999</v>
      </c>
      <c r="Q339" s="31">
        <v>1516.5419999999999</v>
      </c>
      <c r="R339" s="30">
        <v>28.2971</v>
      </c>
      <c r="S339" s="30">
        <v>73.348399999999998</v>
      </c>
      <c r="T339" s="30">
        <v>17.196200000000001</v>
      </c>
      <c r="U339" s="30">
        <v>-6.9912999999999998</v>
      </c>
      <c r="V339" s="30"/>
      <c r="W339" s="31"/>
    </row>
    <row r="340" spans="1:23" x14ac:dyDescent="0.3">
      <c r="A340" s="32" t="s">
        <v>152</v>
      </c>
      <c r="B340" s="32">
        <v>1993</v>
      </c>
      <c r="C340" s="29" t="s">
        <v>196</v>
      </c>
      <c r="D340" s="29" t="s">
        <v>78</v>
      </c>
      <c r="E340" s="33">
        <f t="shared" si="10"/>
        <v>0</v>
      </c>
      <c r="F340" s="33">
        <f t="shared" si="11"/>
        <v>0</v>
      </c>
      <c r="G340" s="30">
        <v>0.747</v>
      </c>
      <c r="H340" s="30"/>
      <c r="I340" s="30">
        <v>20.808700000000002</v>
      </c>
      <c r="J340" s="30">
        <v>3.6779000000000002</v>
      </c>
      <c r="K340" s="30">
        <v>1.9103000000000001</v>
      </c>
      <c r="L340" s="31"/>
      <c r="M340" s="31"/>
      <c r="N340" s="31">
        <v>47107.1325</v>
      </c>
      <c r="O340" s="31">
        <v>26176.8675</v>
      </c>
      <c r="P340" s="31">
        <v>1491.0441000000001</v>
      </c>
      <c r="Q340" s="31">
        <v>1768.5675000000001</v>
      </c>
      <c r="R340" s="30">
        <v>23.828800000000001</v>
      </c>
      <c r="S340" s="30">
        <v>74.720200000000006</v>
      </c>
      <c r="T340" s="30">
        <v>-1.7196</v>
      </c>
      <c r="U340" s="30">
        <v>12.969900000000001</v>
      </c>
      <c r="V340" s="30"/>
      <c r="W340" s="31"/>
    </row>
    <row r="341" spans="1:23" x14ac:dyDescent="0.3">
      <c r="A341" s="32" t="s">
        <v>153</v>
      </c>
      <c r="B341" s="32">
        <v>1994</v>
      </c>
      <c r="C341" s="29" t="s">
        <v>196</v>
      </c>
      <c r="D341" s="29" t="s">
        <v>78</v>
      </c>
      <c r="E341" s="33">
        <f t="shared" si="10"/>
        <v>0</v>
      </c>
      <c r="F341" s="33">
        <f t="shared" si="11"/>
        <v>0</v>
      </c>
      <c r="G341" s="30">
        <v>0.97430000000000005</v>
      </c>
      <c r="H341" s="30"/>
      <c r="I341" s="30">
        <v>23.9817</v>
      </c>
      <c r="J341" s="30">
        <v>3.3660000000000001</v>
      </c>
      <c r="K341" s="30">
        <v>1.8279000000000001</v>
      </c>
      <c r="L341" s="31"/>
      <c r="M341" s="31"/>
      <c r="N341" s="31">
        <v>53538.067199999998</v>
      </c>
      <c r="O341" s="31">
        <v>27318.278399999999</v>
      </c>
      <c r="P341" s="31">
        <v>1514.2537</v>
      </c>
      <c r="Q341" s="31">
        <v>2237.6640000000002</v>
      </c>
      <c r="R341" s="30">
        <v>21.876000000000001</v>
      </c>
      <c r="S341" s="30">
        <v>70.535399999999996</v>
      </c>
      <c r="T341" s="30">
        <v>-1.4619</v>
      </c>
      <c r="U341" s="30">
        <v>2.2151999999999998</v>
      </c>
      <c r="V341" s="30"/>
      <c r="W341" s="31"/>
    </row>
    <row r="342" spans="1:23" x14ac:dyDescent="0.3">
      <c r="A342" s="32" t="s">
        <v>154</v>
      </c>
      <c r="B342" s="32">
        <v>1995</v>
      </c>
      <c r="C342" s="29" t="s">
        <v>196</v>
      </c>
      <c r="D342" s="29" t="s">
        <v>78</v>
      </c>
      <c r="E342" s="33">
        <f t="shared" si="10"/>
        <v>0</v>
      </c>
      <c r="F342" s="33">
        <f t="shared" si="11"/>
        <v>0</v>
      </c>
      <c r="G342" s="30">
        <v>1.2359</v>
      </c>
      <c r="H342" s="30"/>
      <c r="I342" s="30">
        <v>27.75</v>
      </c>
      <c r="J342" s="30">
        <v>3.4121999999999999</v>
      </c>
      <c r="K342" s="30">
        <v>1.6286</v>
      </c>
      <c r="L342" s="31"/>
      <c r="M342" s="31"/>
      <c r="N342" s="31">
        <v>60332.126400000001</v>
      </c>
      <c r="O342" s="31">
        <v>31297.271199999999</v>
      </c>
      <c r="P342" s="31">
        <v>1747.6387999999999</v>
      </c>
      <c r="Q342" s="31">
        <v>2742.7919999999999</v>
      </c>
      <c r="R342" s="30">
        <v>19.428100000000001</v>
      </c>
      <c r="S342" s="30">
        <v>71.249200000000002</v>
      </c>
      <c r="T342" s="30">
        <v>15.6891</v>
      </c>
      <c r="U342" s="30">
        <v>12.7118</v>
      </c>
      <c r="V342" s="30"/>
      <c r="W342" s="31"/>
    </row>
    <row r="343" spans="1:23" x14ac:dyDescent="0.3">
      <c r="A343" s="32" t="s">
        <v>155</v>
      </c>
      <c r="B343" s="32">
        <v>1996</v>
      </c>
      <c r="C343" s="29" t="s">
        <v>196</v>
      </c>
      <c r="D343" s="29" t="s">
        <v>78</v>
      </c>
      <c r="E343" s="33">
        <f t="shared" si="10"/>
        <v>0</v>
      </c>
      <c r="F343" s="33">
        <f t="shared" si="11"/>
        <v>0</v>
      </c>
      <c r="G343" s="30">
        <v>1.4603999999999999</v>
      </c>
      <c r="H343" s="30"/>
      <c r="I343" s="30">
        <v>29.470500000000001</v>
      </c>
      <c r="J343" s="30">
        <v>3.6021000000000001</v>
      </c>
      <c r="K343" s="30">
        <v>1.9137</v>
      </c>
      <c r="L343" s="31"/>
      <c r="M343" s="31"/>
      <c r="N343" s="31">
        <v>72279.311400000006</v>
      </c>
      <c r="O343" s="31">
        <v>35902.944300000003</v>
      </c>
      <c r="P343" s="31">
        <v>2024.4061999999999</v>
      </c>
      <c r="Q343" s="31">
        <v>3669.0266999999999</v>
      </c>
      <c r="R343" s="30">
        <v>17.764800000000001</v>
      </c>
      <c r="S343" s="30">
        <v>67.822100000000006</v>
      </c>
      <c r="T343" s="30">
        <v>3.6341999999999999</v>
      </c>
      <c r="U343" s="30">
        <v>1.6729000000000001</v>
      </c>
      <c r="V343" s="30"/>
      <c r="W343" s="31"/>
    </row>
    <row r="344" spans="1:23" x14ac:dyDescent="0.3">
      <c r="A344" s="32" t="s">
        <v>156</v>
      </c>
      <c r="B344" s="32">
        <v>1997</v>
      </c>
      <c r="C344" s="29" t="s">
        <v>196</v>
      </c>
      <c r="D344" s="29" t="s">
        <v>78</v>
      </c>
      <c r="E344" s="33">
        <f t="shared" si="10"/>
        <v>0</v>
      </c>
      <c r="F344" s="33">
        <f t="shared" si="11"/>
        <v>0</v>
      </c>
      <c r="G344" s="30">
        <v>1.3077000000000001</v>
      </c>
      <c r="H344" s="30"/>
      <c r="I344" s="30">
        <v>25.289400000000001</v>
      </c>
      <c r="J344" s="30">
        <v>3.4963000000000002</v>
      </c>
      <c r="K344" s="30">
        <v>1.8148</v>
      </c>
      <c r="L344" s="31">
        <v>4172.7359999999999</v>
      </c>
      <c r="M344" s="31">
        <v>51921.887999999999</v>
      </c>
      <c r="N344" s="31">
        <v>77754.288</v>
      </c>
      <c r="O344" s="31">
        <v>43161.120000000003</v>
      </c>
      <c r="P344" s="31">
        <v>2252.0329000000002</v>
      </c>
      <c r="Q344" s="31">
        <v>3877.7440000000001</v>
      </c>
      <c r="R344" s="30">
        <v>18.223600000000001</v>
      </c>
      <c r="S344" s="30">
        <v>71.001800000000003</v>
      </c>
      <c r="T344" s="30">
        <v>25.125399999999999</v>
      </c>
      <c r="U344" s="30">
        <v>14.728999999999999</v>
      </c>
      <c r="V344" s="30"/>
      <c r="W344" s="31">
        <v>6507.9520000000002</v>
      </c>
    </row>
    <row r="345" spans="1:23" x14ac:dyDescent="0.3">
      <c r="A345" s="32" t="s">
        <v>157</v>
      </c>
      <c r="B345" s="32">
        <v>1998</v>
      </c>
      <c r="C345" s="29" t="s">
        <v>196</v>
      </c>
      <c r="D345" s="29" t="s">
        <v>78</v>
      </c>
      <c r="E345" s="33">
        <f t="shared" si="10"/>
        <v>0</v>
      </c>
      <c r="F345" s="33">
        <f t="shared" si="11"/>
        <v>0</v>
      </c>
      <c r="G345" s="30">
        <v>0.97430000000000005</v>
      </c>
      <c r="H345" s="30"/>
      <c r="I345" s="30">
        <v>16.6387</v>
      </c>
      <c r="J345" s="30">
        <v>3.6187</v>
      </c>
      <c r="K345" s="30">
        <v>1.3772</v>
      </c>
      <c r="L345" s="31">
        <v>4427.5460000000003</v>
      </c>
      <c r="M345" s="31">
        <v>53930.430999999997</v>
      </c>
      <c r="N345" s="31">
        <v>79420.350999999995</v>
      </c>
      <c r="O345" s="31">
        <v>45010.618499999997</v>
      </c>
      <c r="P345" s="31">
        <v>2526.3710000000001</v>
      </c>
      <c r="Q345" s="31">
        <v>4679.79</v>
      </c>
      <c r="R345" s="30">
        <v>16.640499999999999</v>
      </c>
      <c r="S345" s="30">
        <v>77.012299999999996</v>
      </c>
      <c r="T345" s="30">
        <v>3.145</v>
      </c>
      <c r="U345" s="30">
        <v>9.9080999999999992</v>
      </c>
      <c r="V345" s="30"/>
      <c r="W345" s="31">
        <v>6855.3945000000003</v>
      </c>
    </row>
    <row r="346" spans="1:23" x14ac:dyDescent="0.3">
      <c r="A346" s="32" t="s">
        <v>159</v>
      </c>
      <c r="B346" s="32">
        <v>2000</v>
      </c>
      <c r="C346" s="29" t="s">
        <v>196</v>
      </c>
      <c r="D346" s="29" t="s">
        <v>78</v>
      </c>
      <c r="E346" s="33">
        <f t="shared" si="10"/>
        <v>0</v>
      </c>
      <c r="F346" s="33">
        <f t="shared" si="11"/>
        <v>0</v>
      </c>
      <c r="G346" s="30">
        <v>1.1032</v>
      </c>
      <c r="H346" s="30"/>
      <c r="I346" s="30">
        <v>18.2925</v>
      </c>
      <c r="J346" s="30">
        <v>3.0375999999999999</v>
      </c>
      <c r="K346" s="30">
        <v>1.2788999999999999</v>
      </c>
      <c r="L346" s="31"/>
      <c r="M346" s="31"/>
      <c r="N346" s="31">
        <v>102466.3263</v>
      </c>
      <c r="O346" s="31">
        <v>53582.006399999998</v>
      </c>
      <c r="P346" s="31">
        <v>2539.9292</v>
      </c>
      <c r="Q346" s="31">
        <v>6065.9156999999996</v>
      </c>
      <c r="R346" s="30">
        <v>14.7906</v>
      </c>
      <c r="S346" s="30">
        <v>75.108500000000006</v>
      </c>
      <c r="T346" s="30">
        <v>19.5853</v>
      </c>
      <c r="U346" s="30">
        <v>24.100300000000001</v>
      </c>
      <c r="V346" s="30"/>
      <c r="W346" s="31"/>
    </row>
    <row r="347" spans="1:23" x14ac:dyDescent="0.3">
      <c r="A347" s="32" t="s">
        <v>160</v>
      </c>
      <c r="B347" s="32">
        <v>2001</v>
      </c>
      <c r="C347" s="29" t="s">
        <v>196</v>
      </c>
      <c r="D347" s="29" t="s">
        <v>78</v>
      </c>
      <c r="E347" s="33">
        <f t="shared" si="10"/>
        <v>1</v>
      </c>
      <c r="F347" s="33">
        <f t="shared" si="11"/>
        <v>0</v>
      </c>
      <c r="G347" s="30">
        <v>0.68140000000000001</v>
      </c>
      <c r="H347" s="30"/>
      <c r="I347" s="30">
        <v>10.593</v>
      </c>
      <c r="J347" s="30">
        <v>3.1673</v>
      </c>
      <c r="K347" s="30">
        <v>1.7464</v>
      </c>
      <c r="L347" s="31"/>
      <c r="M347" s="31"/>
      <c r="N347" s="31">
        <v>107379.0028</v>
      </c>
      <c r="O347" s="31">
        <v>54387.006200000003</v>
      </c>
      <c r="P347" s="31">
        <v>2962.0644000000002</v>
      </c>
      <c r="Q347" s="31">
        <v>6123.0006999999996</v>
      </c>
      <c r="R347" s="30">
        <v>12.807600000000001</v>
      </c>
      <c r="S347" s="30">
        <v>73.042500000000004</v>
      </c>
      <c r="T347" s="30">
        <v>4.2594000000000003</v>
      </c>
      <c r="U347" s="30">
        <v>6.9725000000000001</v>
      </c>
      <c r="V347" s="30"/>
      <c r="W347" s="31"/>
    </row>
    <row r="348" spans="1:23" x14ac:dyDescent="0.3">
      <c r="A348" s="32" t="s">
        <v>161</v>
      </c>
      <c r="B348" s="32">
        <v>2002</v>
      </c>
      <c r="C348" s="29" t="s">
        <v>196</v>
      </c>
      <c r="D348" s="29" t="s">
        <v>78</v>
      </c>
      <c r="E348" s="33">
        <f t="shared" si="10"/>
        <v>0</v>
      </c>
      <c r="F348" s="33">
        <f t="shared" si="11"/>
        <v>0</v>
      </c>
      <c r="G348" s="30">
        <v>0.76539999999999997</v>
      </c>
      <c r="H348" s="30"/>
      <c r="I348" s="30">
        <v>9.9024999999999999</v>
      </c>
      <c r="J348" s="30">
        <v>3.1396000000000002</v>
      </c>
      <c r="K348" s="30">
        <v>2.1126</v>
      </c>
      <c r="L348" s="31">
        <v>6426</v>
      </c>
      <c r="M348" s="31">
        <v>55931</v>
      </c>
      <c r="N348" s="31">
        <v>113010</v>
      </c>
      <c r="O348" s="31">
        <v>58260</v>
      </c>
      <c r="P348" s="31">
        <v>3063</v>
      </c>
      <c r="Q348" s="31">
        <v>7327</v>
      </c>
      <c r="R348" s="30">
        <v>14.9168</v>
      </c>
      <c r="S348" s="30">
        <v>77.176500000000004</v>
      </c>
      <c r="T348" s="30">
        <v>6.6798999999999999</v>
      </c>
      <c r="U348" s="30">
        <v>5.5574000000000003</v>
      </c>
      <c r="V348" s="30"/>
      <c r="W348" s="31">
        <v>10793</v>
      </c>
    </row>
    <row r="349" spans="1:23" x14ac:dyDescent="0.3">
      <c r="A349" s="32" t="s">
        <v>162</v>
      </c>
      <c r="B349" s="32">
        <v>2003</v>
      </c>
      <c r="C349" s="29" t="s">
        <v>196</v>
      </c>
      <c r="D349" s="29" t="s">
        <v>78</v>
      </c>
      <c r="E349" s="33">
        <f t="shared" si="10"/>
        <v>0</v>
      </c>
      <c r="F349" s="33">
        <f t="shared" si="11"/>
        <v>0</v>
      </c>
      <c r="G349" s="30">
        <v>0.65439999999999998</v>
      </c>
      <c r="H349" s="30"/>
      <c r="I349" s="30">
        <v>9.9581</v>
      </c>
      <c r="J349" s="30">
        <v>2.1802999999999999</v>
      </c>
      <c r="K349" s="30">
        <v>1.4383999999999999</v>
      </c>
      <c r="L349" s="31"/>
      <c r="M349" s="31"/>
      <c r="N349" s="31">
        <v>120282</v>
      </c>
      <c r="O349" s="31">
        <v>62383</v>
      </c>
      <c r="P349" s="31">
        <v>1824.9839999999999</v>
      </c>
      <c r="Q349" s="31">
        <v>7715</v>
      </c>
      <c r="R349" s="30">
        <v>14.4413</v>
      </c>
      <c r="S349" s="30">
        <v>76.268600000000006</v>
      </c>
      <c r="T349" s="30">
        <v>69.7149</v>
      </c>
      <c r="U349" s="30">
        <v>65.864000000000004</v>
      </c>
      <c r="V349" s="30"/>
      <c r="W349" s="31"/>
    </row>
    <row r="350" spans="1:23" x14ac:dyDescent="0.3">
      <c r="A350" s="32" t="s">
        <v>163</v>
      </c>
      <c r="B350" s="32">
        <v>2004</v>
      </c>
      <c r="C350" s="29" t="s">
        <v>196</v>
      </c>
      <c r="D350" s="29" t="s">
        <v>78</v>
      </c>
      <c r="E350" s="33">
        <f t="shared" si="10"/>
        <v>0</v>
      </c>
      <c r="F350" s="33">
        <f t="shared" si="11"/>
        <v>0</v>
      </c>
      <c r="G350" s="30">
        <v>1.1294999999999999</v>
      </c>
      <c r="H350" s="30"/>
      <c r="I350" s="30">
        <v>17.802600000000002</v>
      </c>
      <c r="J350" s="30">
        <v>2.7465999999999999</v>
      </c>
      <c r="K350" s="30">
        <v>1.6438999999999999</v>
      </c>
      <c r="L350" s="31">
        <v>7964</v>
      </c>
      <c r="M350" s="31">
        <v>71096</v>
      </c>
      <c r="N350" s="31">
        <v>141688</v>
      </c>
      <c r="O350" s="31">
        <v>73866</v>
      </c>
      <c r="P350" s="31">
        <v>3168</v>
      </c>
      <c r="Q350" s="31">
        <v>8435</v>
      </c>
      <c r="R350" s="30">
        <v>15.0876</v>
      </c>
      <c r="S350" s="30">
        <v>73.865200000000002</v>
      </c>
      <c r="T350" s="30">
        <v>18.407299999999999</v>
      </c>
      <c r="U350" s="30">
        <v>14.647500000000001</v>
      </c>
      <c r="V350" s="30"/>
      <c r="W350" s="31">
        <v>13786</v>
      </c>
    </row>
    <row r="351" spans="1:23" x14ac:dyDescent="0.3">
      <c r="A351" s="32" t="s">
        <v>164</v>
      </c>
      <c r="B351" s="32">
        <v>2005</v>
      </c>
      <c r="C351" s="29" t="s">
        <v>196</v>
      </c>
      <c r="D351" s="29" t="s">
        <v>78</v>
      </c>
      <c r="E351" s="33">
        <f t="shared" si="10"/>
        <v>0</v>
      </c>
      <c r="F351" s="33">
        <f t="shared" si="11"/>
        <v>0</v>
      </c>
      <c r="G351" s="30">
        <v>1.3333999999999999</v>
      </c>
      <c r="H351" s="30"/>
      <c r="I351" s="30">
        <v>23.327100000000002</v>
      </c>
      <c r="J351" s="30">
        <v>3.4872000000000001</v>
      </c>
      <c r="K351" s="30">
        <v>3.0108999999999999</v>
      </c>
      <c r="L351" s="31">
        <v>9725</v>
      </c>
      <c r="M351" s="31">
        <v>125924</v>
      </c>
      <c r="N351" s="31">
        <v>215096</v>
      </c>
      <c r="O351" s="31">
        <v>113522</v>
      </c>
      <c r="P351" s="31">
        <v>4397</v>
      </c>
      <c r="Q351" s="31">
        <v>11880</v>
      </c>
      <c r="R351" s="30">
        <v>17.4407</v>
      </c>
      <c r="S351" s="30">
        <v>67.775999999999996</v>
      </c>
      <c r="T351" s="30">
        <v>194.2929</v>
      </c>
      <c r="U351" s="30">
        <v>170.01490000000001</v>
      </c>
      <c r="V351" s="30"/>
      <c r="W351" s="31">
        <v>17118</v>
      </c>
    </row>
    <row r="352" spans="1:23" x14ac:dyDescent="0.3">
      <c r="A352" s="32" t="s">
        <v>165</v>
      </c>
      <c r="B352" s="32">
        <v>2006</v>
      </c>
      <c r="C352" s="29" t="s">
        <v>196</v>
      </c>
      <c r="D352" s="29" t="s">
        <v>78</v>
      </c>
      <c r="E352" s="33">
        <f t="shared" si="10"/>
        <v>0</v>
      </c>
      <c r="F352" s="33">
        <f t="shared" si="11"/>
        <v>0</v>
      </c>
      <c r="G352" s="30">
        <v>0.94689999999999996</v>
      </c>
      <c r="H352" s="30"/>
      <c r="I352" s="30">
        <v>15.6823</v>
      </c>
      <c r="J352" s="30">
        <v>2.6156000000000001</v>
      </c>
      <c r="K352" s="30">
        <v>2.1278999999999999</v>
      </c>
      <c r="L352" s="31">
        <v>12833</v>
      </c>
      <c r="M352" s="31">
        <v>153443</v>
      </c>
      <c r="N352" s="31">
        <v>266047</v>
      </c>
      <c r="O352" s="31">
        <v>141508</v>
      </c>
      <c r="P352" s="31">
        <v>5405</v>
      </c>
      <c r="Q352" s="31">
        <v>16853</v>
      </c>
      <c r="R352" s="30">
        <v>15.2927</v>
      </c>
      <c r="S352" s="30">
        <v>69.533600000000007</v>
      </c>
      <c r="T352" s="30">
        <v>24.6525</v>
      </c>
      <c r="U352" s="30">
        <v>22.888999999999999</v>
      </c>
      <c r="V352" s="30"/>
      <c r="W352" s="31">
        <v>21995</v>
      </c>
    </row>
    <row r="353" spans="1:23" x14ac:dyDescent="0.3">
      <c r="A353" s="32" t="s">
        <v>166</v>
      </c>
      <c r="B353" s="32">
        <v>2007</v>
      </c>
      <c r="C353" s="29" t="s">
        <v>196</v>
      </c>
      <c r="D353" s="29" t="s">
        <v>78</v>
      </c>
      <c r="E353" s="33">
        <f t="shared" si="10"/>
        <v>1</v>
      </c>
      <c r="F353" s="33">
        <f t="shared" si="11"/>
        <v>0</v>
      </c>
      <c r="G353" s="30">
        <v>0.9546</v>
      </c>
      <c r="H353" s="30"/>
      <c r="I353" s="30">
        <v>14.9215</v>
      </c>
      <c r="J353" s="30">
        <v>2.6425999999999998</v>
      </c>
      <c r="K353" s="30">
        <v>2.0733999999999999</v>
      </c>
      <c r="L353" s="31">
        <v>16790</v>
      </c>
      <c r="M353" s="31">
        <v>171833</v>
      </c>
      <c r="N353" s="31">
        <v>329205</v>
      </c>
      <c r="O353" s="31">
        <v>156072</v>
      </c>
      <c r="P353" s="31">
        <v>6544</v>
      </c>
      <c r="Q353" s="31">
        <v>20851</v>
      </c>
      <c r="R353" s="30">
        <v>15.3461</v>
      </c>
      <c r="S353" s="30">
        <v>72.333100000000002</v>
      </c>
      <c r="T353" s="30">
        <v>10.292</v>
      </c>
      <c r="U353" s="30">
        <v>21.968800000000002</v>
      </c>
      <c r="V353" s="30"/>
      <c r="W353" s="31">
        <v>28727</v>
      </c>
    </row>
    <row r="354" spans="1:23" x14ac:dyDescent="0.3">
      <c r="A354" s="32" t="s">
        <v>167</v>
      </c>
      <c r="B354" s="32">
        <v>2008</v>
      </c>
      <c r="C354" s="29" t="s">
        <v>196</v>
      </c>
      <c r="D354" s="29" t="s">
        <v>78</v>
      </c>
      <c r="E354" s="33">
        <f t="shared" si="10"/>
        <v>1</v>
      </c>
      <c r="F354" s="33">
        <f t="shared" si="11"/>
        <v>0</v>
      </c>
      <c r="G354" s="30">
        <v>0.8911</v>
      </c>
      <c r="H354" s="30"/>
      <c r="I354" s="30">
        <v>16.038499999999999</v>
      </c>
      <c r="J354" s="30">
        <v>2.8340000000000001</v>
      </c>
      <c r="K354" s="30">
        <v>2.4980000000000002</v>
      </c>
      <c r="L354" s="31">
        <v>19032</v>
      </c>
      <c r="M354" s="31">
        <v>188821</v>
      </c>
      <c r="N354" s="31">
        <v>435068</v>
      </c>
      <c r="O354" s="31">
        <v>154377</v>
      </c>
      <c r="P354" s="31">
        <v>8638</v>
      </c>
      <c r="Q354" s="31">
        <v>22122</v>
      </c>
      <c r="R354" s="30">
        <v>17.168500000000002</v>
      </c>
      <c r="S354" s="30">
        <v>76.028199999999998</v>
      </c>
      <c r="T354" s="30">
        <v>-0.40450000000000003</v>
      </c>
      <c r="U354" s="30">
        <v>30.4422</v>
      </c>
      <c r="V354" s="30"/>
      <c r="W354" s="31">
        <v>29442</v>
      </c>
    </row>
    <row r="355" spans="1:23" x14ac:dyDescent="0.3">
      <c r="A355" s="32" t="s">
        <v>168</v>
      </c>
      <c r="B355" s="32">
        <v>2009</v>
      </c>
      <c r="C355" s="29" t="s">
        <v>196</v>
      </c>
      <c r="D355" s="29" t="s">
        <v>78</v>
      </c>
      <c r="E355" s="33">
        <f t="shared" si="10"/>
        <v>1</v>
      </c>
      <c r="F355" s="33">
        <f t="shared" si="11"/>
        <v>0</v>
      </c>
      <c r="G355" s="30">
        <v>0.77880000000000005</v>
      </c>
      <c r="H355" s="30"/>
      <c r="I355" s="30">
        <v>13.2538</v>
      </c>
      <c r="J355" s="30">
        <v>2.3512</v>
      </c>
      <c r="K355" s="30">
        <v>1.2964</v>
      </c>
      <c r="L355" s="31">
        <v>24582</v>
      </c>
      <c r="M355" s="31">
        <v>213923</v>
      </c>
      <c r="N355" s="31">
        <v>436653</v>
      </c>
      <c r="O355" s="31">
        <v>201151</v>
      </c>
      <c r="P355" s="31">
        <v>7732</v>
      </c>
      <c r="Q355" s="31">
        <v>27340</v>
      </c>
      <c r="R355" s="30">
        <v>15.6394</v>
      </c>
      <c r="S355" s="30">
        <v>74.840299999999999</v>
      </c>
      <c r="T355" s="30">
        <v>14.1911</v>
      </c>
      <c r="U355" s="30">
        <v>7.3655999999999997</v>
      </c>
      <c r="V355" s="30">
        <v>464.46629999999999</v>
      </c>
      <c r="W355" s="31">
        <v>35265</v>
      </c>
    </row>
    <row r="356" spans="1:23" x14ac:dyDescent="0.3">
      <c r="A356" s="32" t="s">
        <v>169</v>
      </c>
      <c r="B356" s="32">
        <v>2010</v>
      </c>
      <c r="C356" s="29" t="s">
        <v>196</v>
      </c>
      <c r="D356" s="29" t="s">
        <v>78</v>
      </c>
      <c r="E356" s="33">
        <f t="shared" si="10"/>
        <v>1</v>
      </c>
      <c r="F356" s="33">
        <f t="shared" si="11"/>
        <v>0</v>
      </c>
      <c r="G356" s="30">
        <v>0.90890000000000004</v>
      </c>
      <c r="H356" s="30"/>
      <c r="I356" s="30">
        <v>12.908799999999999</v>
      </c>
      <c r="J356" s="30">
        <v>2.2787999999999999</v>
      </c>
      <c r="K356" s="30">
        <v>-0.67479999999999996</v>
      </c>
      <c r="L356" s="31">
        <v>34313</v>
      </c>
      <c r="M356" s="31">
        <v>245077</v>
      </c>
      <c r="N356" s="31">
        <v>516542</v>
      </c>
      <c r="O356" s="31">
        <v>242942</v>
      </c>
      <c r="P356" s="31">
        <v>8523</v>
      </c>
      <c r="Q356" s="31">
        <v>38212</v>
      </c>
      <c r="R356" s="30">
        <v>13.290699999999999</v>
      </c>
      <c r="S356" s="30">
        <v>80.183300000000003</v>
      </c>
      <c r="T356" s="30">
        <v>20.7759</v>
      </c>
      <c r="U356" s="30">
        <v>22.188800000000001</v>
      </c>
      <c r="V356" s="30">
        <v>375.26569999999998</v>
      </c>
      <c r="W356" s="31">
        <v>45080</v>
      </c>
    </row>
    <row r="357" spans="1:23" x14ac:dyDescent="0.3">
      <c r="A357" s="32" t="s">
        <v>170</v>
      </c>
      <c r="B357" s="32">
        <v>2011</v>
      </c>
      <c r="C357" s="29" t="s">
        <v>196</v>
      </c>
      <c r="D357" s="29" t="s">
        <v>78</v>
      </c>
      <c r="E357" s="33">
        <f t="shared" si="10"/>
        <v>1</v>
      </c>
      <c r="F357" s="33">
        <f t="shared" si="11"/>
        <v>0</v>
      </c>
      <c r="G357" s="30">
        <v>0.86929999999999996</v>
      </c>
      <c r="H357" s="30"/>
      <c r="I357" s="30">
        <v>12.031499999999999</v>
      </c>
      <c r="J357" s="30">
        <v>2.4392999999999998</v>
      </c>
      <c r="K357" s="30">
        <v>1.5720000000000001</v>
      </c>
      <c r="L357" s="31"/>
      <c r="M357" s="31"/>
      <c r="N357" s="31">
        <v>599070</v>
      </c>
      <c r="O357" s="31">
        <v>264525</v>
      </c>
      <c r="P357" s="31">
        <v>10226</v>
      </c>
      <c r="Q357" s="31">
        <v>40714</v>
      </c>
      <c r="R357" s="30">
        <v>14.478999999999999</v>
      </c>
      <c r="S357" s="30">
        <v>77.559799999999996</v>
      </c>
      <c r="T357" s="30">
        <v>8.8840000000000003</v>
      </c>
      <c r="U357" s="30">
        <v>11.6319</v>
      </c>
      <c r="V357" s="30"/>
      <c r="W357" s="31"/>
    </row>
    <row r="358" spans="1:23" x14ac:dyDescent="0.3">
      <c r="A358" s="32" t="s">
        <v>171</v>
      </c>
      <c r="B358" s="32">
        <v>2012</v>
      </c>
      <c r="C358" s="29" t="s">
        <v>196</v>
      </c>
      <c r="D358" s="29" t="s">
        <v>78</v>
      </c>
      <c r="E358" s="33">
        <f t="shared" si="10"/>
        <v>1</v>
      </c>
      <c r="F358" s="33">
        <f t="shared" si="11"/>
        <v>0</v>
      </c>
      <c r="G358" s="30">
        <v>0.79510000000000003</v>
      </c>
      <c r="H358" s="30"/>
      <c r="I358" s="30">
        <v>11.1204</v>
      </c>
      <c r="J358" s="30">
        <v>1.9965999999999999</v>
      </c>
      <c r="K358" s="30">
        <v>1.6422000000000001</v>
      </c>
      <c r="L358" s="31">
        <v>40600</v>
      </c>
      <c r="M358" s="31">
        <v>301861</v>
      </c>
      <c r="N358" s="31">
        <v>636518</v>
      </c>
      <c r="O358" s="31">
        <v>286997</v>
      </c>
      <c r="P358" s="31">
        <v>11102</v>
      </c>
      <c r="Q358" s="31">
        <v>45362</v>
      </c>
      <c r="R358" s="30">
        <v>13.8208</v>
      </c>
      <c r="S358" s="30">
        <v>77.243499999999997</v>
      </c>
      <c r="T358" s="30">
        <v>6.5160999999999998</v>
      </c>
      <c r="U358" s="30">
        <v>9.2307000000000006</v>
      </c>
      <c r="V358" s="30">
        <v>373.77480000000003</v>
      </c>
      <c r="W358" s="31">
        <v>52688</v>
      </c>
    </row>
    <row r="359" spans="1:23" x14ac:dyDescent="0.3">
      <c r="A359" s="32" t="s">
        <v>172</v>
      </c>
      <c r="B359" s="32">
        <v>2013</v>
      </c>
      <c r="C359" s="29" t="s">
        <v>196</v>
      </c>
      <c r="D359" s="29" t="s">
        <v>78</v>
      </c>
      <c r="E359" s="33">
        <f t="shared" si="10"/>
        <v>0</v>
      </c>
      <c r="F359" s="33">
        <f t="shared" si="11"/>
        <v>0</v>
      </c>
      <c r="G359" s="30">
        <v>0.62649999999999995</v>
      </c>
      <c r="H359" s="30"/>
      <c r="I359" s="30">
        <v>8.7088000000000001</v>
      </c>
      <c r="J359" s="30">
        <v>1.8946000000000001</v>
      </c>
      <c r="K359" s="30">
        <v>1.5902000000000001</v>
      </c>
      <c r="L359" s="31">
        <v>42335</v>
      </c>
      <c r="M359" s="31">
        <v>322251</v>
      </c>
      <c r="N359" s="31">
        <v>674380</v>
      </c>
      <c r="O359" s="31">
        <v>294153</v>
      </c>
      <c r="P359" s="31">
        <v>11260</v>
      </c>
      <c r="Q359" s="31">
        <v>46246</v>
      </c>
      <c r="R359" s="30">
        <v>14.3972</v>
      </c>
      <c r="S359" s="30">
        <v>74.781999999999996</v>
      </c>
      <c r="T359" s="30">
        <v>4.0549999999999997</v>
      </c>
      <c r="U359" s="30">
        <v>2.1970000000000001</v>
      </c>
      <c r="V359" s="30">
        <v>407.81580000000002</v>
      </c>
      <c r="W359" s="31">
        <v>58019</v>
      </c>
    </row>
    <row r="360" spans="1:23" x14ac:dyDescent="0.3">
      <c r="A360" s="32" t="s">
        <v>173</v>
      </c>
      <c r="B360" s="32">
        <v>2014</v>
      </c>
      <c r="C360" s="29" t="s">
        <v>196</v>
      </c>
      <c r="D360" s="29" t="s">
        <v>78</v>
      </c>
      <c r="E360" s="33">
        <f t="shared" si="10"/>
        <v>0</v>
      </c>
      <c r="F360" s="33">
        <f t="shared" si="11"/>
        <v>0</v>
      </c>
      <c r="G360" s="30">
        <v>0.37319999999999998</v>
      </c>
      <c r="H360" s="30"/>
      <c r="I360" s="30">
        <v>5.367</v>
      </c>
      <c r="J360" s="30">
        <v>2.1778</v>
      </c>
      <c r="K360" s="30">
        <v>1.4908999999999999</v>
      </c>
      <c r="L360" s="31">
        <v>38799</v>
      </c>
      <c r="M360" s="31">
        <v>341648</v>
      </c>
      <c r="N360" s="31">
        <v>725914</v>
      </c>
      <c r="O360" s="31">
        <v>288667</v>
      </c>
      <c r="P360" s="31">
        <v>11100</v>
      </c>
      <c r="Q360" s="31">
        <v>46432</v>
      </c>
      <c r="R360" s="30">
        <v>15.531599999999999</v>
      </c>
      <c r="S360" s="30">
        <v>73.083699999999993</v>
      </c>
      <c r="T360" s="30">
        <v>-1.8764000000000001</v>
      </c>
      <c r="U360" s="30">
        <v>6.3734000000000002</v>
      </c>
      <c r="V360" s="30">
        <v>427.21980000000002</v>
      </c>
      <c r="W360" s="31">
        <v>57099</v>
      </c>
    </row>
    <row r="361" spans="1:23" x14ac:dyDescent="0.3">
      <c r="A361" s="32" t="s">
        <v>174</v>
      </c>
      <c r="B361" s="32">
        <v>2015</v>
      </c>
      <c r="C361" s="29" t="s">
        <v>196</v>
      </c>
      <c r="D361" s="29" t="s">
        <v>78</v>
      </c>
      <c r="E361" s="33">
        <f t="shared" si="10"/>
        <v>0</v>
      </c>
      <c r="F361" s="33">
        <f t="shared" si="11"/>
        <v>0</v>
      </c>
      <c r="G361" s="30">
        <v>-0.3211</v>
      </c>
      <c r="H361" s="30"/>
      <c r="I361" s="30">
        <v>-5.0952000000000002</v>
      </c>
      <c r="J361" s="30">
        <v>1.9501999999999999</v>
      </c>
      <c r="K361" s="30">
        <v>0.70609999999999995</v>
      </c>
      <c r="L361" s="31">
        <v>42773</v>
      </c>
      <c r="M361" s="31">
        <v>302925</v>
      </c>
      <c r="N361" s="31">
        <v>640483</v>
      </c>
      <c r="O361" s="31">
        <v>264036</v>
      </c>
      <c r="P361" s="31">
        <v>9518</v>
      </c>
      <c r="Q361" s="31">
        <v>46204</v>
      </c>
      <c r="R361" s="30">
        <v>13.2026</v>
      </c>
      <c r="S361" s="30">
        <v>74.6066</v>
      </c>
      <c r="T361" s="30">
        <v>-8.5327000000000002</v>
      </c>
      <c r="U361" s="30">
        <v>-13.4993</v>
      </c>
      <c r="V361" s="30">
        <v>408.97300000000001</v>
      </c>
      <c r="W361" s="31">
        <v>59021</v>
      </c>
    </row>
    <row r="362" spans="1:23" x14ac:dyDescent="0.3">
      <c r="A362" s="32" t="s">
        <v>175</v>
      </c>
      <c r="B362" s="32">
        <v>2016</v>
      </c>
      <c r="C362" s="29" t="s">
        <v>196</v>
      </c>
      <c r="D362" s="29" t="s">
        <v>78</v>
      </c>
      <c r="E362" s="33">
        <f t="shared" si="10"/>
        <v>0</v>
      </c>
      <c r="F362" s="33">
        <f t="shared" si="11"/>
        <v>0</v>
      </c>
      <c r="G362" s="30">
        <v>-3.8399999999999997E-2</v>
      </c>
      <c r="H362" s="30"/>
      <c r="I362" s="30">
        <v>-1.0555000000000001</v>
      </c>
      <c r="J362" s="30">
        <v>1.6919999999999999</v>
      </c>
      <c r="K362" s="30">
        <v>0.18590000000000001</v>
      </c>
      <c r="L362" s="31">
        <v>42292</v>
      </c>
      <c r="M362" s="31">
        <v>269445</v>
      </c>
      <c r="N362" s="31">
        <v>646692</v>
      </c>
      <c r="O362" s="31">
        <v>259073</v>
      </c>
      <c r="P362" s="31">
        <v>7846</v>
      </c>
      <c r="Q362" s="31">
        <v>44368</v>
      </c>
      <c r="R362" s="30">
        <v>13.2906</v>
      </c>
      <c r="S362" s="30">
        <v>78.289900000000003</v>
      </c>
      <c r="T362" s="30">
        <v>-1.8796999999999999</v>
      </c>
      <c r="U362" s="30">
        <v>6.0525000000000002</v>
      </c>
      <c r="V362" s="30">
        <v>393.11520000000002</v>
      </c>
      <c r="W362" s="31">
        <v>57438</v>
      </c>
    </row>
    <row r="363" spans="1:23" x14ac:dyDescent="0.3">
      <c r="A363" s="32" t="s">
        <v>176</v>
      </c>
      <c r="B363" s="32">
        <v>2017</v>
      </c>
      <c r="C363" s="29" t="s">
        <v>196</v>
      </c>
      <c r="D363" s="29" t="s">
        <v>78</v>
      </c>
      <c r="E363" s="33">
        <f t="shared" si="10"/>
        <v>0</v>
      </c>
      <c r="F363" s="33">
        <f t="shared" si="11"/>
        <v>0</v>
      </c>
      <c r="G363" s="30">
        <v>0.18609999999999999</v>
      </c>
      <c r="H363" s="30"/>
      <c r="I363" s="30">
        <v>1.7035</v>
      </c>
      <c r="J363" s="30">
        <v>1.7939000000000001</v>
      </c>
      <c r="K363" s="30">
        <v>0.17710000000000001</v>
      </c>
      <c r="L363" s="31">
        <v>44861</v>
      </c>
      <c r="M363" s="31">
        <v>279748</v>
      </c>
      <c r="N363" s="31">
        <v>663501</v>
      </c>
      <c r="O363" s="31">
        <v>287990</v>
      </c>
      <c r="P363" s="31">
        <v>8227</v>
      </c>
      <c r="Q363" s="31">
        <v>46505</v>
      </c>
      <c r="R363" s="30">
        <v>12.8072</v>
      </c>
      <c r="S363" s="30">
        <v>73.398399999999995</v>
      </c>
      <c r="T363" s="30">
        <v>11.1617</v>
      </c>
      <c r="U363" s="30">
        <v>-0.36199999999999999</v>
      </c>
      <c r="V363" s="30">
        <v>356.41899999999998</v>
      </c>
      <c r="W363" s="31">
        <v>58758</v>
      </c>
    </row>
    <row r="364" spans="1:23" x14ac:dyDescent="0.3">
      <c r="A364" s="32" t="s">
        <v>177</v>
      </c>
      <c r="B364" s="32">
        <v>2018</v>
      </c>
      <c r="C364" s="29" t="s">
        <v>196</v>
      </c>
      <c r="D364" s="29" t="s">
        <v>78</v>
      </c>
      <c r="E364" s="33">
        <f t="shared" si="10"/>
        <v>0</v>
      </c>
      <c r="F364" s="33">
        <f t="shared" si="11"/>
        <v>0</v>
      </c>
      <c r="G364" s="30">
        <v>0.15590000000000001</v>
      </c>
      <c r="H364" s="30"/>
      <c r="I364" s="30">
        <v>1.349</v>
      </c>
      <c r="J364" s="30">
        <v>1.7770999999999999</v>
      </c>
      <c r="K364" s="30">
        <v>-0.58150000000000002</v>
      </c>
      <c r="L364" s="31">
        <v>43401</v>
      </c>
      <c r="M364" s="31">
        <v>258297</v>
      </c>
      <c r="N364" s="31">
        <v>688762</v>
      </c>
      <c r="O364" s="31">
        <v>261456</v>
      </c>
      <c r="P364" s="31">
        <v>8818</v>
      </c>
      <c r="Q364" s="31">
        <v>45118</v>
      </c>
      <c r="R364" s="30">
        <v>13.678900000000001</v>
      </c>
      <c r="S364" s="30">
        <v>81.068399999999997</v>
      </c>
      <c r="T364" s="30">
        <v>-9.2134999999999998</v>
      </c>
      <c r="U364" s="30">
        <v>6.9896000000000003</v>
      </c>
      <c r="V364" s="30">
        <v>495.21570000000003</v>
      </c>
      <c r="W364" s="31">
        <v>55696</v>
      </c>
    </row>
    <row r="365" spans="1:23" x14ac:dyDescent="0.3">
      <c r="A365" s="32" t="s">
        <v>178</v>
      </c>
      <c r="B365" s="32">
        <v>2019</v>
      </c>
      <c r="C365" s="29" t="s">
        <v>196</v>
      </c>
      <c r="D365" s="29" t="s">
        <v>78</v>
      </c>
      <c r="E365" s="33">
        <f t="shared" si="10"/>
        <v>0</v>
      </c>
      <c r="F365" s="33">
        <f t="shared" si="11"/>
        <v>0</v>
      </c>
      <c r="G365" s="30">
        <v>0.32690000000000002</v>
      </c>
      <c r="H365" s="30"/>
      <c r="I365" s="30">
        <v>4.2660999999999998</v>
      </c>
      <c r="J365" s="30">
        <v>1.3948</v>
      </c>
      <c r="K365" s="30">
        <v>-1.4132</v>
      </c>
      <c r="L365" s="31">
        <v>43677</v>
      </c>
      <c r="M365" s="31">
        <v>264090</v>
      </c>
      <c r="N365" s="31">
        <v>720398</v>
      </c>
      <c r="O365" s="31">
        <v>274306</v>
      </c>
      <c r="P365" s="31">
        <v>7684</v>
      </c>
      <c r="Q365" s="31">
        <v>43341</v>
      </c>
      <c r="R365" s="30">
        <v>14.22</v>
      </c>
      <c r="S365" s="30">
        <v>80.259100000000004</v>
      </c>
      <c r="T365" s="30">
        <v>4.3048000000000002</v>
      </c>
      <c r="U365" s="30">
        <v>3.6124999999999998</v>
      </c>
      <c r="V365" s="30">
        <v>532.54380000000003</v>
      </c>
      <c r="W365" s="31">
        <v>55965</v>
      </c>
    </row>
    <row r="366" spans="1:23" x14ac:dyDescent="0.3">
      <c r="A366" s="32" t="s">
        <v>179</v>
      </c>
      <c r="B366" s="32">
        <v>2020</v>
      </c>
      <c r="C366" s="29" t="s">
        <v>196</v>
      </c>
      <c r="D366" s="29" t="s">
        <v>78</v>
      </c>
      <c r="E366" s="33">
        <f t="shared" si="10"/>
        <v>1</v>
      </c>
      <c r="F366" s="33">
        <f t="shared" si="11"/>
        <v>0</v>
      </c>
      <c r="G366" s="30">
        <v>9.5899999999999999E-2</v>
      </c>
      <c r="H366" s="30"/>
      <c r="I366" s="30">
        <v>0.75</v>
      </c>
      <c r="J366" s="30">
        <v>1.1889000000000001</v>
      </c>
      <c r="K366" s="30">
        <v>-0.51459999999999995</v>
      </c>
      <c r="L366" s="31">
        <v>44391</v>
      </c>
      <c r="M366" s="31">
        <v>268834</v>
      </c>
      <c r="N366" s="31">
        <v>789050</v>
      </c>
      <c r="O366" s="31">
        <v>288312</v>
      </c>
      <c r="P366" s="31">
        <v>6879</v>
      </c>
      <c r="Q366" s="31">
        <v>44392</v>
      </c>
      <c r="R366" s="30">
        <v>15.5542</v>
      </c>
      <c r="S366" s="30">
        <v>80.635099999999994</v>
      </c>
      <c r="T366" s="30">
        <v>5.1059999999999999</v>
      </c>
      <c r="U366" s="30">
        <v>6.9664000000000001</v>
      </c>
      <c r="V366" s="30">
        <v>611.26570000000004</v>
      </c>
      <c r="W366" s="31">
        <v>57048</v>
      </c>
    </row>
    <row r="367" spans="1:23" x14ac:dyDescent="0.3">
      <c r="A367" s="32" t="s">
        <v>180</v>
      </c>
      <c r="B367" s="32">
        <v>2021</v>
      </c>
      <c r="C367" s="29" t="s">
        <v>196</v>
      </c>
      <c r="D367" s="29" t="s">
        <v>78</v>
      </c>
      <c r="E367" s="33">
        <f t="shared" si="10"/>
        <v>1</v>
      </c>
      <c r="F367" s="33">
        <f t="shared" si="11"/>
        <v>0</v>
      </c>
      <c r="G367" s="30">
        <v>0.28639999999999999</v>
      </c>
      <c r="H367" s="30"/>
      <c r="I367" s="30">
        <v>4.2145000000000001</v>
      </c>
      <c r="J367" s="30">
        <v>1.1042000000000001</v>
      </c>
      <c r="K367" s="30">
        <v>6.9000000000000006E-2</v>
      </c>
      <c r="L367" s="31">
        <v>45153</v>
      </c>
      <c r="M367" s="31">
        <v>271233</v>
      </c>
      <c r="N367" s="31">
        <v>827818</v>
      </c>
      <c r="O367" s="31">
        <v>296791</v>
      </c>
      <c r="P367" s="31">
        <v>6812</v>
      </c>
      <c r="Q367" s="31">
        <v>46011</v>
      </c>
      <c r="R367" s="30">
        <v>15.7272</v>
      </c>
      <c r="S367" s="30">
        <v>80.847099999999998</v>
      </c>
      <c r="T367" s="30">
        <v>2.9409000000000001</v>
      </c>
      <c r="U367" s="30">
        <v>8.0190999999999999</v>
      </c>
      <c r="V367" s="30">
        <v>576.93970000000002</v>
      </c>
      <c r="W367" s="31">
        <v>57644</v>
      </c>
    </row>
    <row r="368" spans="1:23" x14ac:dyDescent="0.3">
      <c r="A368" s="32" t="s">
        <v>181</v>
      </c>
      <c r="B368" s="32">
        <v>2022</v>
      </c>
      <c r="C368" s="29" t="s">
        <v>196</v>
      </c>
      <c r="D368" s="29" t="s">
        <v>78</v>
      </c>
      <c r="E368" s="33">
        <f t="shared" si="10"/>
        <v>1</v>
      </c>
      <c r="F368" s="33">
        <f t="shared" si="11"/>
        <v>0</v>
      </c>
      <c r="G368" s="30">
        <v>0.35780000000000001</v>
      </c>
      <c r="H368" s="30"/>
      <c r="I368" s="30">
        <v>5.7125000000000004</v>
      </c>
      <c r="J368" s="30">
        <v>1.1933</v>
      </c>
      <c r="K368" s="30">
        <v>-1.0103</v>
      </c>
      <c r="L368" s="31">
        <v>40641</v>
      </c>
      <c r="M368" s="31">
        <v>244711</v>
      </c>
      <c r="N368" s="31">
        <v>819922</v>
      </c>
      <c r="O368" s="31">
        <v>291609</v>
      </c>
      <c r="P368" s="31">
        <v>7607</v>
      </c>
      <c r="Q368" s="31">
        <v>43162</v>
      </c>
      <c r="R368" s="30">
        <v>16.3932</v>
      </c>
      <c r="S368" s="30">
        <v>81.2</v>
      </c>
      <c r="T368" s="30">
        <v>-1.746</v>
      </c>
      <c r="U368" s="30">
        <v>-2.7168000000000001</v>
      </c>
      <c r="V368" s="30">
        <v>564.34540000000004</v>
      </c>
      <c r="W368" s="31">
        <v>53151</v>
      </c>
    </row>
    <row r="369" spans="1:23" x14ac:dyDescent="0.3">
      <c r="A369" s="32"/>
      <c r="B369" s="32"/>
      <c r="C369" s="29"/>
      <c r="D369" s="29"/>
      <c r="E369" s="33"/>
      <c r="F369" s="33"/>
      <c r="G369" s="30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30"/>
      <c r="S369" s="30"/>
      <c r="T369" s="30"/>
      <c r="U369" s="30"/>
      <c r="V369" s="30"/>
      <c r="W369" s="31"/>
    </row>
    <row r="370" spans="1:23" x14ac:dyDescent="0.3">
      <c r="A370" s="32" t="s">
        <v>149</v>
      </c>
      <c r="B370" s="32">
        <v>1990</v>
      </c>
      <c r="C370" s="29" t="s">
        <v>197</v>
      </c>
      <c r="D370" s="29" t="s">
        <v>205</v>
      </c>
      <c r="E370" s="33">
        <f t="shared" si="10"/>
        <v>0</v>
      </c>
      <c r="F370" s="33">
        <f t="shared" si="11"/>
        <v>0</v>
      </c>
      <c r="G370" s="30"/>
      <c r="H370" s="30"/>
      <c r="I370" s="30"/>
      <c r="J370" s="30"/>
      <c r="K370" s="30"/>
      <c r="L370" s="31"/>
      <c r="M370" s="31"/>
      <c r="N370" s="31">
        <v>57287.206700000002</v>
      </c>
      <c r="O370" s="31">
        <v>44835.588300000003</v>
      </c>
      <c r="P370" s="31">
        <v>1660.5567000000001</v>
      </c>
      <c r="Q370" s="31">
        <v>3563.1100999999999</v>
      </c>
      <c r="R370" s="30">
        <v>14.194800000000001</v>
      </c>
      <c r="S370" s="30">
        <v>97.418800000000005</v>
      </c>
      <c r="T370" s="30"/>
      <c r="U370" s="30"/>
      <c r="V370" s="30"/>
      <c r="W370" s="31"/>
    </row>
    <row r="371" spans="1:23" x14ac:dyDescent="0.3">
      <c r="A371" s="32" t="s">
        <v>150</v>
      </c>
      <c r="B371" s="32">
        <v>1991</v>
      </c>
      <c r="C371" s="29" t="s">
        <v>197</v>
      </c>
      <c r="D371" s="29" t="s">
        <v>205</v>
      </c>
      <c r="E371" s="33">
        <f t="shared" si="10"/>
        <v>0</v>
      </c>
      <c r="F371" s="33">
        <f t="shared" si="11"/>
        <v>0</v>
      </c>
      <c r="G371" s="30">
        <v>0.73260000000000003</v>
      </c>
      <c r="H371" s="30"/>
      <c r="I371" s="30">
        <v>10.646699999999999</v>
      </c>
      <c r="J371" s="30">
        <v>3.4424999999999999</v>
      </c>
      <c r="K371" s="30">
        <v>2.2513999999999998</v>
      </c>
      <c r="L371" s="31"/>
      <c r="M371" s="31"/>
      <c r="N371" s="31">
        <v>61357.969700000001</v>
      </c>
      <c r="O371" s="31">
        <v>46781.8344</v>
      </c>
      <c r="P371" s="31">
        <v>1786.5833</v>
      </c>
      <c r="Q371" s="31">
        <v>3902.0481</v>
      </c>
      <c r="R371" s="30">
        <v>14.1257</v>
      </c>
      <c r="S371" s="30">
        <v>97.058400000000006</v>
      </c>
      <c r="T371" s="30">
        <v>0.33810000000000001</v>
      </c>
      <c r="U371" s="30">
        <v>4.9728000000000003</v>
      </c>
      <c r="V371" s="30"/>
      <c r="W371" s="31"/>
    </row>
    <row r="372" spans="1:23" x14ac:dyDescent="0.3">
      <c r="A372" s="32" t="s">
        <v>151</v>
      </c>
      <c r="B372" s="32">
        <v>1992</v>
      </c>
      <c r="C372" s="29" t="s">
        <v>197</v>
      </c>
      <c r="D372" s="29" t="s">
        <v>205</v>
      </c>
      <c r="E372" s="33">
        <f t="shared" si="10"/>
        <v>0</v>
      </c>
      <c r="F372" s="33">
        <f t="shared" si="11"/>
        <v>0</v>
      </c>
      <c r="G372" s="30">
        <v>0.57050000000000001</v>
      </c>
      <c r="H372" s="30"/>
      <c r="I372" s="30">
        <v>8.4107000000000003</v>
      </c>
      <c r="J372" s="30">
        <v>3.2454000000000001</v>
      </c>
      <c r="K372" s="30">
        <v>2.4918</v>
      </c>
      <c r="L372" s="31"/>
      <c r="M372" s="31"/>
      <c r="N372" s="31">
        <v>59813.619500000001</v>
      </c>
      <c r="O372" s="31">
        <v>44197.595600000001</v>
      </c>
      <c r="P372" s="31">
        <v>1767.0831000000001</v>
      </c>
      <c r="Q372" s="31">
        <v>3678.3928000000001</v>
      </c>
      <c r="R372" s="30">
        <v>14.782299999999999</v>
      </c>
      <c r="S372" s="30">
        <v>94.957099999999997</v>
      </c>
      <c r="T372" s="30">
        <v>4.2685000000000004</v>
      </c>
      <c r="U372" s="30">
        <v>9.1782000000000004</v>
      </c>
      <c r="V372" s="30"/>
      <c r="W372" s="31"/>
    </row>
    <row r="373" spans="1:23" x14ac:dyDescent="0.3">
      <c r="A373" s="32" t="s">
        <v>152</v>
      </c>
      <c r="B373" s="32">
        <v>1993</v>
      </c>
      <c r="C373" s="29" t="s">
        <v>197</v>
      </c>
      <c r="D373" s="29" t="s">
        <v>205</v>
      </c>
      <c r="E373" s="33">
        <f t="shared" si="10"/>
        <v>0</v>
      </c>
      <c r="F373" s="33">
        <f t="shared" si="11"/>
        <v>0</v>
      </c>
      <c r="G373" s="30">
        <v>0.34560000000000002</v>
      </c>
      <c r="H373" s="30"/>
      <c r="I373" s="30">
        <v>5.3670999999999998</v>
      </c>
      <c r="J373" s="30">
        <v>3.1183999999999998</v>
      </c>
      <c r="K373" s="30">
        <v>2.5148000000000001</v>
      </c>
      <c r="L373" s="31"/>
      <c r="M373" s="31"/>
      <c r="N373" s="31">
        <v>64368.138099999996</v>
      </c>
      <c r="O373" s="31">
        <v>46674.4908</v>
      </c>
      <c r="P373" s="31">
        <v>1767.0540000000001</v>
      </c>
      <c r="Q373" s="31">
        <v>3489.0587999999998</v>
      </c>
      <c r="R373" s="30">
        <v>16.948</v>
      </c>
      <c r="S373" s="30">
        <v>93.469200000000001</v>
      </c>
      <c r="T373" s="30">
        <v>12.5314</v>
      </c>
      <c r="U373" s="30">
        <v>13.482799999999999</v>
      </c>
      <c r="V373" s="30"/>
      <c r="W373" s="31"/>
    </row>
    <row r="374" spans="1:23" x14ac:dyDescent="0.3">
      <c r="A374" s="32" t="s">
        <v>153</v>
      </c>
      <c r="B374" s="32">
        <v>1994</v>
      </c>
      <c r="C374" s="29" t="s">
        <v>197</v>
      </c>
      <c r="D374" s="29" t="s">
        <v>205</v>
      </c>
      <c r="E374" s="33">
        <f t="shared" si="10"/>
        <v>0</v>
      </c>
      <c r="F374" s="33">
        <f t="shared" si="11"/>
        <v>0</v>
      </c>
      <c r="G374" s="30">
        <v>0.73929999999999996</v>
      </c>
      <c r="H374" s="30"/>
      <c r="I374" s="30">
        <v>13.3264</v>
      </c>
      <c r="J374" s="30">
        <v>2.9068999999999998</v>
      </c>
      <c r="K374" s="30">
        <v>2.39</v>
      </c>
      <c r="L374" s="31"/>
      <c r="M374" s="31"/>
      <c r="N374" s="31">
        <v>73753.511799999993</v>
      </c>
      <c r="O374" s="31">
        <v>49142.392399999997</v>
      </c>
      <c r="P374" s="31">
        <v>1806.7511</v>
      </c>
      <c r="Q374" s="31">
        <v>3727.6356999999998</v>
      </c>
      <c r="R374" s="30">
        <v>18.3414</v>
      </c>
      <c r="S374" s="30">
        <v>92.903700000000001</v>
      </c>
      <c r="T374" s="30">
        <v>7.8305999999999996</v>
      </c>
      <c r="U374" s="30">
        <v>18.783899999999999</v>
      </c>
      <c r="V374" s="30"/>
      <c r="W374" s="31"/>
    </row>
    <row r="375" spans="1:23" x14ac:dyDescent="0.3">
      <c r="A375" s="32" t="s">
        <v>154</v>
      </c>
      <c r="B375" s="32">
        <v>1995</v>
      </c>
      <c r="C375" s="29" t="s">
        <v>197</v>
      </c>
      <c r="D375" s="29" t="s">
        <v>205</v>
      </c>
      <c r="E375" s="33">
        <f t="shared" si="10"/>
        <v>0</v>
      </c>
      <c r="F375" s="33">
        <f t="shared" si="11"/>
        <v>0</v>
      </c>
      <c r="G375" s="30">
        <v>0.76139999999999997</v>
      </c>
      <c r="H375" s="30"/>
      <c r="I375" s="30">
        <v>14.318199999999999</v>
      </c>
      <c r="J375" s="30">
        <v>2.5777999999999999</v>
      </c>
      <c r="K375" s="30">
        <v>1.9228000000000001</v>
      </c>
      <c r="L375" s="31"/>
      <c r="M375" s="31"/>
      <c r="N375" s="31">
        <v>81029.1927</v>
      </c>
      <c r="O375" s="31">
        <v>49526.362800000003</v>
      </c>
      <c r="P375" s="31">
        <v>1781.7657999999999</v>
      </c>
      <c r="Q375" s="31">
        <v>4109.3238000000001</v>
      </c>
      <c r="R375" s="30">
        <v>17.9755</v>
      </c>
      <c r="S375" s="30">
        <v>86.994399999999999</v>
      </c>
      <c r="T375" s="30">
        <v>5.1200000000000002E-2</v>
      </c>
      <c r="U375" s="30">
        <v>0.83020000000000005</v>
      </c>
      <c r="V375" s="30"/>
      <c r="W375" s="31"/>
    </row>
    <row r="376" spans="1:23" x14ac:dyDescent="0.3">
      <c r="A376" s="32" t="s">
        <v>155</v>
      </c>
      <c r="B376" s="32">
        <v>1996</v>
      </c>
      <c r="C376" s="29" t="s">
        <v>197</v>
      </c>
      <c r="D376" s="29" t="s">
        <v>205</v>
      </c>
      <c r="E376" s="33">
        <f t="shared" si="10"/>
        <v>0</v>
      </c>
      <c r="F376" s="33">
        <f t="shared" si="11"/>
        <v>0</v>
      </c>
      <c r="G376" s="30">
        <v>0.77969999999999995</v>
      </c>
      <c r="H376" s="30"/>
      <c r="I376" s="30">
        <v>15.1248</v>
      </c>
      <c r="J376" s="30">
        <v>2.3489</v>
      </c>
      <c r="K376" s="30">
        <v>1.7012</v>
      </c>
      <c r="L376" s="31"/>
      <c r="M376" s="31"/>
      <c r="N376" s="31">
        <v>93771.176999999996</v>
      </c>
      <c r="O376" s="31">
        <v>54347.339399999997</v>
      </c>
      <c r="P376" s="31">
        <v>1835.0932</v>
      </c>
      <c r="Q376" s="31">
        <v>4586.1630999999998</v>
      </c>
      <c r="R376" s="30">
        <v>18.811800000000002</v>
      </c>
      <c r="S376" s="30">
        <v>81.025800000000004</v>
      </c>
      <c r="T376" s="30">
        <v>9.4971999999999994</v>
      </c>
      <c r="U376" s="30">
        <v>7.9279000000000002</v>
      </c>
      <c r="V376" s="30"/>
      <c r="W376" s="31"/>
    </row>
    <row r="377" spans="1:23" x14ac:dyDescent="0.3">
      <c r="A377" s="32" t="s">
        <v>156</v>
      </c>
      <c r="B377" s="32">
        <v>1997</v>
      </c>
      <c r="C377" s="29" t="s">
        <v>197</v>
      </c>
      <c r="D377" s="29" t="s">
        <v>205</v>
      </c>
      <c r="E377" s="33">
        <f t="shared" si="10"/>
        <v>0</v>
      </c>
      <c r="F377" s="33">
        <f t="shared" si="11"/>
        <v>0</v>
      </c>
      <c r="G377" s="30">
        <v>0.75170000000000003</v>
      </c>
      <c r="H377" s="30"/>
      <c r="I377" s="30">
        <v>16.385100000000001</v>
      </c>
      <c r="J377" s="30">
        <v>2.1831999999999998</v>
      </c>
      <c r="K377" s="30">
        <v>1.6509</v>
      </c>
      <c r="L377" s="31"/>
      <c r="M377" s="31"/>
      <c r="N377" s="31">
        <v>116264.81230000001</v>
      </c>
      <c r="O377" s="31">
        <v>56969.417399999998</v>
      </c>
      <c r="P377" s="31">
        <v>2055.6325000000002</v>
      </c>
      <c r="Q377" s="31">
        <v>4794.5789000000004</v>
      </c>
      <c r="R377" s="30">
        <v>22.436299999999999</v>
      </c>
      <c r="S377" s="30">
        <v>79.669600000000003</v>
      </c>
      <c r="T377" s="30">
        <v>10.254099999999999</v>
      </c>
      <c r="U377" s="30">
        <v>26.338799999999999</v>
      </c>
      <c r="V377" s="30"/>
      <c r="W377" s="31"/>
    </row>
    <row r="378" spans="1:23" x14ac:dyDescent="0.3">
      <c r="A378" s="32" t="s">
        <v>157</v>
      </c>
      <c r="B378" s="32">
        <v>1998</v>
      </c>
      <c r="C378" s="29" t="s">
        <v>197</v>
      </c>
      <c r="D378" s="29" t="s">
        <v>205</v>
      </c>
      <c r="E378" s="33">
        <f t="shared" si="10"/>
        <v>0</v>
      </c>
      <c r="F378" s="33">
        <f t="shared" si="11"/>
        <v>0</v>
      </c>
      <c r="G378" s="30">
        <v>0.64859999999999995</v>
      </c>
      <c r="H378" s="30"/>
      <c r="I378" s="30">
        <v>14.8979</v>
      </c>
      <c r="J378" s="30">
        <v>2.0032999999999999</v>
      </c>
      <c r="K378" s="30">
        <v>1.3279000000000001</v>
      </c>
      <c r="L378" s="31"/>
      <c r="M378" s="31"/>
      <c r="N378" s="31">
        <v>118010.7736</v>
      </c>
      <c r="O378" s="31">
        <v>55686.656300000002</v>
      </c>
      <c r="P378" s="31">
        <v>2011.6378</v>
      </c>
      <c r="Q378" s="31">
        <v>4989.6157999999996</v>
      </c>
      <c r="R378" s="30">
        <v>21.309200000000001</v>
      </c>
      <c r="S378" s="30">
        <v>82.804100000000005</v>
      </c>
      <c r="T378" s="30">
        <v>6.8691000000000004</v>
      </c>
      <c r="U378" s="30">
        <v>9.0855999999999995</v>
      </c>
      <c r="V378" s="30"/>
      <c r="W378" s="31"/>
    </row>
    <row r="379" spans="1:23" x14ac:dyDescent="0.3">
      <c r="A379" s="32" t="s">
        <v>158</v>
      </c>
      <c r="B379" s="32">
        <v>1999</v>
      </c>
      <c r="C379" s="29" t="s">
        <v>197</v>
      </c>
      <c r="D379" s="29" t="s">
        <v>205</v>
      </c>
      <c r="E379" s="33">
        <f t="shared" si="10"/>
        <v>0</v>
      </c>
      <c r="F379" s="33">
        <f t="shared" si="11"/>
        <v>0</v>
      </c>
      <c r="G379" s="30">
        <v>1.5397000000000001</v>
      </c>
      <c r="H379" s="30"/>
      <c r="I379" s="30">
        <v>31.9556</v>
      </c>
      <c r="J379" s="30">
        <v>1.9145000000000001</v>
      </c>
      <c r="K379" s="30">
        <v>0.9506</v>
      </c>
      <c r="L379" s="31"/>
      <c r="M379" s="31"/>
      <c r="N379" s="31">
        <v>139531.89749999999</v>
      </c>
      <c r="O379" s="31">
        <v>73449.283200000005</v>
      </c>
      <c r="P379" s="31">
        <v>1990.8064999999999</v>
      </c>
      <c r="Q379" s="31">
        <v>7269.5155999999997</v>
      </c>
      <c r="R379" s="30">
        <v>17.305099999999999</v>
      </c>
      <c r="S379" s="30">
        <v>78.918199999999999</v>
      </c>
      <c r="T379" s="30">
        <v>25.999400000000001</v>
      </c>
      <c r="U379" s="30">
        <v>16.332000000000001</v>
      </c>
      <c r="V379" s="30"/>
      <c r="W379" s="31"/>
    </row>
    <row r="380" spans="1:23" x14ac:dyDescent="0.3">
      <c r="A380" s="32" t="s">
        <v>159</v>
      </c>
      <c r="B380" s="32">
        <v>2000</v>
      </c>
      <c r="C380" s="29" t="s">
        <v>197</v>
      </c>
      <c r="D380" s="29" t="s">
        <v>205</v>
      </c>
      <c r="E380" s="33">
        <f t="shared" si="10"/>
        <v>0</v>
      </c>
      <c r="F380" s="33">
        <f t="shared" si="11"/>
        <v>0</v>
      </c>
      <c r="G380" s="30">
        <v>0.42780000000000001</v>
      </c>
      <c r="H380" s="30"/>
      <c r="I380" s="30">
        <v>8.8902999999999999</v>
      </c>
      <c r="J380" s="30">
        <v>1.847</v>
      </c>
      <c r="K380" s="30">
        <v>0.71009999999999995</v>
      </c>
      <c r="L380" s="31"/>
      <c r="M380" s="31"/>
      <c r="N380" s="31">
        <v>173673.92439999999</v>
      </c>
      <c r="O380" s="31">
        <v>79924.580300000001</v>
      </c>
      <c r="P380" s="31">
        <v>2444.1923999999999</v>
      </c>
      <c r="Q380" s="31">
        <v>7278.9874</v>
      </c>
      <c r="R380" s="30">
        <v>18.907499999999999</v>
      </c>
      <c r="S380" s="30">
        <v>85.016999999999996</v>
      </c>
      <c r="T380" s="30">
        <v>37.781399999999998</v>
      </c>
      <c r="U380" s="30">
        <v>32.3551</v>
      </c>
      <c r="V380" s="30"/>
      <c r="W380" s="31"/>
    </row>
    <row r="381" spans="1:23" x14ac:dyDescent="0.3">
      <c r="A381" s="32" t="s">
        <v>160</v>
      </c>
      <c r="B381" s="32">
        <v>2001</v>
      </c>
      <c r="C381" s="29" t="s">
        <v>197</v>
      </c>
      <c r="D381" s="29" t="s">
        <v>205</v>
      </c>
      <c r="E381" s="33">
        <f t="shared" si="10"/>
        <v>1</v>
      </c>
      <c r="F381" s="33">
        <f t="shared" si="11"/>
        <v>0</v>
      </c>
      <c r="G381" s="30">
        <v>0.50049999999999994</v>
      </c>
      <c r="H381" s="30"/>
      <c r="I381" s="30">
        <v>11.2989</v>
      </c>
      <c r="J381" s="30">
        <v>1.9942</v>
      </c>
      <c r="K381" s="30">
        <v>1.0924</v>
      </c>
      <c r="L381" s="31"/>
      <c r="M381" s="31"/>
      <c r="N381" s="31">
        <v>181326.69769999999</v>
      </c>
      <c r="O381" s="31">
        <v>75389.315900000001</v>
      </c>
      <c r="P381" s="31">
        <v>2852.2307000000001</v>
      </c>
      <c r="Q381" s="31">
        <v>7504.0946999999996</v>
      </c>
      <c r="R381" s="30">
        <v>19.6128</v>
      </c>
      <c r="S381" s="30">
        <v>82.559100000000001</v>
      </c>
      <c r="T381" s="30">
        <v>-1.8019000000000001</v>
      </c>
      <c r="U381" s="30">
        <v>4.3625999999999996</v>
      </c>
      <c r="V381" s="30"/>
      <c r="W381" s="31"/>
    </row>
    <row r="382" spans="1:23" x14ac:dyDescent="0.3">
      <c r="A382" s="32" t="s">
        <v>161</v>
      </c>
      <c r="B382" s="32">
        <v>2002</v>
      </c>
      <c r="C382" s="29" t="s">
        <v>197</v>
      </c>
      <c r="D382" s="29" t="s">
        <v>205</v>
      </c>
      <c r="E382" s="33">
        <f t="shared" si="10"/>
        <v>0</v>
      </c>
      <c r="F382" s="33">
        <f t="shared" si="11"/>
        <v>0</v>
      </c>
      <c r="G382" s="30">
        <v>-2.3699999999999999E-2</v>
      </c>
      <c r="H382" s="30"/>
      <c r="I382" s="30">
        <v>-1.3635999999999999</v>
      </c>
      <c r="J382" s="30">
        <v>2.4767999999999999</v>
      </c>
      <c r="K382" s="30">
        <v>1.8209</v>
      </c>
      <c r="L382" s="31"/>
      <c r="M382" s="31"/>
      <c r="N382" s="31">
        <v>178139.41570000001</v>
      </c>
      <c r="O382" s="31">
        <v>78566.760599999994</v>
      </c>
      <c r="P382" s="31">
        <v>3368.6637000000001</v>
      </c>
      <c r="Q382" s="31">
        <v>7403.8954000000003</v>
      </c>
      <c r="R382" s="30">
        <v>19.4556</v>
      </c>
      <c r="S382" s="30">
        <v>86.291200000000003</v>
      </c>
      <c r="T382" s="30">
        <v>2.4683999999999999</v>
      </c>
      <c r="U382" s="30">
        <v>-2.4361000000000002</v>
      </c>
      <c r="V382" s="30"/>
      <c r="W382" s="31"/>
    </row>
    <row r="383" spans="1:23" x14ac:dyDescent="0.3">
      <c r="A383" s="32" t="s">
        <v>162</v>
      </c>
      <c r="B383" s="32">
        <v>2003</v>
      </c>
      <c r="C383" s="29" t="s">
        <v>197</v>
      </c>
      <c r="D383" s="29" t="s">
        <v>205</v>
      </c>
      <c r="E383" s="33">
        <f t="shared" si="10"/>
        <v>0</v>
      </c>
      <c r="F383" s="33">
        <f t="shared" si="11"/>
        <v>0</v>
      </c>
      <c r="G383" s="30">
        <v>0.39019999999999999</v>
      </c>
      <c r="H383" s="30"/>
      <c r="I383" s="30">
        <v>8.5509000000000004</v>
      </c>
      <c r="J383" s="30">
        <v>2.5185</v>
      </c>
      <c r="K383" s="30">
        <v>2.0266000000000002</v>
      </c>
      <c r="L383" s="31"/>
      <c r="M383" s="31"/>
      <c r="N383" s="31">
        <v>207472.6942</v>
      </c>
      <c r="O383" s="31">
        <v>91072.512100000007</v>
      </c>
      <c r="P383" s="31">
        <v>3908.0054</v>
      </c>
      <c r="Q383" s="31">
        <v>8780.3397999999997</v>
      </c>
      <c r="R383" s="30">
        <v>19.046900000000001</v>
      </c>
      <c r="S383" s="30">
        <v>86.281199999999998</v>
      </c>
      <c r="T383" s="30">
        <v>-2.0851999999999999</v>
      </c>
      <c r="U383" s="30">
        <v>-3.3353000000000002</v>
      </c>
      <c r="V383" s="30"/>
      <c r="W383" s="31"/>
    </row>
    <row r="384" spans="1:23" x14ac:dyDescent="0.3">
      <c r="A384" s="32" t="s">
        <v>163</v>
      </c>
      <c r="B384" s="32">
        <v>2004</v>
      </c>
      <c r="C384" s="29" t="s">
        <v>197</v>
      </c>
      <c r="D384" s="29" t="s">
        <v>205</v>
      </c>
      <c r="E384" s="33">
        <f t="shared" si="10"/>
        <v>0</v>
      </c>
      <c r="F384" s="33">
        <f t="shared" si="11"/>
        <v>0</v>
      </c>
      <c r="G384" s="30">
        <v>0.73219999999999996</v>
      </c>
      <c r="H384" s="30"/>
      <c r="I384" s="30">
        <v>17.010400000000001</v>
      </c>
      <c r="J384" s="30">
        <v>2.4237000000000002</v>
      </c>
      <c r="K384" s="30">
        <v>1.9064000000000001</v>
      </c>
      <c r="L384" s="31"/>
      <c r="M384" s="31"/>
      <c r="N384" s="31">
        <v>255149.3027</v>
      </c>
      <c r="O384" s="31">
        <v>102630.845</v>
      </c>
      <c r="P384" s="31">
        <v>4380.7672000000002</v>
      </c>
      <c r="Q384" s="31">
        <v>10392.1247</v>
      </c>
      <c r="R384" s="30">
        <v>20.424700000000001</v>
      </c>
      <c r="S384" s="30">
        <v>86.186000000000007</v>
      </c>
      <c r="T384" s="30">
        <v>4.1951000000000001</v>
      </c>
      <c r="U384" s="30">
        <v>13.1305</v>
      </c>
      <c r="V384" s="30"/>
      <c r="W384" s="31"/>
    </row>
    <row r="385" spans="1:23" x14ac:dyDescent="0.3">
      <c r="A385" s="32" t="s">
        <v>164</v>
      </c>
      <c r="B385" s="32">
        <v>2005</v>
      </c>
      <c r="C385" s="29" t="s">
        <v>197</v>
      </c>
      <c r="D385" s="29" t="s">
        <v>205</v>
      </c>
      <c r="E385" s="33">
        <f t="shared" si="10"/>
        <v>0</v>
      </c>
      <c r="F385" s="33">
        <f t="shared" si="11"/>
        <v>0</v>
      </c>
      <c r="G385" s="30">
        <v>0.65920000000000001</v>
      </c>
      <c r="H385" s="30"/>
      <c r="I385" s="30">
        <v>15.6235</v>
      </c>
      <c r="J385" s="30">
        <v>2.1741999999999999</v>
      </c>
      <c r="K385" s="30">
        <v>1.6462000000000001</v>
      </c>
      <c r="L385" s="31">
        <v>11083.2981</v>
      </c>
      <c r="M385" s="31">
        <v>109921.35309999999</v>
      </c>
      <c r="N385" s="31">
        <v>308845.66600000003</v>
      </c>
      <c r="O385" s="31">
        <v>129840.1691</v>
      </c>
      <c r="P385" s="31">
        <v>4937.7974000000004</v>
      </c>
      <c r="Q385" s="31">
        <v>13417.3362</v>
      </c>
      <c r="R385" s="30">
        <v>19.7742</v>
      </c>
      <c r="S385" s="30">
        <v>85.546700000000001</v>
      </c>
      <c r="T385" s="30">
        <v>22.723700000000001</v>
      </c>
      <c r="U385" s="30">
        <v>19.376200000000001</v>
      </c>
      <c r="V385" s="30"/>
      <c r="W385" s="31">
        <v>14531.0782</v>
      </c>
    </row>
    <row r="386" spans="1:23" x14ac:dyDescent="0.3">
      <c r="A386" s="32" t="s">
        <v>165</v>
      </c>
      <c r="B386" s="32">
        <v>2006</v>
      </c>
      <c r="C386" s="29" t="s">
        <v>197</v>
      </c>
      <c r="D386" s="29" t="s">
        <v>205</v>
      </c>
      <c r="E386" s="33">
        <f t="shared" si="10"/>
        <v>0</v>
      </c>
      <c r="F386" s="33">
        <f t="shared" si="11"/>
        <v>0</v>
      </c>
      <c r="G386" s="30">
        <v>1.2142999999999999</v>
      </c>
      <c r="H386" s="30"/>
      <c r="I386" s="30">
        <v>26.122699999999998</v>
      </c>
      <c r="J386" s="30">
        <v>2.0217999999999998</v>
      </c>
      <c r="K386" s="30">
        <v>1.4000999999999999</v>
      </c>
      <c r="L386" s="31">
        <v>15221.9251</v>
      </c>
      <c r="M386" s="31">
        <v>126451.8717</v>
      </c>
      <c r="N386" s="31">
        <v>350190.73080000002</v>
      </c>
      <c r="O386" s="31">
        <v>144318.18179999999</v>
      </c>
      <c r="P386" s="31">
        <v>5596.8696</v>
      </c>
      <c r="Q386" s="31">
        <v>17118.5383</v>
      </c>
      <c r="R386" s="30">
        <v>17.109300000000001</v>
      </c>
      <c r="S386" s="30">
        <v>82.965900000000005</v>
      </c>
      <c r="T386" s="30">
        <v>5.4638999999999998</v>
      </c>
      <c r="U386" s="30">
        <v>5.6384999999999996</v>
      </c>
      <c r="V386" s="30"/>
      <c r="W386" s="31">
        <v>16543.671999999999</v>
      </c>
    </row>
    <row r="387" spans="1:23" x14ac:dyDescent="0.3">
      <c r="A387" s="32" t="s">
        <v>166</v>
      </c>
      <c r="B387" s="32">
        <v>2007</v>
      </c>
      <c r="C387" s="29" t="s">
        <v>197</v>
      </c>
      <c r="D387" s="29" t="s">
        <v>205</v>
      </c>
      <c r="E387" s="33">
        <f t="shared" si="10"/>
        <v>1</v>
      </c>
      <c r="F387" s="33">
        <f t="shared" si="11"/>
        <v>0</v>
      </c>
      <c r="G387" s="30">
        <v>0.98080000000000001</v>
      </c>
      <c r="H387" s="30"/>
      <c r="I387" s="30">
        <v>19.792999999999999</v>
      </c>
      <c r="J387" s="30">
        <v>2.0436000000000001</v>
      </c>
      <c r="K387" s="30">
        <v>1.3167</v>
      </c>
      <c r="L387" s="31">
        <v>32933.375399999997</v>
      </c>
      <c r="M387" s="31">
        <v>160529.41800000001</v>
      </c>
      <c r="N387" s="31">
        <v>444294.28480000002</v>
      </c>
      <c r="O387" s="31">
        <v>186517.20869999999</v>
      </c>
      <c r="P387" s="31">
        <v>6314.0218999999997</v>
      </c>
      <c r="Q387" s="31">
        <v>22080.833600000002</v>
      </c>
      <c r="R387" s="30">
        <v>18.779399999999999</v>
      </c>
      <c r="S387" s="30">
        <v>84.392200000000003</v>
      </c>
      <c r="T387" s="30">
        <v>9.4396000000000004</v>
      </c>
      <c r="U387" s="30">
        <v>5.9353999999999996</v>
      </c>
      <c r="V387" s="30"/>
      <c r="W387" s="31">
        <v>20833.5965</v>
      </c>
    </row>
    <row r="388" spans="1:23" x14ac:dyDescent="0.3">
      <c r="A388" s="32" t="s">
        <v>167</v>
      </c>
      <c r="B388" s="32">
        <v>2008</v>
      </c>
      <c r="C388" s="29" t="s">
        <v>197</v>
      </c>
      <c r="D388" s="29" t="s">
        <v>205</v>
      </c>
      <c r="E388" s="33">
        <f t="shared" si="10"/>
        <v>1</v>
      </c>
      <c r="F388" s="33">
        <f t="shared" si="11"/>
        <v>0</v>
      </c>
      <c r="G388" s="30">
        <v>0.77800000000000002</v>
      </c>
      <c r="H388" s="30"/>
      <c r="I388" s="30">
        <v>14.864699999999999</v>
      </c>
      <c r="J388" s="30">
        <v>2.2004999999999999</v>
      </c>
      <c r="K388" s="30">
        <v>1.6202000000000001</v>
      </c>
      <c r="L388" s="31">
        <v>17228.192999999999</v>
      </c>
      <c r="M388" s="31">
        <v>176414.2298</v>
      </c>
      <c r="N388" s="31">
        <v>469227.69309999997</v>
      </c>
      <c r="O388" s="31">
        <v>184253.93650000001</v>
      </c>
      <c r="P388" s="31">
        <v>8328.7417999999998</v>
      </c>
      <c r="Q388" s="31">
        <v>24826.293399999999</v>
      </c>
      <c r="R388" s="30">
        <v>16.670999999999999</v>
      </c>
      <c r="S388" s="30">
        <v>88.150499999999994</v>
      </c>
      <c r="T388" s="30">
        <v>24.801100000000002</v>
      </c>
      <c r="U388" s="30">
        <v>35.927500000000002</v>
      </c>
      <c r="V388" s="30"/>
      <c r="W388" s="31">
        <v>21118.053800000002</v>
      </c>
    </row>
    <row r="389" spans="1:23" x14ac:dyDescent="0.3">
      <c r="A389" s="32" t="s">
        <v>168</v>
      </c>
      <c r="B389" s="32">
        <v>2009</v>
      </c>
      <c r="C389" s="29" t="s">
        <v>197</v>
      </c>
      <c r="D389" s="29" t="s">
        <v>205</v>
      </c>
      <c r="E389" s="33">
        <f t="shared" si="10"/>
        <v>1</v>
      </c>
      <c r="F389" s="33">
        <f t="shared" si="11"/>
        <v>0</v>
      </c>
      <c r="G389" s="30">
        <v>0.55689999999999995</v>
      </c>
      <c r="H389" s="30"/>
      <c r="I389" s="30">
        <v>9.0688999999999993</v>
      </c>
      <c r="J389" s="30">
        <v>2.5448</v>
      </c>
      <c r="K389" s="30">
        <v>2.1440999999999999</v>
      </c>
      <c r="L389" s="31">
        <v>19799.2971</v>
      </c>
      <c r="M389" s="31">
        <v>175346.83679999999</v>
      </c>
      <c r="N389" s="31">
        <v>515370.88419999997</v>
      </c>
      <c r="O389" s="31">
        <v>236307.80609999999</v>
      </c>
      <c r="P389" s="31">
        <v>9728.6177000000007</v>
      </c>
      <c r="Q389" s="31">
        <v>32672.0311</v>
      </c>
      <c r="R389" s="30">
        <v>13.647600000000001</v>
      </c>
      <c r="S389" s="30">
        <v>89.190600000000003</v>
      </c>
      <c r="T389" s="30">
        <v>15.525399999999999</v>
      </c>
      <c r="U389" s="30">
        <v>4.0831</v>
      </c>
      <c r="V389" s="30"/>
      <c r="W389" s="31">
        <v>26209.766899999999</v>
      </c>
    </row>
    <row r="390" spans="1:23" x14ac:dyDescent="0.3">
      <c r="A390" s="32" t="s">
        <v>169</v>
      </c>
      <c r="B390" s="32">
        <v>2010</v>
      </c>
      <c r="C390" s="29" t="s">
        <v>197</v>
      </c>
      <c r="D390" s="29" t="s">
        <v>205</v>
      </c>
      <c r="E390" s="33">
        <f t="shared" si="10"/>
        <v>1</v>
      </c>
      <c r="F390" s="33">
        <f t="shared" si="11"/>
        <v>0</v>
      </c>
      <c r="G390" s="30">
        <v>0.7893</v>
      </c>
      <c r="H390" s="30"/>
      <c r="I390" s="30">
        <v>11.9894</v>
      </c>
      <c r="J390" s="30">
        <v>2.3532000000000002</v>
      </c>
      <c r="K390" s="30">
        <v>2.1440000000000001</v>
      </c>
      <c r="L390" s="31">
        <v>23966.584800000001</v>
      </c>
      <c r="M390" s="31">
        <v>196471.7445</v>
      </c>
      <c r="N390" s="31">
        <v>608889.43489999999</v>
      </c>
      <c r="O390" s="31">
        <v>267645.20880000002</v>
      </c>
      <c r="P390" s="31">
        <v>11123.997799999999</v>
      </c>
      <c r="Q390" s="31">
        <v>38237.837800000001</v>
      </c>
      <c r="R390" s="30">
        <v>13.960900000000001</v>
      </c>
      <c r="S390" s="30">
        <v>87.463899999999995</v>
      </c>
      <c r="T390" s="30">
        <v>6.5884</v>
      </c>
      <c r="U390" s="30">
        <v>9.9573999999999998</v>
      </c>
      <c r="V390" s="30"/>
      <c r="W390" s="31">
        <v>30535.626499999998</v>
      </c>
    </row>
    <row r="391" spans="1:23" x14ac:dyDescent="0.3">
      <c r="A391" s="32" t="s">
        <v>170</v>
      </c>
      <c r="B391" s="32">
        <v>2011</v>
      </c>
      <c r="C391" s="29" t="s">
        <v>197</v>
      </c>
      <c r="D391" s="29" t="s">
        <v>205</v>
      </c>
      <c r="E391" s="33">
        <f t="shared" si="10"/>
        <v>1</v>
      </c>
      <c r="F391" s="33">
        <f t="shared" si="11"/>
        <v>0</v>
      </c>
      <c r="G391" s="30">
        <v>0.90190000000000003</v>
      </c>
      <c r="H391" s="30"/>
      <c r="I391" s="30">
        <v>13.8629</v>
      </c>
      <c r="J391" s="30">
        <v>2.3380000000000001</v>
      </c>
      <c r="K391" s="30">
        <v>2.2439</v>
      </c>
      <c r="L391" s="31">
        <v>28643.3524</v>
      </c>
      <c r="M391" s="31">
        <v>219856.29579999999</v>
      </c>
      <c r="N391" s="31">
        <v>689739.72470000002</v>
      </c>
      <c r="O391" s="31">
        <v>307313.83779999998</v>
      </c>
      <c r="P391" s="31">
        <v>13007.101000000001</v>
      </c>
      <c r="Q391" s="31">
        <v>43670.987800000003</v>
      </c>
      <c r="R391" s="30">
        <v>14.1907</v>
      </c>
      <c r="S391" s="30">
        <v>88.628600000000006</v>
      </c>
      <c r="T391" s="30">
        <v>12.2936</v>
      </c>
      <c r="U391" s="30">
        <v>11.894500000000001</v>
      </c>
      <c r="V391" s="30"/>
      <c r="W391" s="31">
        <v>35150.236199999999</v>
      </c>
    </row>
    <row r="392" spans="1:23" x14ac:dyDescent="0.3">
      <c r="A392" s="32" t="s">
        <v>171</v>
      </c>
      <c r="B392" s="32">
        <v>2012</v>
      </c>
      <c r="C392" s="29" t="s">
        <v>197</v>
      </c>
      <c r="D392" s="29" t="s">
        <v>205</v>
      </c>
      <c r="E392" s="33">
        <f t="shared" si="10"/>
        <v>1</v>
      </c>
      <c r="F392" s="33">
        <f t="shared" si="11"/>
        <v>0</v>
      </c>
      <c r="G392" s="30">
        <v>0.82340000000000002</v>
      </c>
      <c r="H392" s="30"/>
      <c r="I392" s="30">
        <v>14.8245</v>
      </c>
      <c r="J392" s="30">
        <v>2.2484999999999999</v>
      </c>
      <c r="K392" s="30">
        <v>2.0287999999999999</v>
      </c>
      <c r="L392" s="31">
        <v>30998.299500000001</v>
      </c>
      <c r="M392" s="31">
        <v>245948.78460000001</v>
      </c>
      <c r="N392" s="31">
        <v>811349.40480000002</v>
      </c>
      <c r="O392" s="31">
        <v>411615.48460000003</v>
      </c>
      <c r="P392" s="31">
        <v>14960.9861</v>
      </c>
      <c r="Q392" s="31">
        <v>44141.242400000003</v>
      </c>
      <c r="R392" s="30">
        <v>16.5532</v>
      </c>
      <c r="S392" s="30">
        <v>85.988900000000001</v>
      </c>
      <c r="T392" s="30">
        <v>8.4298000000000002</v>
      </c>
      <c r="U392" s="30">
        <v>9.9129000000000005</v>
      </c>
      <c r="V392" s="30"/>
      <c r="W392" s="31">
        <v>38606.582000000002</v>
      </c>
    </row>
    <row r="393" spans="1:23" x14ac:dyDescent="0.3">
      <c r="A393" s="32" t="s">
        <v>172</v>
      </c>
      <c r="B393" s="32">
        <v>2013</v>
      </c>
      <c r="C393" s="29" t="s">
        <v>197</v>
      </c>
      <c r="D393" s="29" t="s">
        <v>205</v>
      </c>
      <c r="E393" s="33">
        <f t="shared" si="10"/>
        <v>0</v>
      </c>
      <c r="F393" s="33">
        <f t="shared" si="11"/>
        <v>0</v>
      </c>
      <c r="G393" s="30">
        <v>0.78359999999999996</v>
      </c>
      <c r="H393" s="30"/>
      <c r="I393" s="30">
        <v>13.974</v>
      </c>
      <c r="J393" s="30">
        <v>2.1857000000000002</v>
      </c>
      <c r="K393" s="30">
        <v>2.0047000000000001</v>
      </c>
      <c r="L393" s="31">
        <v>30248.346000000001</v>
      </c>
      <c r="M393" s="31">
        <v>295176.9105</v>
      </c>
      <c r="N393" s="31">
        <v>827051.49100000004</v>
      </c>
      <c r="O393" s="31">
        <v>429357.56060000003</v>
      </c>
      <c r="P393" s="31">
        <v>15772.783799999999</v>
      </c>
      <c r="Q393" s="31">
        <v>45133.761599999998</v>
      </c>
      <c r="R393" s="30">
        <v>16.587199999999999</v>
      </c>
      <c r="S393" s="30">
        <v>87.302700000000002</v>
      </c>
      <c r="T393" s="30">
        <v>8.8178999999999998</v>
      </c>
      <c r="U393" s="30">
        <v>12.2578</v>
      </c>
      <c r="V393" s="30"/>
      <c r="W393" s="31">
        <v>30248.346000000001</v>
      </c>
    </row>
    <row r="394" spans="1:23" x14ac:dyDescent="0.3">
      <c r="A394" s="32" t="s">
        <v>173</v>
      </c>
      <c r="B394" s="32">
        <v>2014</v>
      </c>
      <c r="C394" s="29" t="s">
        <v>197</v>
      </c>
      <c r="D394" s="29" t="s">
        <v>205</v>
      </c>
      <c r="E394" s="33">
        <f t="shared" si="10"/>
        <v>0</v>
      </c>
      <c r="F394" s="33">
        <f t="shared" si="11"/>
        <v>0</v>
      </c>
      <c r="G394" s="30">
        <v>0.86080000000000001</v>
      </c>
      <c r="H394" s="30"/>
      <c r="I394" s="30">
        <v>15.4261</v>
      </c>
      <c r="J394" s="30">
        <v>2.1781000000000001</v>
      </c>
      <c r="K394" s="30">
        <v>2.0678999999999998</v>
      </c>
      <c r="L394" s="31">
        <v>31919.6666</v>
      </c>
      <c r="M394" s="31">
        <v>307683.09980000003</v>
      </c>
      <c r="N394" s="31">
        <v>837685.75989999995</v>
      </c>
      <c r="O394" s="31">
        <v>435587.8702</v>
      </c>
      <c r="P394" s="31">
        <v>16136.508900000001</v>
      </c>
      <c r="Q394" s="31">
        <v>46534.846599999997</v>
      </c>
      <c r="R394" s="30">
        <v>16.801100000000002</v>
      </c>
      <c r="S394" s="30">
        <v>86.476500000000001</v>
      </c>
      <c r="T394" s="30">
        <v>7.5053000000000001</v>
      </c>
      <c r="U394" s="30">
        <v>11.3873</v>
      </c>
      <c r="V394" s="30"/>
      <c r="W394" s="31">
        <v>31919.6666</v>
      </c>
    </row>
    <row r="395" spans="1:23" x14ac:dyDescent="0.3">
      <c r="A395" s="32" t="s">
        <v>174</v>
      </c>
      <c r="B395" s="32">
        <v>2015</v>
      </c>
      <c r="C395" s="29" t="s">
        <v>197</v>
      </c>
      <c r="D395" s="29" t="s">
        <v>205</v>
      </c>
      <c r="E395" s="33">
        <f t="shared" si="10"/>
        <v>0</v>
      </c>
      <c r="F395" s="33">
        <f t="shared" si="11"/>
        <v>0</v>
      </c>
      <c r="G395" s="30">
        <v>0.76629999999999998</v>
      </c>
      <c r="H395" s="30"/>
      <c r="I395" s="30">
        <v>13.5642</v>
      </c>
      <c r="J395" s="30">
        <v>2.0396999999999998</v>
      </c>
      <c r="K395" s="30">
        <v>-0.42709999999999998</v>
      </c>
      <c r="L395" s="31">
        <v>33202.814299999998</v>
      </c>
      <c r="M395" s="31">
        <v>310490.21110000001</v>
      </c>
      <c r="N395" s="31">
        <v>844580.14679999999</v>
      </c>
      <c r="O395" s="31">
        <v>435737.99329999997</v>
      </c>
      <c r="P395" s="31">
        <v>15078.257299999999</v>
      </c>
      <c r="Q395" s="31">
        <v>47964.209199999998</v>
      </c>
      <c r="R395" s="30">
        <v>16.476299999999998</v>
      </c>
      <c r="S395" s="30">
        <v>84.876499999999993</v>
      </c>
      <c r="T395" s="30">
        <v>14.167199999999999</v>
      </c>
      <c r="U395" s="30">
        <v>16.708600000000001</v>
      </c>
      <c r="V395" s="30"/>
      <c r="W395" s="31">
        <v>33202.814299999998</v>
      </c>
    </row>
    <row r="396" spans="1:23" x14ac:dyDescent="0.3">
      <c r="A396" s="32" t="s">
        <v>175</v>
      </c>
      <c r="B396" s="32">
        <v>2016</v>
      </c>
      <c r="C396" s="29" t="s">
        <v>197</v>
      </c>
      <c r="D396" s="29" t="s">
        <v>205</v>
      </c>
      <c r="E396" s="33">
        <f t="shared" si="10"/>
        <v>0</v>
      </c>
      <c r="F396" s="33">
        <f t="shared" si="11"/>
        <v>0</v>
      </c>
      <c r="G396" s="30">
        <v>0.77329999999999999</v>
      </c>
      <c r="H396" s="30"/>
      <c r="I396" s="30">
        <v>13.2639</v>
      </c>
      <c r="J396" s="30">
        <v>1.9643999999999999</v>
      </c>
      <c r="K396" s="30">
        <v>-0.67789999999999995</v>
      </c>
      <c r="L396" s="31">
        <v>36849.682999999997</v>
      </c>
      <c r="M396" s="31">
        <v>302755.68819999998</v>
      </c>
      <c r="N396" s="31">
        <v>878005.96790000005</v>
      </c>
      <c r="O396" s="31">
        <v>452790.0037</v>
      </c>
      <c r="P396" s="31">
        <v>15028.3303</v>
      </c>
      <c r="Q396" s="31">
        <v>50849.682999999997</v>
      </c>
      <c r="R396" s="30">
        <v>15.8591</v>
      </c>
      <c r="S396" s="30">
        <v>88.505899999999997</v>
      </c>
      <c r="T396" s="30">
        <v>6.5278999999999998</v>
      </c>
      <c r="U396" s="30">
        <v>10.7889</v>
      </c>
      <c r="V396" s="30">
        <v>384.12560000000002</v>
      </c>
      <c r="W396" s="31">
        <v>46114.136500000001</v>
      </c>
    </row>
    <row r="397" spans="1:23" x14ac:dyDescent="0.3">
      <c r="A397" s="32" t="s">
        <v>176</v>
      </c>
      <c r="B397" s="32">
        <v>2017</v>
      </c>
      <c r="C397" s="29" t="s">
        <v>197</v>
      </c>
      <c r="D397" s="29" t="s">
        <v>205</v>
      </c>
      <c r="E397" s="33">
        <f t="shared" si="10"/>
        <v>0</v>
      </c>
      <c r="F397" s="33">
        <f t="shared" si="11"/>
        <v>0</v>
      </c>
      <c r="G397" s="30">
        <v>0.84660000000000002</v>
      </c>
      <c r="H397" s="30"/>
      <c r="I397" s="30">
        <v>14.8277</v>
      </c>
      <c r="J397" s="30">
        <v>1.8825000000000001</v>
      </c>
      <c r="K397" s="30">
        <v>-1.4180999999999999</v>
      </c>
      <c r="L397" s="31">
        <v>41677.1342</v>
      </c>
      <c r="M397" s="31">
        <v>337908.04060000001</v>
      </c>
      <c r="N397" s="31">
        <v>991699.62009999994</v>
      </c>
      <c r="O397" s="31">
        <v>501159.18430000002</v>
      </c>
      <c r="P397" s="31">
        <v>15943.071400000001</v>
      </c>
      <c r="Q397" s="31">
        <v>53855.160100000001</v>
      </c>
      <c r="R397" s="30">
        <v>17.010200000000001</v>
      </c>
      <c r="S397" s="30">
        <v>84.576599999999999</v>
      </c>
      <c r="T397" s="30">
        <v>6.4880000000000004</v>
      </c>
      <c r="U397" s="30">
        <v>6.9504000000000001</v>
      </c>
      <c r="V397" s="30">
        <v>414.80919999999998</v>
      </c>
      <c r="W397" s="31">
        <v>50428.781900000002</v>
      </c>
    </row>
    <row r="398" spans="1:23" x14ac:dyDescent="0.3">
      <c r="A398" s="32" t="s">
        <v>177</v>
      </c>
      <c r="B398" s="32">
        <v>2018</v>
      </c>
      <c r="C398" s="29" t="s">
        <v>197</v>
      </c>
      <c r="D398" s="29" t="s">
        <v>205</v>
      </c>
      <c r="E398" s="33">
        <f t="shared" ref="E398:E464" si="12">IF(OR(AND(B398&gt;2006,B398&lt;=2012), B398=2001,B398&gt;=2020),1,0)</f>
        <v>0</v>
      </c>
      <c r="F398" s="33">
        <f t="shared" ref="F398:F464" si="13">IF(D398="USA",1,0)</f>
        <v>0</v>
      </c>
      <c r="G398" s="30">
        <v>0.86170000000000002</v>
      </c>
      <c r="H398" s="30"/>
      <c r="I398" s="30">
        <v>15.397500000000001</v>
      </c>
      <c r="J398" s="30">
        <v>1.8671</v>
      </c>
      <c r="K398" s="30">
        <v>-2.2833000000000001</v>
      </c>
      <c r="L398" s="31">
        <v>45398.236799999999</v>
      </c>
      <c r="M398" s="31">
        <v>331053.35159999999</v>
      </c>
      <c r="N398" s="31">
        <v>1014500</v>
      </c>
      <c r="O398" s="31">
        <v>514426.2046</v>
      </c>
      <c r="P398" s="31">
        <v>17284.9506</v>
      </c>
      <c r="Q398" s="31">
        <v>56275.269800000002</v>
      </c>
      <c r="R398" s="30">
        <v>16.677900000000001</v>
      </c>
      <c r="S398" s="30">
        <v>85.037700000000001</v>
      </c>
      <c r="T398" s="30">
        <v>4.7245999999999997</v>
      </c>
      <c r="U398" s="30">
        <v>5.8480999999999996</v>
      </c>
      <c r="V398" s="30">
        <v>408.60320000000002</v>
      </c>
      <c r="W398" s="31">
        <v>53529.411800000002</v>
      </c>
    </row>
    <row r="399" spans="1:23" x14ac:dyDescent="0.3">
      <c r="A399" s="32" t="s">
        <v>178</v>
      </c>
      <c r="B399" s="32">
        <v>2019</v>
      </c>
      <c r="C399" s="29" t="s">
        <v>197</v>
      </c>
      <c r="D399" s="29" t="s">
        <v>205</v>
      </c>
      <c r="E399" s="33">
        <f t="shared" si="12"/>
        <v>0</v>
      </c>
      <c r="F399" s="33">
        <f t="shared" si="13"/>
        <v>0</v>
      </c>
      <c r="G399" s="30">
        <v>0.84850000000000003</v>
      </c>
      <c r="H399" s="30"/>
      <c r="I399" s="30">
        <v>14.6408</v>
      </c>
      <c r="J399" s="30">
        <v>1.8953</v>
      </c>
      <c r="K399" s="30">
        <v>-3.8784999999999998</v>
      </c>
      <c r="L399" s="31">
        <v>46864.458299999998</v>
      </c>
      <c r="M399" s="31">
        <v>346451.90700000001</v>
      </c>
      <c r="N399" s="31">
        <v>1075300</v>
      </c>
      <c r="O399" s="31">
        <v>539150.58499999996</v>
      </c>
      <c r="P399" s="31">
        <v>18009.294399999999</v>
      </c>
      <c r="Q399" s="31">
        <v>62225.345699999998</v>
      </c>
      <c r="R399" s="30">
        <v>16.137699999999999</v>
      </c>
      <c r="S399" s="30">
        <v>82.789000000000001</v>
      </c>
      <c r="T399" s="30">
        <v>4.8380999999999998</v>
      </c>
      <c r="U399" s="30">
        <v>-5.4112999999999998</v>
      </c>
      <c r="V399" s="30">
        <v>366.45420000000001</v>
      </c>
      <c r="W399" s="31">
        <v>56315.149700000002</v>
      </c>
    </row>
    <row r="400" spans="1:23" x14ac:dyDescent="0.3">
      <c r="A400" s="32" t="s">
        <v>179</v>
      </c>
      <c r="B400" s="32">
        <v>2020</v>
      </c>
      <c r="C400" s="29" t="s">
        <v>197</v>
      </c>
      <c r="D400" s="29" t="s">
        <v>205</v>
      </c>
      <c r="E400" s="33">
        <f t="shared" si="12"/>
        <v>1</v>
      </c>
      <c r="F400" s="33">
        <f t="shared" si="13"/>
        <v>0</v>
      </c>
      <c r="G400" s="30">
        <v>0.75980000000000003</v>
      </c>
      <c r="H400" s="30"/>
      <c r="I400" s="30">
        <v>13.5406</v>
      </c>
      <c r="J400" s="30">
        <v>1.7624</v>
      </c>
      <c r="K400" s="30">
        <v>-1.5096000000000001</v>
      </c>
      <c r="L400" s="31">
        <v>51796.236599999997</v>
      </c>
      <c r="M400" s="31">
        <v>359022.4155</v>
      </c>
      <c r="N400" s="31">
        <v>1286400</v>
      </c>
      <c r="O400" s="31">
        <v>569580.17839999998</v>
      </c>
      <c r="P400" s="31">
        <v>19047.941200000001</v>
      </c>
      <c r="Q400" s="31">
        <v>67358.122799999997</v>
      </c>
      <c r="R400" s="30">
        <v>17.967400000000001</v>
      </c>
      <c r="S400" s="30">
        <v>81.018000000000001</v>
      </c>
      <c r="T400" s="30">
        <v>7.0647000000000002</v>
      </c>
      <c r="U400" s="30">
        <v>26.333100000000002</v>
      </c>
      <c r="V400" s="30">
        <v>341.91669999999999</v>
      </c>
      <c r="W400" s="31">
        <v>59990.254099999998</v>
      </c>
    </row>
    <row r="401" spans="1:23" x14ac:dyDescent="0.3">
      <c r="A401" s="32" t="s">
        <v>180</v>
      </c>
      <c r="B401" s="32">
        <v>2021</v>
      </c>
      <c r="C401" s="29" t="s">
        <v>197</v>
      </c>
      <c r="D401" s="29" t="s">
        <v>205</v>
      </c>
      <c r="E401" s="33">
        <f t="shared" si="12"/>
        <v>1</v>
      </c>
      <c r="F401" s="33">
        <f t="shared" si="13"/>
        <v>0</v>
      </c>
      <c r="G401" s="30">
        <v>0.83020000000000005</v>
      </c>
      <c r="H401" s="30"/>
      <c r="I401" s="30">
        <v>15.273400000000001</v>
      </c>
      <c r="J401" s="30">
        <v>1.5048999999999999</v>
      </c>
      <c r="K401" s="30">
        <v>-0.17649999999999999</v>
      </c>
      <c r="L401" s="31">
        <v>61080.993900000001</v>
      </c>
      <c r="M401" s="31">
        <v>371329.46110000001</v>
      </c>
      <c r="N401" s="31">
        <v>1394500</v>
      </c>
      <c r="O401" s="31">
        <v>614205.38879999996</v>
      </c>
      <c r="P401" s="31">
        <v>19192.673900000002</v>
      </c>
      <c r="Q401" s="31">
        <v>75926.105200000005</v>
      </c>
      <c r="R401" s="30">
        <v>17.318200000000001</v>
      </c>
      <c r="S401" s="30">
        <v>83.509100000000004</v>
      </c>
      <c r="T401" s="30">
        <v>0.2114</v>
      </c>
      <c r="U401" s="30">
        <v>-0.5625</v>
      </c>
      <c r="V401" s="30">
        <v>303.58150000000001</v>
      </c>
      <c r="W401" s="31">
        <v>70980.154899999994</v>
      </c>
    </row>
    <row r="402" spans="1:23" x14ac:dyDescent="0.3">
      <c r="A402" s="32" t="s">
        <v>181</v>
      </c>
      <c r="B402" s="32">
        <v>2022</v>
      </c>
      <c r="C402" s="29" t="s">
        <v>197</v>
      </c>
      <c r="D402" s="29" t="s">
        <v>205</v>
      </c>
      <c r="E402" s="33">
        <f t="shared" si="12"/>
        <v>1</v>
      </c>
      <c r="F402" s="33">
        <f t="shared" si="13"/>
        <v>0</v>
      </c>
      <c r="G402" s="30">
        <v>0.95599999999999996</v>
      </c>
      <c r="H402" s="30"/>
      <c r="I402" s="30">
        <v>17.6784</v>
      </c>
      <c r="J402" s="30">
        <v>1.6357999999999999</v>
      </c>
      <c r="K402" s="30">
        <v>-3.2054</v>
      </c>
      <c r="L402" s="31">
        <v>69213.285399999993</v>
      </c>
      <c r="M402" s="31">
        <v>379060.04840000003</v>
      </c>
      <c r="N402" s="31">
        <v>1405900</v>
      </c>
      <c r="O402" s="31">
        <v>628517.48659999995</v>
      </c>
      <c r="P402" s="31">
        <v>21254.9627</v>
      </c>
      <c r="Q402" s="31">
        <v>73414.473199999993</v>
      </c>
      <c r="R402" s="30">
        <v>17.215599999999998</v>
      </c>
      <c r="S402" s="30">
        <v>85.652699999999996</v>
      </c>
      <c r="T402" s="30">
        <v>12.5913</v>
      </c>
      <c r="U402" s="30">
        <v>9.2123000000000008</v>
      </c>
      <c r="V402" s="30">
        <v>305.88959999999997</v>
      </c>
      <c r="W402" s="31">
        <v>78579.8079</v>
      </c>
    </row>
    <row r="403" spans="1:23" x14ac:dyDescent="0.3">
      <c r="A403" s="32"/>
      <c r="B403" s="32"/>
      <c r="C403" s="29"/>
      <c r="D403" s="29"/>
      <c r="E403" s="33"/>
      <c r="F403" s="33"/>
      <c r="G403" s="30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30"/>
      <c r="S403" s="30"/>
      <c r="T403" s="30"/>
      <c r="U403" s="30"/>
      <c r="V403" s="30"/>
      <c r="W403" s="31"/>
    </row>
    <row r="404" spans="1:23" x14ac:dyDescent="0.3">
      <c r="A404" s="32" t="s">
        <v>157</v>
      </c>
      <c r="B404" s="32">
        <v>1998</v>
      </c>
      <c r="C404" s="29" t="s">
        <v>22</v>
      </c>
      <c r="D404" s="29" t="s">
        <v>45</v>
      </c>
      <c r="E404" s="33">
        <f t="shared" si="12"/>
        <v>0</v>
      </c>
      <c r="F404" s="33">
        <f t="shared" si="13"/>
        <v>1</v>
      </c>
      <c r="G404" s="30">
        <v>0.86899999999999999</v>
      </c>
      <c r="H404" s="30"/>
      <c r="I404" s="30">
        <v>11.4565</v>
      </c>
      <c r="J404" s="30">
        <v>3.7481</v>
      </c>
      <c r="K404" s="30">
        <v>2.8765999999999998</v>
      </c>
      <c r="L404" s="31"/>
      <c r="M404" s="31"/>
      <c r="N404" s="31">
        <v>617679</v>
      </c>
      <c r="O404" s="31">
        <v>357328</v>
      </c>
      <c r="P404" s="31">
        <v>18298</v>
      </c>
      <c r="Q404" s="31">
        <v>45855</v>
      </c>
      <c r="R404" s="30">
        <v>13.4459</v>
      </c>
      <c r="S404" s="30">
        <v>70.601399999999998</v>
      </c>
      <c r="T404" s="30">
        <v>4.4390999999999998</v>
      </c>
      <c r="U404" s="30">
        <v>3.9371</v>
      </c>
      <c r="V404" s="30"/>
      <c r="W404" s="31">
        <v>57055</v>
      </c>
    </row>
    <row r="405" spans="1:23" x14ac:dyDescent="0.3">
      <c r="A405" s="32" t="s">
        <v>158</v>
      </c>
      <c r="B405" s="32">
        <v>1999</v>
      </c>
      <c r="C405" s="29" t="s">
        <v>22</v>
      </c>
      <c r="D405" s="29" t="s">
        <v>45</v>
      </c>
      <c r="E405" s="33">
        <f t="shared" si="12"/>
        <v>0</v>
      </c>
      <c r="F405" s="33">
        <f t="shared" si="13"/>
        <v>1</v>
      </c>
      <c r="G405" s="30">
        <v>1.2608999999999999</v>
      </c>
      <c r="H405" s="30"/>
      <c r="I405" s="30">
        <v>17.461500000000001</v>
      </c>
      <c r="J405" s="30">
        <v>3.5268999999999999</v>
      </c>
      <c r="K405" s="30">
        <v>2.6427</v>
      </c>
      <c r="L405" s="31">
        <v>38651</v>
      </c>
      <c r="M405" s="31">
        <v>525661.76470000006</v>
      </c>
      <c r="N405" s="31">
        <v>632574</v>
      </c>
      <c r="O405" s="31">
        <v>370662</v>
      </c>
      <c r="P405" s="31">
        <v>18237</v>
      </c>
      <c r="Q405" s="31">
        <v>44355</v>
      </c>
      <c r="R405" s="30">
        <v>14.2369</v>
      </c>
      <c r="S405" s="30">
        <v>65.529899999999998</v>
      </c>
      <c r="T405" s="30">
        <v>3.7315999999999998</v>
      </c>
      <c r="U405" s="30">
        <v>-3.5167999999999999</v>
      </c>
      <c r="V405" s="30"/>
      <c r="W405" s="31">
        <v>57192</v>
      </c>
    </row>
    <row r="406" spans="1:23" x14ac:dyDescent="0.3">
      <c r="A406" s="32" t="s">
        <v>159</v>
      </c>
      <c r="B406" s="32">
        <v>2000</v>
      </c>
      <c r="C406" s="29" t="s">
        <v>22</v>
      </c>
      <c r="D406" s="29" t="s">
        <v>45</v>
      </c>
      <c r="E406" s="33">
        <f t="shared" si="12"/>
        <v>0</v>
      </c>
      <c r="F406" s="33">
        <f t="shared" si="13"/>
        <v>1</v>
      </c>
      <c r="G406" s="30">
        <v>1.1794</v>
      </c>
      <c r="H406" s="30"/>
      <c r="I406" s="30">
        <v>16.344100000000001</v>
      </c>
      <c r="J406" s="30">
        <v>3.5605000000000002</v>
      </c>
      <c r="K406" s="30">
        <v>2.4518</v>
      </c>
      <c r="L406" s="31">
        <v>40667</v>
      </c>
      <c r="M406" s="31">
        <v>541902.17390000005</v>
      </c>
      <c r="N406" s="31">
        <v>642191</v>
      </c>
      <c r="O406" s="31">
        <v>392193</v>
      </c>
      <c r="P406" s="31">
        <v>18442</v>
      </c>
      <c r="Q406" s="31">
        <v>47556</v>
      </c>
      <c r="R406" s="30">
        <v>13.483499999999999</v>
      </c>
      <c r="S406" s="30">
        <v>68.939300000000003</v>
      </c>
      <c r="T406" s="30">
        <v>5.8087999999999997</v>
      </c>
      <c r="U406" s="30">
        <v>4.8868999999999998</v>
      </c>
      <c r="V406" s="30"/>
      <c r="W406" s="31">
        <v>59826</v>
      </c>
    </row>
    <row r="407" spans="1:23" x14ac:dyDescent="0.3">
      <c r="A407" s="32" t="s">
        <v>160</v>
      </c>
      <c r="B407" s="32">
        <v>2001</v>
      </c>
      <c r="C407" s="29" t="s">
        <v>22</v>
      </c>
      <c r="D407" s="29" t="s">
        <v>45</v>
      </c>
      <c r="E407" s="33">
        <f t="shared" si="12"/>
        <v>1</v>
      </c>
      <c r="F407" s="33">
        <f t="shared" si="13"/>
        <v>1</v>
      </c>
      <c r="G407" s="30">
        <v>1.0747</v>
      </c>
      <c r="H407" s="30"/>
      <c r="I407" s="30">
        <v>14.138</v>
      </c>
      <c r="J407" s="30">
        <v>4.1559999999999997</v>
      </c>
      <c r="K407" s="30">
        <v>3.35</v>
      </c>
      <c r="L407" s="31">
        <v>41972</v>
      </c>
      <c r="M407" s="31">
        <v>506061.56270000001</v>
      </c>
      <c r="N407" s="31">
        <v>621764</v>
      </c>
      <c r="O407" s="31">
        <v>329153</v>
      </c>
      <c r="P407" s="31">
        <v>20290</v>
      </c>
      <c r="Q407" s="31">
        <v>48455</v>
      </c>
      <c r="R407" s="30">
        <v>12.8146</v>
      </c>
      <c r="S407" s="30">
        <v>73.024500000000003</v>
      </c>
      <c r="T407" s="30">
        <v>-16.073699999999999</v>
      </c>
      <c r="U407" s="30">
        <v>2.5398000000000001</v>
      </c>
      <c r="V407" s="30"/>
      <c r="W407" s="31">
        <v>64118</v>
      </c>
    </row>
    <row r="408" spans="1:23" x14ac:dyDescent="0.3">
      <c r="A408" s="32" t="s">
        <v>161</v>
      </c>
      <c r="B408" s="32">
        <v>2002</v>
      </c>
      <c r="C408" s="29" t="s">
        <v>22</v>
      </c>
      <c r="D408" s="29" t="s">
        <v>45</v>
      </c>
      <c r="E408" s="33">
        <f t="shared" si="12"/>
        <v>0</v>
      </c>
      <c r="F408" s="33">
        <f t="shared" si="13"/>
        <v>1</v>
      </c>
      <c r="G408" s="30">
        <v>1.4420999999999999</v>
      </c>
      <c r="H408" s="30"/>
      <c r="I408" s="30">
        <v>18.7285</v>
      </c>
      <c r="J408" s="30">
        <v>4.4481999999999999</v>
      </c>
      <c r="K408" s="30">
        <v>3.2115</v>
      </c>
      <c r="L408" s="31">
        <v>43012</v>
      </c>
      <c r="M408" s="31">
        <v>523443.28240000003</v>
      </c>
      <c r="N408" s="31">
        <v>660951</v>
      </c>
      <c r="O408" s="31">
        <v>342755</v>
      </c>
      <c r="P408" s="31">
        <v>20923</v>
      </c>
      <c r="Q408" s="31">
        <v>50261</v>
      </c>
      <c r="R408" s="30">
        <v>13.135199999999999</v>
      </c>
      <c r="S408" s="30">
        <v>58.5976</v>
      </c>
      <c r="T408" s="30">
        <v>4.1323999999999996</v>
      </c>
      <c r="U408" s="30">
        <v>-40.321300000000001</v>
      </c>
      <c r="V408" s="30"/>
      <c r="W408" s="31">
        <v>65064</v>
      </c>
    </row>
    <row r="409" spans="1:23" x14ac:dyDescent="0.3">
      <c r="A409" s="32" t="s">
        <v>162</v>
      </c>
      <c r="B409" s="32">
        <v>2003</v>
      </c>
      <c r="C409" s="29" t="s">
        <v>22</v>
      </c>
      <c r="D409" s="29" t="s">
        <v>45</v>
      </c>
      <c r="E409" s="33">
        <f t="shared" si="12"/>
        <v>0</v>
      </c>
      <c r="F409" s="33">
        <f t="shared" si="13"/>
        <v>1</v>
      </c>
      <c r="G409" s="30">
        <v>1.5662</v>
      </c>
      <c r="H409" s="30"/>
      <c r="I409" s="30">
        <v>22.011099999999999</v>
      </c>
      <c r="J409" s="30">
        <v>4.077</v>
      </c>
      <c r="K409" s="30">
        <v>3.0802999999999998</v>
      </c>
      <c r="L409" s="31">
        <v>44050</v>
      </c>
      <c r="M409" s="31">
        <v>561508.00340000005</v>
      </c>
      <c r="N409" s="31">
        <v>719483</v>
      </c>
      <c r="O409" s="31">
        <v>371463</v>
      </c>
      <c r="P409" s="31">
        <v>21464</v>
      </c>
      <c r="Q409" s="31">
        <v>47926</v>
      </c>
      <c r="R409" s="30">
        <v>14.9955</v>
      </c>
      <c r="S409" s="30">
        <v>68.734499999999997</v>
      </c>
      <c r="T409" s="30">
        <v>8.3757000000000001</v>
      </c>
      <c r="U409" s="30">
        <v>85.786699999999996</v>
      </c>
      <c r="V409" s="30"/>
      <c r="W409" s="31">
        <v>66651</v>
      </c>
    </row>
    <row r="410" spans="1:23" x14ac:dyDescent="0.3">
      <c r="A410" s="32" t="s">
        <v>163</v>
      </c>
      <c r="B410" s="32">
        <v>2004</v>
      </c>
      <c r="C410" s="29" t="s">
        <v>22</v>
      </c>
      <c r="D410" s="29" t="s">
        <v>45</v>
      </c>
      <c r="E410" s="33">
        <f t="shared" si="12"/>
        <v>0</v>
      </c>
      <c r="F410" s="33">
        <f t="shared" si="13"/>
        <v>1</v>
      </c>
      <c r="G410" s="30">
        <v>1.5243</v>
      </c>
      <c r="H410" s="30"/>
      <c r="I410" s="30">
        <v>18.839700000000001</v>
      </c>
      <c r="J410" s="30">
        <v>3.8098999999999998</v>
      </c>
      <c r="K410" s="30">
        <v>3.33</v>
      </c>
      <c r="L410" s="31">
        <v>65049</v>
      </c>
      <c r="M410" s="31">
        <v>793128.72979999997</v>
      </c>
      <c r="N410" s="31">
        <v>1110432</v>
      </c>
      <c r="O410" s="31">
        <v>521813</v>
      </c>
      <c r="P410" s="31">
        <v>27960</v>
      </c>
      <c r="Q410" s="31">
        <v>99964</v>
      </c>
      <c r="R410" s="30">
        <v>11.0783</v>
      </c>
      <c r="S410" s="30">
        <v>65.066100000000006</v>
      </c>
      <c r="T410" s="30">
        <v>40.475099999999998</v>
      </c>
      <c r="U410" s="30">
        <v>49.372300000000003</v>
      </c>
      <c r="V410" s="30"/>
      <c r="W410" s="31">
        <v>93034</v>
      </c>
    </row>
    <row r="411" spans="1:23" x14ac:dyDescent="0.3">
      <c r="A411" s="32" t="s">
        <v>164</v>
      </c>
      <c r="B411" s="32">
        <v>2005</v>
      </c>
      <c r="C411" s="29" t="s">
        <v>22</v>
      </c>
      <c r="D411" s="29" t="s">
        <v>45</v>
      </c>
      <c r="E411" s="33">
        <f t="shared" si="12"/>
        <v>0</v>
      </c>
      <c r="F411" s="33">
        <f t="shared" si="13"/>
        <v>1</v>
      </c>
      <c r="G411" s="30">
        <v>1.3708</v>
      </c>
      <c r="H411" s="30"/>
      <c r="I411" s="30">
        <v>16.346800000000002</v>
      </c>
      <c r="J411" s="30">
        <v>3.1507999999999998</v>
      </c>
      <c r="K411" s="30">
        <v>2.6408</v>
      </c>
      <c r="L411" s="31">
        <v>74375</v>
      </c>
      <c r="M411" s="31">
        <v>901633.57400000002</v>
      </c>
      <c r="N411" s="31">
        <v>1291803</v>
      </c>
      <c r="O411" s="31">
        <v>573791</v>
      </c>
      <c r="P411" s="31">
        <v>30737</v>
      </c>
      <c r="Q411" s="31">
        <v>101262</v>
      </c>
      <c r="R411" s="30">
        <v>12.723000000000001</v>
      </c>
      <c r="S411" s="30">
        <v>55.510599999999997</v>
      </c>
      <c r="T411" s="30">
        <v>9.9610000000000003</v>
      </c>
      <c r="U411" s="30">
        <v>2.6027999999999998</v>
      </c>
      <c r="V411" s="30"/>
      <c r="W411" s="31">
        <v>99901</v>
      </c>
    </row>
    <row r="412" spans="1:23" x14ac:dyDescent="0.3">
      <c r="A412" s="32" t="s">
        <v>165</v>
      </c>
      <c r="B412" s="32">
        <v>2006</v>
      </c>
      <c r="C412" s="29" t="s">
        <v>22</v>
      </c>
      <c r="D412" s="29" t="s">
        <v>45</v>
      </c>
      <c r="E412" s="33">
        <f t="shared" si="12"/>
        <v>0</v>
      </c>
      <c r="F412" s="33">
        <f t="shared" si="13"/>
        <v>1</v>
      </c>
      <c r="G412" s="30">
        <v>1.5361</v>
      </c>
      <c r="H412" s="30"/>
      <c r="I412" s="30">
        <v>18.068100000000001</v>
      </c>
      <c r="J412" s="30">
        <v>3.1259000000000001</v>
      </c>
      <c r="K412" s="30">
        <v>2.5409999999999999</v>
      </c>
      <c r="L412" s="31">
        <v>91064</v>
      </c>
      <c r="M412" s="31">
        <v>1054090.9091</v>
      </c>
      <c r="N412" s="31">
        <v>1459737</v>
      </c>
      <c r="O412" s="31">
        <v>706490</v>
      </c>
      <c r="P412" s="31">
        <v>34591</v>
      </c>
      <c r="Q412" s="31">
        <v>132421</v>
      </c>
      <c r="R412" s="30">
        <v>10.7911</v>
      </c>
      <c r="S412" s="30">
        <v>54.7789</v>
      </c>
      <c r="T412" s="30">
        <v>23.1267</v>
      </c>
      <c r="U412" s="30">
        <v>9.2689000000000004</v>
      </c>
      <c r="V412" s="30"/>
      <c r="W412" s="31">
        <v>125226</v>
      </c>
    </row>
    <row r="413" spans="1:23" x14ac:dyDescent="0.3">
      <c r="A413" s="32" t="s">
        <v>166</v>
      </c>
      <c r="B413" s="32">
        <v>2007</v>
      </c>
      <c r="C413" s="29" t="s">
        <v>22</v>
      </c>
      <c r="D413" s="29" t="s">
        <v>45</v>
      </c>
      <c r="E413" s="33">
        <f t="shared" si="12"/>
        <v>1</v>
      </c>
      <c r="F413" s="33">
        <f t="shared" si="13"/>
        <v>1</v>
      </c>
      <c r="G413" s="30">
        <v>0.94359999999999999</v>
      </c>
      <c r="H413" s="30"/>
      <c r="I413" s="30">
        <v>10.770899999999999</v>
      </c>
      <c r="J413" s="30">
        <v>2.7886000000000002</v>
      </c>
      <c r="K413" s="30">
        <v>2.2875999999999999</v>
      </c>
      <c r="L413" s="31">
        <v>83372</v>
      </c>
      <c r="M413" s="31">
        <v>1212905</v>
      </c>
      <c r="N413" s="31">
        <v>1715746</v>
      </c>
      <c r="O413" s="31">
        <v>876344</v>
      </c>
      <c r="P413" s="31">
        <v>34441</v>
      </c>
      <c r="Q413" s="31">
        <v>142394</v>
      </c>
      <c r="R413" s="30">
        <v>11.6874</v>
      </c>
      <c r="S413" s="30">
        <v>53.946399999999997</v>
      </c>
      <c r="T413" s="30">
        <v>24.042000000000002</v>
      </c>
      <c r="U413" s="30">
        <v>16.103899999999999</v>
      </c>
      <c r="V413" s="30">
        <v>314.2749</v>
      </c>
      <c r="W413" s="31">
        <v>133720</v>
      </c>
    </row>
    <row r="414" spans="1:23" x14ac:dyDescent="0.3">
      <c r="A414" s="32" t="s">
        <v>167</v>
      </c>
      <c r="B414" s="32">
        <v>2008</v>
      </c>
      <c r="C414" s="29" t="s">
        <v>22</v>
      </c>
      <c r="D414" s="29" t="s">
        <v>45</v>
      </c>
      <c r="E414" s="33">
        <f t="shared" si="12"/>
        <v>1</v>
      </c>
      <c r="F414" s="33">
        <f t="shared" si="13"/>
        <v>1</v>
      </c>
      <c r="G414" s="30">
        <v>0.2268</v>
      </c>
      <c r="H414" s="30"/>
      <c r="I414" s="30">
        <v>1.8144</v>
      </c>
      <c r="J414" s="30">
        <v>3.2263999999999999</v>
      </c>
      <c r="K414" s="30">
        <v>2.9013</v>
      </c>
      <c r="L414" s="31">
        <v>120814</v>
      </c>
      <c r="M414" s="31">
        <v>1320469.2308</v>
      </c>
      <c r="N414" s="31">
        <v>1817943</v>
      </c>
      <c r="O414" s="31">
        <v>962900</v>
      </c>
      <c r="P414" s="31">
        <v>45360</v>
      </c>
      <c r="Q414" s="31">
        <v>139351</v>
      </c>
      <c r="R414" s="30">
        <v>10.267799999999999</v>
      </c>
      <c r="S414" s="30">
        <v>56.126399999999997</v>
      </c>
      <c r="T414" s="30">
        <v>9.8768999999999991</v>
      </c>
      <c r="U414" s="30">
        <v>9.6649999999999991</v>
      </c>
      <c r="V414" s="30">
        <v>320.82330000000002</v>
      </c>
      <c r="W414" s="31">
        <v>171661</v>
      </c>
    </row>
    <row r="415" spans="1:23" x14ac:dyDescent="0.3">
      <c r="A415" s="32" t="s">
        <v>168</v>
      </c>
      <c r="B415" s="32">
        <v>2009</v>
      </c>
      <c r="C415" s="29" t="s">
        <v>22</v>
      </c>
      <c r="D415" s="29" t="s">
        <v>45</v>
      </c>
      <c r="E415" s="33">
        <f t="shared" si="12"/>
        <v>1</v>
      </c>
      <c r="F415" s="33">
        <f t="shared" si="13"/>
        <v>1</v>
      </c>
      <c r="G415" s="30">
        <v>0.31009999999999999</v>
      </c>
      <c r="H415" s="30"/>
      <c r="I415" s="30">
        <v>-1.325</v>
      </c>
      <c r="J415" s="30">
        <v>3.0796999999999999</v>
      </c>
      <c r="K415" s="30">
        <v>2.8323999999999998</v>
      </c>
      <c r="L415" s="31">
        <v>160388</v>
      </c>
      <c r="M415" s="31">
        <v>1543000</v>
      </c>
      <c r="N415" s="31">
        <v>2230232</v>
      </c>
      <c r="O415" s="31">
        <v>944002</v>
      </c>
      <c r="P415" s="31">
        <v>47109</v>
      </c>
      <c r="Q415" s="31">
        <v>194236</v>
      </c>
      <c r="R415" s="30">
        <v>9.6362000000000005</v>
      </c>
      <c r="S415" s="30">
        <v>54.475900000000003</v>
      </c>
      <c r="T415" s="30">
        <v>-1.9625999999999999</v>
      </c>
      <c r="U415" s="30">
        <v>12.300599999999999</v>
      </c>
      <c r="V415" s="30">
        <v>320.7294</v>
      </c>
      <c r="W415" s="31">
        <v>226070</v>
      </c>
    </row>
    <row r="416" spans="1:23" x14ac:dyDescent="0.3">
      <c r="A416" s="32" t="s">
        <v>169</v>
      </c>
      <c r="B416" s="32">
        <v>2010</v>
      </c>
      <c r="C416" s="29" t="s">
        <v>22</v>
      </c>
      <c r="D416" s="29" t="s">
        <v>45</v>
      </c>
      <c r="E416" s="33">
        <f t="shared" si="12"/>
        <v>1</v>
      </c>
      <c r="F416" s="33">
        <f t="shared" si="13"/>
        <v>1</v>
      </c>
      <c r="G416" s="30">
        <v>-9.9599999999999994E-2</v>
      </c>
      <c r="H416" s="30"/>
      <c r="I416" s="30">
        <v>-1.7732000000000001</v>
      </c>
      <c r="J416" s="30">
        <v>3.1032000000000002</v>
      </c>
      <c r="K416" s="30">
        <v>2.8944999999999999</v>
      </c>
      <c r="L416" s="31">
        <v>163626</v>
      </c>
      <c r="M416" s="31">
        <v>1456000</v>
      </c>
      <c r="N416" s="31">
        <v>2264909</v>
      </c>
      <c r="O416" s="31">
        <v>975498</v>
      </c>
      <c r="P416" s="31">
        <v>51523</v>
      </c>
      <c r="Q416" s="31">
        <v>211686</v>
      </c>
      <c r="R416" s="30">
        <v>9.923</v>
      </c>
      <c r="S416" s="30">
        <v>55.029299999999999</v>
      </c>
      <c r="T416" s="30">
        <v>3.3363999999999998</v>
      </c>
      <c r="U416" s="30">
        <v>1.8977999999999999</v>
      </c>
      <c r="V416" s="30">
        <v>349.87860000000001</v>
      </c>
      <c r="W416" s="31">
        <v>229594</v>
      </c>
    </row>
    <row r="417" spans="1:23" x14ac:dyDescent="0.3">
      <c r="A417" s="32" t="s">
        <v>170</v>
      </c>
      <c r="B417" s="32">
        <v>2011</v>
      </c>
      <c r="C417" s="29" t="s">
        <v>22</v>
      </c>
      <c r="D417" s="29" t="s">
        <v>45</v>
      </c>
      <c r="E417" s="33">
        <f t="shared" si="12"/>
        <v>1</v>
      </c>
      <c r="F417" s="33">
        <f t="shared" si="13"/>
        <v>1</v>
      </c>
      <c r="G417" s="30">
        <v>6.5799999999999997E-2</v>
      </c>
      <c r="H417" s="30"/>
      <c r="I417" s="30">
        <v>3.9699999999999999E-2</v>
      </c>
      <c r="J417" s="30">
        <v>2.6798999999999999</v>
      </c>
      <c r="K417" s="30">
        <v>2.4140000000000001</v>
      </c>
      <c r="L417" s="31">
        <v>159232</v>
      </c>
      <c r="M417" s="31">
        <v>1284467</v>
      </c>
      <c r="N417" s="31">
        <v>2129046</v>
      </c>
      <c r="O417" s="31">
        <v>939962</v>
      </c>
      <c r="P417" s="31">
        <v>44616</v>
      </c>
      <c r="Q417" s="31">
        <v>211704</v>
      </c>
      <c r="R417" s="30">
        <v>9.2527000000000008</v>
      </c>
      <c r="S417" s="30">
        <v>60.1873</v>
      </c>
      <c r="T417" s="30">
        <v>-3.6429</v>
      </c>
      <c r="U417" s="30">
        <v>2.2378</v>
      </c>
      <c r="V417" s="30">
        <v>289.80399999999997</v>
      </c>
      <c r="W417" s="31">
        <v>215101</v>
      </c>
    </row>
    <row r="418" spans="1:23" x14ac:dyDescent="0.3">
      <c r="A418" s="32" t="s">
        <v>171</v>
      </c>
      <c r="B418" s="32">
        <v>2012</v>
      </c>
      <c r="C418" s="29" t="s">
        <v>22</v>
      </c>
      <c r="D418" s="29" t="s">
        <v>45</v>
      </c>
      <c r="E418" s="33">
        <f t="shared" si="12"/>
        <v>1</v>
      </c>
      <c r="F418" s="33">
        <f t="shared" si="13"/>
        <v>1</v>
      </c>
      <c r="G418" s="30">
        <v>0.193</v>
      </c>
      <c r="H418" s="30"/>
      <c r="I418" s="30">
        <v>1.2830999999999999</v>
      </c>
      <c r="J418" s="30">
        <v>2.4464000000000001</v>
      </c>
      <c r="K418" s="30">
        <v>2.1726000000000001</v>
      </c>
      <c r="L418" s="31">
        <v>155461</v>
      </c>
      <c r="M418" s="31">
        <v>1205976</v>
      </c>
      <c r="N418" s="31">
        <v>2209974</v>
      </c>
      <c r="O418" s="31">
        <v>927232</v>
      </c>
      <c r="P418" s="31">
        <v>40656</v>
      </c>
      <c r="Q418" s="31">
        <v>218188</v>
      </c>
      <c r="R418" s="30">
        <v>9.3264999999999993</v>
      </c>
      <c r="S418" s="30">
        <v>62.148400000000002</v>
      </c>
      <c r="T418" s="30">
        <v>-1.3543000000000001</v>
      </c>
      <c r="U418" s="30">
        <v>6.9909999999999997</v>
      </c>
      <c r="V418" s="30">
        <v>313.83839999999998</v>
      </c>
      <c r="W418" s="31">
        <v>196680</v>
      </c>
    </row>
    <row r="419" spans="1:23" x14ac:dyDescent="0.3">
      <c r="A419" s="32" t="s">
        <v>172</v>
      </c>
      <c r="B419" s="32">
        <v>2013</v>
      </c>
      <c r="C419" s="29" t="s">
        <v>22</v>
      </c>
      <c r="D419" s="29" t="s">
        <v>45</v>
      </c>
      <c r="E419" s="33">
        <f t="shared" si="12"/>
        <v>0</v>
      </c>
      <c r="F419" s="33">
        <f t="shared" si="13"/>
        <v>1</v>
      </c>
      <c r="G419" s="30">
        <v>0.5302</v>
      </c>
      <c r="H419" s="30"/>
      <c r="I419" s="30">
        <v>4.6078000000000001</v>
      </c>
      <c r="J419" s="30">
        <v>2.5323000000000002</v>
      </c>
      <c r="K419" s="30">
        <v>2.2907999999999999</v>
      </c>
      <c r="L419" s="31">
        <v>161456</v>
      </c>
      <c r="M419" s="31">
        <v>1297534</v>
      </c>
      <c r="N419" s="31">
        <v>2102273</v>
      </c>
      <c r="O419" s="31">
        <v>939595</v>
      </c>
      <c r="P419" s="31">
        <v>42265</v>
      </c>
      <c r="Q419" s="31">
        <v>219333</v>
      </c>
      <c r="R419" s="30">
        <v>9.0348000000000006</v>
      </c>
      <c r="S419" s="30">
        <v>65.974599999999995</v>
      </c>
      <c r="T419" s="30">
        <v>1.3332999999999999</v>
      </c>
      <c r="U419" s="30">
        <v>1.2676000000000001</v>
      </c>
      <c r="V419" s="30">
        <v>271.9092</v>
      </c>
      <c r="W419" s="31">
        <v>200281</v>
      </c>
    </row>
    <row r="420" spans="1:23" x14ac:dyDescent="0.3">
      <c r="A420" s="32" t="s">
        <v>173</v>
      </c>
      <c r="B420" s="32">
        <v>2014</v>
      </c>
      <c r="C420" s="29" t="s">
        <v>22</v>
      </c>
      <c r="D420" s="29" t="s">
        <v>45</v>
      </c>
      <c r="E420" s="33">
        <f t="shared" si="12"/>
        <v>0</v>
      </c>
      <c r="F420" s="33">
        <f t="shared" si="13"/>
        <v>1</v>
      </c>
      <c r="G420" s="30">
        <v>0.26240000000000002</v>
      </c>
      <c r="H420" s="30"/>
      <c r="I420" s="30">
        <v>2.0185</v>
      </c>
      <c r="J420" s="30">
        <v>2.423</v>
      </c>
      <c r="K420" s="30">
        <v>2.1621999999999999</v>
      </c>
      <c r="L420" s="31">
        <v>145150</v>
      </c>
      <c r="M420" s="31">
        <v>1262000</v>
      </c>
      <c r="N420" s="31">
        <v>2104534</v>
      </c>
      <c r="O420" s="31">
        <v>894227</v>
      </c>
      <c r="P420" s="31">
        <v>40779</v>
      </c>
      <c r="Q420" s="31">
        <v>224162</v>
      </c>
      <c r="R420" s="30">
        <v>8.6439000000000004</v>
      </c>
      <c r="S420" s="30">
        <v>67.053700000000006</v>
      </c>
      <c r="T420" s="30">
        <v>-4.8285</v>
      </c>
      <c r="U420" s="30">
        <v>-2.9899999999999999E-2</v>
      </c>
      <c r="V420" s="30">
        <v>271.17360000000002</v>
      </c>
      <c r="W420" s="31">
        <v>161623</v>
      </c>
    </row>
    <row r="421" spans="1:23" x14ac:dyDescent="0.3">
      <c r="A421" s="32" t="s">
        <v>174</v>
      </c>
      <c r="B421" s="32">
        <v>2015</v>
      </c>
      <c r="C421" s="29" t="s">
        <v>22</v>
      </c>
      <c r="D421" s="29" t="s">
        <v>45</v>
      </c>
      <c r="E421" s="33">
        <f t="shared" si="12"/>
        <v>0</v>
      </c>
      <c r="F421" s="33">
        <f t="shared" si="13"/>
        <v>1</v>
      </c>
      <c r="G421" s="30">
        <v>0.74539999999999995</v>
      </c>
      <c r="H421" s="30"/>
      <c r="I421" s="30">
        <v>6.2667999999999999</v>
      </c>
      <c r="J421" s="30">
        <v>2.2225999999999999</v>
      </c>
      <c r="K421" s="30">
        <v>1.9293</v>
      </c>
      <c r="L421" s="31">
        <v>180778</v>
      </c>
      <c r="M421" s="31">
        <v>1403293</v>
      </c>
      <c r="N421" s="31">
        <v>2144287</v>
      </c>
      <c r="O421" s="31">
        <v>904436</v>
      </c>
      <c r="P421" s="31">
        <v>38958</v>
      </c>
      <c r="Q421" s="31">
        <v>233903</v>
      </c>
      <c r="R421" s="30">
        <v>8.3704000000000001</v>
      </c>
      <c r="S421" s="30">
        <v>70.287499999999994</v>
      </c>
      <c r="T421" s="30">
        <v>1.1416999999999999</v>
      </c>
      <c r="U421" s="30">
        <v>6.9997999999999996</v>
      </c>
      <c r="V421" s="30">
        <v>247.17500000000001</v>
      </c>
      <c r="W421" s="31">
        <v>220676</v>
      </c>
    </row>
    <row r="422" spans="1:23" x14ac:dyDescent="0.3">
      <c r="A422" s="32" t="s">
        <v>175</v>
      </c>
      <c r="B422" s="32">
        <v>2016</v>
      </c>
      <c r="C422" s="29" t="s">
        <v>22</v>
      </c>
      <c r="D422" s="29" t="s">
        <v>45</v>
      </c>
      <c r="E422" s="33">
        <f t="shared" si="12"/>
        <v>0</v>
      </c>
      <c r="F422" s="33">
        <f t="shared" si="13"/>
        <v>1</v>
      </c>
      <c r="G422" s="30">
        <v>0.82269999999999999</v>
      </c>
      <c r="H422" s="30"/>
      <c r="I422" s="30">
        <v>6.7975000000000003</v>
      </c>
      <c r="J422" s="30">
        <v>2.2898999999999998</v>
      </c>
      <c r="K422" s="30">
        <v>2.0045999999999999</v>
      </c>
      <c r="L422" s="31">
        <v>190315</v>
      </c>
      <c r="M422" s="31">
        <v>1399477</v>
      </c>
      <c r="N422" s="31">
        <v>2188067</v>
      </c>
      <c r="O422" s="31">
        <v>915749</v>
      </c>
      <c r="P422" s="31">
        <v>41096</v>
      </c>
      <c r="Q422" s="31">
        <v>240975</v>
      </c>
      <c r="R422" s="30">
        <v>8.2197999999999993</v>
      </c>
      <c r="S422" s="30">
        <v>72.675299999999993</v>
      </c>
      <c r="T422" s="30">
        <v>1.2507999999999999</v>
      </c>
      <c r="U422" s="30">
        <v>5.3183999999999996</v>
      </c>
      <c r="V422" s="30">
        <v>230.81200000000001</v>
      </c>
      <c r="W422" s="31">
        <v>228187</v>
      </c>
    </row>
    <row r="423" spans="1:23" x14ac:dyDescent="0.3">
      <c r="A423" s="32" t="s">
        <v>176</v>
      </c>
      <c r="B423" s="32">
        <v>2017</v>
      </c>
      <c r="C423" s="29" t="s">
        <v>22</v>
      </c>
      <c r="D423" s="29" t="s">
        <v>45</v>
      </c>
      <c r="E423" s="33">
        <f t="shared" si="12"/>
        <v>0</v>
      </c>
      <c r="F423" s="33">
        <f t="shared" si="13"/>
        <v>1</v>
      </c>
      <c r="G423" s="30">
        <v>0.81589999999999996</v>
      </c>
      <c r="H423" s="30"/>
      <c r="I423" s="30">
        <v>6.8414999999999999</v>
      </c>
      <c r="J423" s="30">
        <v>2.3986999999999998</v>
      </c>
      <c r="K423" s="30">
        <v>2.0615000000000001</v>
      </c>
      <c r="L423" s="31">
        <v>191496</v>
      </c>
      <c r="M423" s="31">
        <v>1433517</v>
      </c>
      <c r="N423" s="31">
        <v>2281234</v>
      </c>
      <c r="O423" s="31">
        <v>948179</v>
      </c>
      <c r="P423" s="31">
        <v>44667</v>
      </c>
      <c r="Q423" s="31">
        <v>244823</v>
      </c>
      <c r="R423" s="30">
        <v>8.5393000000000008</v>
      </c>
      <c r="S423" s="30">
        <v>71.651300000000006</v>
      </c>
      <c r="T423" s="30">
        <v>3.5413999999999999</v>
      </c>
      <c r="U423" s="30">
        <v>3.8552</v>
      </c>
      <c r="V423" s="30">
        <v>241.6619</v>
      </c>
      <c r="W423" s="31">
        <v>227427</v>
      </c>
    </row>
    <row r="424" spans="1:23" x14ac:dyDescent="0.3">
      <c r="A424" s="32" t="s">
        <v>177</v>
      </c>
      <c r="B424" s="32">
        <v>2018</v>
      </c>
      <c r="C424" s="29" t="s">
        <v>22</v>
      </c>
      <c r="D424" s="29" t="s">
        <v>45</v>
      </c>
      <c r="E424" s="33">
        <f t="shared" si="12"/>
        <v>0</v>
      </c>
      <c r="F424" s="33">
        <f t="shared" si="13"/>
        <v>1</v>
      </c>
      <c r="G424" s="30">
        <v>1.2142999999999999</v>
      </c>
      <c r="H424" s="30"/>
      <c r="I424" s="30">
        <v>10.945</v>
      </c>
      <c r="J424" s="30">
        <v>2.4508999999999999</v>
      </c>
      <c r="K424" s="30">
        <v>2.0461999999999998</v>
      </c>
      <c r="L424" s="31">
        <v>189038</v>
      </c>
      <c r="M424" s="31">
        <v>1433517</v>
      </c>
      <c r="N424" s="31">
        <v>2354507</v>
      </c>
      <c r="O424" s="31">
        <v>957262</v>
      </c>
      <c r="P424" s="31">
        <v>48162</v>
      </c>
      <c r="Q424" s="31">
        <v>242999</v>
      </c>
      <c r="R424" s="30">
        <v>8.8740000000000006</v>
      </c>
      <c r="S424" s="30">
        <v>73.240700000000004</v>
      </c>
      <c r="T424" s="30">
        <v>0.95789999999999997</v>
      </c>
      <c r="U424" s="30">
        <v>5.4927999999999999</v>
      </c>
      <c r="V424" s="30">
        <v>218.90780000000001</v>
      </c>
      <c r="W424" s="31">
        <v>221304</v>
      </c>
    </row>
    <row r="425" spans="1:23" x14ac:dyDescent="0.3">
      <c r="A425" s="32" t="s">
        <v>178</v>
      </c>
      <c r="B425" s="32">
        <v>2019</v>
      </c>
      <c r="C425" s="29" t="s">
        <v>22</v>
      </c>
      <c r="D425" s="29" t="s">
        <v>45</v>
      </c>
      <c r="E425" s="33">
        <f t="shared" si="12"/>
        <v>0</v>
      </c>
      <c r="F425" s="33">
        <f t="shared" si="13"/>
        <v>1</v>
      </c>
      <c r="G425" s="30">
        <v>1.1456</v>
      </c>
      <c r="H425" s="30"/>
      <c r="I425" s="30">
        <v>10.7339</v>
      </c>
      <c r="J425" s="30">
        <v>2.3917999999999999</v>
      </c>
      <c r="K425" s="30">
        <v>1.9537</v>
      </c>
      <c r="L425" s="31">
        <v>188492</v>
      </c>
      <c r="M425" s="31">
        <v>1495027</v>
      </c>
      <c r="N425" s="31">
        <v>2434079</v>
      </c>
      <c r="O425" s="31">
        <v>992584</v>
      </c>
      <c r="P425" s="31">
        <v>48891</v>
      </c>
      <c r="Q425" s="31">
        <v>241409</v>
      </c>
      <c r="R425" s="30">
        <v>9.1918000000000006</v>
      </c>
      <c r="S425" s="30">
        <v>73.266199999999998</v>
      </c>
      <c r="T425" s="30">
        <v>3.6899000000000002</v>
      </c>
      <c r="U425" s="30">
        <v>3.8601000000000001</v>
      </c>
      <c r="V425" s="30">
        <v>228.73150000000001</v>
      </c>
      <c r="W425" s="31">
        <v>221230</v>
      </c>
    </row>
    <row r="426" spans="1:23" x14ac:dyDescent="0.3">
      <c r="A426" s="32" t="s">
        <v>179</v>
      </c>
      <c r="B426" s="32">
        <v>2020</v>
      </c>
      <c r="C426" s="29" t="s">
        <v>22</v>
      </c>
      <c r="D426" s="29" t="s">
        <v>45</v>
      </c>
      <c r="E426" s="33">
        <f t="shared" si="12"/>
        <v>1</v>
      </c>
      <c r="F426" s="33">
        <f t="shared" si="13"/>
        <v>1</v>
      </c>
      <c r="G426" s="30">
        <v>0.68120000000000003</v>
      </c>
      <c r="H426" s="30"/>
      <c r="I426" s="30">
        <v>6.7260999999999997</v>
      </c>
      <c r="J426" s="30">
        <v>1.9138999999999999</v>
      </c>
      <c r="K426" s="30">
        <v>1.7375</v>
      </c>
      <c r="L426" s="31">
        <v>200096</v>
      </c>
      <c r="M426" s="31">
        <v>1480439</v>
      </c>
      <c r="N426" s="31">
        <v>2819627</v>
      </c>
      <c r="O426" s="31">
        <v>937104</v>
      </c>
      <c r="P426" s="31">
        <v>43360</v>
      </c>
      <c r="Q426" s="31">
        <v>248414</v>
      </c>
      <c r="R426" s="30">
        <v>10.331200000000001</v>
      </c>
      <c r="S426" s="30">
        <v>77.064099999999996</v>
      </c>
      <c r="T426" s="30">
        <v>-5.5895000000000001</v>
      </c>
      <c r="U426" s="30">
        <v>25.137699999999999</v>
      </c>
      <c r="V426" s="30">
        <v>229.77940000000001</v>
      </c>
      <c r="W426" s="31">
        <v>237936</v>
      </c>
    </row>
    <row r="427" spans="1:23" x14ac:dyDescent="0.3">
      <c r="A427" s="32" t="s">
        <v>180</v>
      </c>
      <c r="B427" s="32">
        <v>2021</v>
      </c>
      <c r="C427" s="29" t="s">
        <v>22</v>
      </c>
      <c r="D427" s="29" t="s">
        <v>45</v>
      </c>
      <c r="E427" s="33">
        <f t="shared" si="12"/>
        <v>1</v>
      </c>
      <c r="F427" s="33">
        <f t="shared" si="13"/>
        <v>1</v>
      </c>
      <c r="G427" s="30">
        <v>1.0751999999999999</v>
      </c>
      <c r="H427" s="30"/>
      <c r="I427" s="30">
        <v>12.377000000000001</v>
      </c>
      <c r="J427" s="30">
        <v>1.6586000000000001</v>
      </c>
      <c r="K427" s="30">
        <v>1.5512999999999999</v>
      </c>
      <c r="L427" s="31">
        <v>196465</v>
      </c>
      <c r="M427" s="31">
        <v>1616880</v>
      </c>
      <c r="N427" s="31">
        <v>3128528</v>
      </c>
      <c r="O427" s="31">
        <v>953792</v>
      </c>
      <c r="P427" s="31">
        <v>42934</v>
      </c>
      <c r="Q427" s="31">
        <v>245358</v>
      </c>
      <c r="R427" s="30">
        <v>11.584300000000001</v>
      </c>
      <c r="S427" s="30">
        <v>76.902500000000003</v>
      </c>
      <c r="T427" s="30">
        <v>1.7807999999999999</v>
      </c>
      <c r="U427" s="30">
        <v>12.698499999999999</v>
      </c>
      <c r="V427" s="30"/>
      <c r="W427" s="31">
        <v>228007</v>
      </c>
    </row>
    <row r="428" spans="1:23" x14ac:dyDescent="0.3">
      <c r="A428" s="32" t="s">
        <v>181</v>
      </c>
      <c r="B428" s="32">
        <v>2022</v>
      </c>
      <c r="C428" s="29" t="s">
        <v>22</v>
      </c>
      <c r="D428" s="29" t="s">
        <v>45</v>
      </c>
      <c r="E428" s="33">
        <f t="shared" si="12"/>
        <v>1</v>
      </c>
      <c r="F428" s="33">
        <f t="shared" si="13"/>
        <v>1</v>
      </c>
      <c r="G428" s="30">
        <v>0.89090000000000003</v>
      </c>
      <c r="H428" s="30"/>
      <c r="I428" s="30">
        <v>10.6149</v>
      </c>
      <c r="J428" s="30">
        <v>1.9476</v>
      </c>
      <c r="K428" s="30">
        <v>1.5785</v>
      </c>
      <c r="L428" s="31">
        <v>208446</v>
      </c>
      <c r="M428" s="31">
        <v>1603744</v>
      </c>
      <c r="N428" s="31">
        <v>3051375</v>
      </c>
      <c r="O428" s="31">
        <v>1052618</v>
      </c>
      <c r="P428" s="31">
        <v>52462</v>
      </c>
      <c r="Q428" s="31">
        <v>244800</v>
      </c>
      <c r="R428" s="30">
        <v>11.1691</v>
      </c>
      <c r="S428" s="30">
        <v>76.611500000000007</v>
      </c>
      <c r="T428" s="30">
        <v>10.3614</v>
      </c>
      <c r="U428" s="30">
        <v>-4.6029</v>
      </c>
      <c r="V428" s="30">
        <v>270.53410000000002</v>
      </c>
      <c r="W428" s="31">
        <v>238773</v>
      </c>
    </row>
    <row r="429" spans="1:23" x14ac:dyDescent="0.3">
      <c r="A429" s="32"/>
      <c r="B429" s="32"/>
      <c r="C429" s="29"/>
      <c r="D429" s="29"/>
      <c r="E429" s="33"/>
      <c r="F429" s="33"/>
      <c r="G429" s="30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30"/>
      <c r="S429" s="30"/>
      <c r="T429" s="30"/>
      <c r="U429" s="30"/>
      <c r="V429" s="30"/>
      <c r="W429" s="31"/>
    </row>
    <row r="430" spans="1:23" x14ac:dyDescent="0.3">
      <c r="A430" s="32" t="s">
        <v>157</v>
      </c>
      <c r="B430" s="32">
        <v>1998</v>
      </c>
      <c r="C430" s="29" t="s">
        <v>40</v>
      </c>
      <c r="D430" s="29" t="s">
        <v>45</v>
      </c>
      <c r="E430" s="33">
        <f t="shared" si="12"/>
        <v>0</v>
      </c>
      <c r="F430" s="33">
        <f t="shared" si="13"/>
        <v>1</v>
      </c>
      <c r="G430" s="30">
        <v>1.9309000000000001</v>
      </c>
      <c r="H430" s="30"/>
      <c r="I430" s="30">
        <v>22.817799999999998</v>
      </c>
      <c r="J430" s="30">
        <v>3.3010999999999999</v>
      </c>
      <c r="K430" s="30">
        <v>2.0708000000000002</v>
      </c>
      <c r="L430" s="31"/>
      <c r="M430" s="31"/>
      <c r="N430" s="31">
        <v>63503</v>
      </c>
      <c r="O430" s="31">
        <v>38386</v>
      </c>
      <c r="P430" s="31">
        <v>1651</v>
      </c>
      <c r="Q430" s="29"/>
      <c r="R430" s="30">
        <v>9.4106000000000005</v>
      </c>
      <c r="S430" s="30">
        <v>84.490300000000005</v>
      </c>
      <c r="T430" s="29"/>
      <c r="U430" s="29"/>
      <c r="V430" s="30"/>
      <c r="W430" s="31">
        <v>7319</v>
      </c>
    </row>
    <row r="431" spans="1:23" x14ac:dyDescent="0.3">
      <c r="A431" s="32" t="s">
        <v>158</v>
      </c>
      <c r="B431" s="32">
        <v>1999</v>
      </c>
      <c r="C431" s="29" t="s">
        <v>40</v>
      </c>
      <c r="D431" s="29" t="s">
        <v>45</v>
      </c>
      <c r="E431" s="33">
        <f t="shared" si="12"/>
        <v>0</v>
      </c>
      <c r="F431" s="33">
        <f t="shared" si="13"/>
        <v>1</v>
      </c>
      <c r="G431" s="30">
        <v>2.5156000000000001</v>
      </c>
      <c r="H431" s="30"/>
      <c r="I431" s="30">
        <v>32.845399999999998</v>
      </c>
      <c r="J431" s="30">
        <v>2.9678</v>
      </c>
      <c r="K431" s="30">
        <v>2.0912999999999999</v>
      </c>
      <c r="L431" s="31"/>
      <c r="M431" s="31"/>
      <c r="N431" s="31">
        <v>74756</v>
      </c>
      <c r="O431" s="31">
        <v>37547</v>
      </c>
      <c r="P431" s="31">
        <v>1701</v>
      </c>
      <c r="Q431" s="29"/>
      <c r="R431" s="30">
        <v>11.253299999999999</v>
      </c>
      <c r="S431" s="30">
        <v>87.514300000000006</v>
      </c>
      <c r="T431" s="29"/>
      <c r="U431" s="29"/>
      <c r="V431" s="30"/>
      <c r="W431" s="31">
        <v>7705</v>
      </c>
    </row>
    <row r="432" spans="1:23" x14ac:dyDescent="0.3">
      <c r="A432" s="32" t="s">
        <v>159</v>
      </c>
      <c r="B432" s="32">
        <v>2000</v>
      </c>
      <c r="C432" s="29" t="s">
        <v>40</v>
      </c>
      <c r="D432" s="29" t="s">
        <v>45</v>
      </c>
      <c r="E432" s="33">
        <f t="shared" si="12"/>
        <v>0</v>
      </c>
      <c r="F432" s="33">
        <f t="shared" si="13"/>
        <v>1</v>
      </c>
      <c r="G432" s="30">
        <v>1.8818999999999999</v>
      </c>
      <c r="H432" s="30"/>
      <c r="I432" s="30">
        <v>25.307700000000001</v>
      </c>
      <c r="J432" s="30">
        <v>2.7816000000000001</v>
      </c>
      <c r="K432" s="30">
        <v>1.6875</v>
      </c>
      <c r="L432" s="31"/>
      <c r="M432" s="31"/>
      <c r="N432" s="31">
        <v>77114</v>
      </c>
      <c r="O432" s="31">
        <v>36261</v>
      </c>
      <c r="P432" s="31">
        <v>1757</v>
      </c>
      <c r="Q432" s="29"/>
      <c r="R432" s="30">
        <v>12.534800000000001</v>
      </c>
      <c r="S432" s="30">
        <v>85.707800000000006</v>
      </c>
      <c r="T432" s="29"/>
      <c r="U432" s="29"/>
      <c r="V432" s="30"/>
      <c r="W432" s="31">
        <v>8452</v>
      </c>
    </row>
    <row r="433" spans="1:23" x14ac:dyDescent="0.3">
      <c r="A433" s="32" t="s">
        <v>160</v>
      </c>
      <c r="B433" s="32">
        <v>2001</v>
      </c>
      <c r="C433" s="29" t="s">
        <v>40</v>
      </c>
      <c r="D433" s="29" t="s">
        <v>45</v>
      </c>
      <c r="E433" s="33">
        <f t="shared" si="12"/>
        <v>1</v>
      </c>
      <c r="F433" s="33">
        <f t="shared" si="13"/>
        <v>1</v>
      </c>
      <c r="G433" s="30">
        <v>1.7019</v>
      </c>
      <c r="H433" s="30"/>
      <c r="I433" s="30">
        <v>21.543199999999999</v>
      </c>
      <c r="J433" s="30">
        <v>3.0024999999999999</v>
      </c>
      <c r="K433" s="30">
        <v>2.8576000000000001</v>
      </c>
      <c r="L433" s="31"/>
      <c r="M433" s="31"/>
      <c r="N433" s="31">
        <v>80712</v>
      </c>
      <c r="O433" s="31">
        <v>21058</v>
      </c>
      <c r="P433" s="31">
        <v>1624</v>
      </c>
      <c r="Q433" s="29"/>
      <c r="R433" s="30">
        <v>12.776999999999999</v>
      </c>
      <c r="S433" s="30">
        <v>78.301900000000003</v>
      </c>
      <c r="T433" s="29"/>
      <c r="U433" s="29"/>
      <c r="V433" s="30"/>
      <c r="W433" s="31">
        <v>8018</v>
      </c>
    </row>
    <row r="434" spans="1:23" x14ac:dyDescent="0.3">
      <c r="A434" s="32" t="s">
        <v>161</v>
      </c>
      <c r="B434" s="32">
        <v>2002</v>
      </c>
      <c r="C434" s="29" t="s">
        <v>40</v>
      </c>
      <c r="D434" s="29" t="s">
        <v>45</v>
      </c>
      <c r="E434" s="33">
        <f t="shared" si="12"/>
        <v>0</v>
      </c>
      <c r="F434" s="33">
        <f t="shared" si="13"/>
        <v>1</v>
      </c>
      <c r="G434" s="30">
        <v>1.1397999999999999</v>
      </c>
      <c r="H434" s="30"/>
      <c r="I434" s="30">
        <v>13.8759</v>
      </c>
      <c r="J434" s="30">
        <v>3.1515</v>
      </c>
      <c r="K434" s="30">
        <v>3.0935000000000001</v>
      </c>
      <c r="L434" s="31"/>
      <c r="M434" s="31"/>
      <c r="N434" s="31">
        <v>77564</v>
      </c>
      <c r="O434" s="31">
        <v>31340</v>
      </c>
      <c r="P434" s="31">
        <v>1665</v>
      </c>
      <c r="Q434" s="29"/>
      <c r="R434" s="30">
        <v>11.6044</v>
      </c>
      <c r="S434" s="30">
        <v>84.421099999999996</v>
      </c>
      <c r="T434" s="29"/>
      <c r="U434" s="29"/>
      <c r="V434" s="30"/>
      <c r="W434" s="31"/>
    </row>
    <row r="435" spans="1:23" x14ac:dyDescent="0.3">
      <c r="A435" s="32" t="s">
        <v>162</v>
      </c>
      <c r="B435" s="32">
        <v>2003</v>
      </c>
      <c r="C435" s="29" t="s">
        <v>40</v>
      </c>
      <c r="D435" s="29" t="s">
        <v>45</v>
      </c>
      <c r="E435" s="33">
        <f t="shared" si="12"/>
        <v>0</v>
      </c>
      <c r="F435" s="33">
        <f t="shared" si="13"/>
        <v>1</v>
      </c>
      <c r="G435" s="30">
        <v>1.3614999999999999</v>
      </c>
      <c r="H435" s="30"/>
      <c r="I435" s="30">
        <v>15.3123</v>
      </c>
      <c r="J435" s="30">
        <v>2.3460999999999999</v>
      </c>
      <c r="K435" s="30">
        <v>2.0672000000000001</v>
      </c>
      <c r="L435" s="31"/>
      <c r="M435" s="31"/>
      <c r="N435" s="31">
        <v>92397</v>
      </c>
      <c r="O435" s="31">
        <v>35283</v>
      </c>
      <c r="P435" s="31">
        <v>1609</v>
      </c>
      <c r="Q435" s="29"/>
      <c r="R435" s="30">
        <v>10.963100000000001</v>
      </c>
      <c r="S435" s="30">
        <v>73.149100000000004</v>
      </c>
      <c r="T435" s="29"/>
      <c r="U435" s="29"/>
      <c r="V435" s="30"/>
      <c r="W435" s="31">
        <v>8282</v>
      </c>
    </row>
    <row r="436" spans="1:23" x14ac:dyDescent="0.3">
      <c r="A436" s="32" t="s">
        <v>163</v>
      </c>
      <c r="B436" s="32">
        <v>2004</v>
      </c>
      <c r="C436" s="29" t="s">
        <v>40</v>
      </c>
      <c r="D436" s="29" t="s">
        <v>45</v>
      </c>
      <c r="E436" s="33">
        <f t="shared" si="12"/>
        <v>0</v>
      </c>
      <c r="F436" s="33">
        <f t="shared" si="13"/>
        <v>1</v>
      </c>
      <c r="G436" s="30">
        <v>1.5407</v>
      </c>
      <c r="H436" s="30"/>
      <c r="I436" s="30">
        <v>16.2547</v>
      </c>
      <c r="J436" s="30">
        <v>2.1638000000000002</v>
      </c>
      <c r="K436" s="30">
        <v>1.855</v>
      </c>
      <c r="L436" s="31">
        <v>6118</v>
      </c>
      <c r="M436" s="31">
        <v>73661</v>
      </c>
      <c r="N436" s="31">
        <v>94529</v>
      </c>
      <c r="O436" s="31">
        <v>35781</v>
      </c>
      <c r="P436" s="31">
        <v>1645</v>
      </c>
      <c r="Q436" s="29"/>
      <c r="R436" s="30">
        <v>10.1753</v>
      </c>
      <c r="S436" s="30">
        <v>75.170599999999993</v>
      </c>
      <c r="T436" s="29"/>
      <c r="U436" s="29"/>
      <c r="V436" s="30"/>
      <c r="W436" s="31">
        <v>8996</v>
      </c>
    </row>
    <row r="437" spans="1:23" x14ac:dyDescent="0.3">
      <c r="A437" s="32" t="s">
        <v>164</v>
      </c>
      <c r="B437" s="32">
        <v>2005</v>
      </c>
      <c r="C437" s="29" t="s">
        <v>40</v>
      </c>
      <c r="D437" s="29" t="s">
        <v>45</v>
      </c>
      <c r="E437" s="33">
        <f t="shared" si="12"/>
        <v>0</v>
      </c>
      <c r="F437" s="33">
        <f t="shared" si="13"/>
        <v>1</v>
      </c>
      <c r="G437" s="30">
        <v>1.5978000000000001</v>
      </c>
      <c r="H437" s="30"/>
      <c r="I437" s="30">
        <v>16.393599999999999</v>
      </c>
      <c r="J437" s="30">
        <v>1.8309</v>
      </c>
      <c r="K437" s="30">
        <v>1.3286</v>
      </c>
      <c r="L437" s="31">
        <v>6643</v>
      </c>
      <c r="M437" s="31">
        <v>79282</v>
      </c>
      <c r="N437" s="31">
        <v>102118</v>
      </c>
      <c r="O437" s="31">
        <v>32927</v>
      </c>
      <c r="P437" s="31">
        <v>1340</v>
      </c>
      <c r="Q437" s="29"/>
      <c r="R437" s="30">
        <v>10.34</v>
      </c>
      <c r="S437" s="30">
        <v>70.754300000000001</v>
      </c>
      <c r="T437" s="29"/>
      <c r="U437" s="29"/>
      <c r="V437" s="30"/>
      <c r="W437" s="31">
        <v>9898</v>
      </c>
    </row>
    <row r="438" spans="1:23" x14ac:dyDescent="0.3">
      <c r="A438" s="32" t="s">
        <v>165</v>
      </c>
      <c r="B438" s="32">
        <v>2006</v>
      </c>
      <c r="C438" s="29" t="s">
        <v>40</v>
      </c>
      <c r="D438" s="29" t="s">
        <v>45</v>
      </c>
      <c r="E438" s="33">
        <f t="shared" si="12"/>
        <v>0</v>
      </c>
      <c r="F438" s="33">
        <f t="shared" si="13"/>
        <v>1</v>
      </c>
      <c r="G438" s="30">
        <v>1.8202</v>
      </c>
      <c r="H438" s="30"/>
      <c r="I438" s="30">
        <v>17.582699999999999</v>
      </c>
      <c r="J438" s="30">
        <v>2.0461999999999998</v>
      </c>
      <c r="K438" s="30">
        <v>1.3338000000000001</v>
      </c>
      <c r="L438" s="31">
        <v>6350</v>
      </c>
      <c r="M438" s="31">
        <v>77567</v>
      </c>
      <c r="N438" s="31">
        <v>103685</v>
      </c>
      <c r="O438" s="31">
        <v>38059</v>
      </c>
      <c r="P438" s="31">
        <v>1499</v>
      </c>
      <c r="Q438" s="29"/>
      <c r="R438" s="30">
        <v>9.0721000000000007</v>
      </c>
      <c r="S438" s="30">
        <v>74.778300000000002</v>
      </c>
      <c r="T438" s="29"/>
      <c r="U438" s="29"/>
      <c r="V438" s="30"/>
      <c r="W438" s="31">
        <v>9690</v>
      </c>
    </row>
    <row r="439" spans="1:23" x14ac:dyDescent="0.3">
      <c r="A439" s="32" t="s">
        <v>166</v>
      </c>
      <c r="B439" s="32">
        <v>2007</v>
      </c>
      <c r="C439" s="29" t="s">
        <v>40</v>
      </c>
      <c r="D439" s="29" t="s">
        <v>45</v>
      </c>
      <c r="E439" s="33">
        <f t="shared" si="12"/>
        <v>1</v>
      </c>
      <c r="F439" s="33">
        <f t="shared" si="13"/>
        <v>1</v>
      </c>
      <c r="G439" s="30">
        <v>1.3532999999999999</v>
      </c>
      <c r="H439" s="30"/>
      <c r="I439" s="30">
        <v>9.9872999999999994</v>
      </c>
      <c r="J439" s="30">
        <v>2.0971000000000002</v>
      </c>
      <c r="K439" s="30">
        <v>1.5145</v>
      </c>
      <c r="L439" s="31">
        <v>11259</v>
      </c>
      <c r="M439" s="31">
        <v>120866</v>
      </c>
      <c r="N439" s="31">
        <v>197656</v>
      </c>
      <c r="O439" s="31">
        <v>50931</v>
      </c>
      <c r="P439" s="31">
        <v>2300</v>
      </c>
      <c r="Q439" s="29"/>
      <c r="R439" s="30">
        <v>6.7222999999999997</v>
      </c>
      <c r="S439" s="30">
        <v>76.079599999999999</v>
      </c>
      <c r="T439" s="29"/>
      <c r="U439" s="29"/>
      <c r="V439" s="30"/>
      <c r="W439" s="31">
        <v>16012</v>
      </c>
    </row>
    <row r="440" spans="1:23" x14ac:dyDescent="0.3">
      <c r="A440" s="32" t="s">
        <v>167</v>
      </c>
      <c r="B440" s="32">
        <v>2008</v>
      </c>
      <c r="C440" s="29" t="s">
        <v>40</v>
      </c>
      <c r="D440" s="29" t="s">
        <v>45</v>
      </c>
      <c r="E440" s="33">
        <f t="shared" si="12"/>
        <v>1</v>
      </c>
      <c r="F440" s="33">
        <f t="shared" si="13"/>
        <v>1</v>
      </c>
      <c r="G440" s="30">
        <v>0.6522</v>
      </c>
      <c r="H440" s="30"/>
      <c r="I440" s="30">
        <v>5.0707000000000004</v>
      </c>
      <c r="J440" s="30">
        <v>2.1126999999999998</v>
      </c>
      <c r="K440" s="30">
        <v>2.0623</v>
      </c>
      <c r="L440" s="31">
        <v>15402</v>
      </c>
      <c r="M440" s="31">
        <v>115811</v>
      </c>
      <c r="N440" s="31">
        <v>237512</v>
      </c>
      <c r="O440" s="31">
        <v>43394</v>
      </c>
      <c r="P440" s="31">
        <v>2859</v>
      </c>
      <c r="Q440" s="29"/>
      <c r="R440" s="30">
        <v>8.4674999999999994</v>
      </c>
      <c r="S440" s="30">
        <v>79.537000000000006</v>
      </c>
      <c r="T440" s="29"/>
      <c r="U440" s="29"/>
      <c r="V440" s="30">
        <v>180.62389999999999</v>
      </c>
      <c r="W440" s="31">
        <v>19754</v>
      </c>
    </row>
    <row r="441" spans="1:23" x14ac:dyDescent="0.3">
      <c r="A441" s="32" t="s">
        <v>168</v>
      </c>
      <c r="B441" s="32">
        <v>2009</v>
      </c>
      <c r="C441" s="29" t="s">
        <v>40</v>
      </c>
      <c r="D441" s="29" t="s">
        <v>45</v>
      </c>
      <c r="E441" s="33">
        <f t="shared" si="12"/>
        <v>1</v>
      </c>
      <c r="F441" s="33">
        <f t="shared" si="13"/>
        <v>1</v>
      </c>
      <c r="G441" s="30">
        <v>-0.48209999999999997</v>
      </c>
      <c r="H441" s="30"/>
      <c r="I441" s="30">
        <v>-5.0404999999999998</v>
      </c>
      <c r="J441" s="30">
        <v>2.0684</v>
      </c>
      <c r="K441" s="30">
        <v>2.0495999999999999</v>
      </c>
      <c r="L441" s="31">
        <v>12883</v>
      </c>
      <c r="M441" s="31">
        <v>106328</v>
      </c>
      <c r="N441" s="31">
        <v>212224</v>
      </c>
      <c r="O441" s="31">
        <v>36689</v>
      </c>
      <c r="P441" s="31">
        <v>2915</v>
      </c>
      <c r="Q441" s="29"/>
      <c r="R441" s="30">
        <v>7.3173000000000004</v>
      </c>
      <c r="S441" s="30">
        <v>80.369699999999995</v>
      </c>
      <c r="T441" s="29"/>
      <c r="U441" s="29"/>
      <c r="V441" s="30">
        <v>201.82390000000001</v>
      </c>
      <c r="W441" s="31">
        <v>16980</v>
      </c>
    </row>
    <row r="442" spans="1:23" x14ac:dyDescent="0.3">
      <c r="A442" s="32" t="s">
        <v>169</v>
      </c>
      <c r="B442" s="32">
        <v>2010</v>
      </c>
      <c r="C442" s="29" t="s">
        <v>40</v>
      </c>
      <c r="D442" s="29" t="s">
        <v>45</v>
      </c>
      <c r="E442" s="33">
        <f t="shared" si="12"/>
        <v>1</v>
      </c>
      <c r="F442" s="33">
        <f t="shared" si="13"/>
        <v>1</v>
      </c>
      <c r="G442" s="30">
        <v>1.0960000000000001</v>
      </c>
      <c r="H442" s="30"/>
      <c r="I442" s="30">
        <v>8.1362000000000005</v>
      </c>
      <c r="J442" s="30">
        <v>1.7845</v>
      </c>
      <c r="K442" s="30">
        <v>1.7326999999999999</v>
      </c>
      <c r="L442" s="31">
        <v>13597</v>
      </c>
      <c r="M442" s="31">
        <v>101407</v>
      </c>
      <c r="N442" s="31">
        <v>247259</v>
      </c>
      <c r="O442" s="31">
        <v>37808</v>
      </c>
      <c r="P442" s="31">
        <v>2925</v>
      </c>
      <c r="Q442" s="29"/>
      <c r="R442" s="30">
        <v>7.4572000000000003</v>
      </c>
      <c r="S442" s="30">
        <v>74.313699999999997</v>
      </c>
      <c r="T442" s="29"/>
      <c r="U442" s="29"/>
      <c r="V442" s="30">
        <v>255.67750000000001</v>
      </c>
      <c r="W442" s="31">
        <v>16554</v>
      </c>
    </row>
    <row r="443" spans="1:23" x14ac:dyDescent="0.3">
      <c r="A443" s="32" t="s">
        <v>170</v>
      </c>
      <c r="B443" s="32">
        <v>2011</v>
      </c>
      <c r="C443" s="29" t="s">
        <v>40</v>
      </c>
      <c r="D443" s="29" t="s">
        <v>45</v>
      </c>
      <c r="E443" s="33">
        <f t="shared" si="12"/>
        <v>1</v>
      </c>
      <c r="F443" s="33">
        <f t="shared" si="13"/>
        <v>1</v>
      </c>
      <c r="G443" s="30">
        <v>0.87890000000000001</v>
      </c>
      <c r="H443" s="30"/>
      <c r="I443" s="30">
        <v>7.5412999999999997</v>
      </c>
      <c r="J443" s="30">
        <v>1.6930000000000001</v>
      </c>
      <c r="K443" s="30">
        <v>1.6544000000000001</v>
      </c>
      <c r="L443" s="31">
        <v>15389</v>
      </c>
      <c r="M443" s="31">
        <v>102255</v>
      </c>
      <c r="N443" s="31">
        <v>325266</v>
      </c>
      <c r="O443" s="31">
        <v>43979</v>
      </c>
      <c r="P443" s="31">
        <v>2984</v>
      </c>
      <c r="Q443" s="29"/>
      <c r="R443" s="30">
        <v>9.5104000000000006</v>
      </c>
      <c r="S443" s="30">
        <v>80.799700000000001</v>
      </c>
      <c r="T443" s="29"/>
      <c r="U443" s="29"/>
      <c r="V443" s="30">
        <v>291.02370000000002</v>
      </c>
      <c r="W443" s="31">
        <v>17433</v>
      </c>
    </row>
    <row r="444" spans="1:23" x14ac:dyDescent="0.3">
      <c r="A444" s="32" t="s">
        <v>171</v>
      </c>
      <c r="B444" s="32">
        <v>2012</v>
      </c>
      <c r="C444" s="29" t="s">
        <v>40</v>
      </c>
      <c r="D444" s="29" t="s">
        <v>45</v>
      </c>
      <c r="E444" s="33">
        <f t="shared" si="12"/>
        <v>1</v>
      </c>
      <c r="F444" s="33">
        <f t="shared" si="13"/>
        <v>1</v>
      </c>
      <c r="G444" s="30">
        <v>0.71230000000000004</v>
      </c>
      <c r="H444" s="30"/>
      <c r="I444" s="30">
        <v>6.9467999999999996</v>
      </c>
      <c r="J444" s="30">
        <v>1.5821000000000001</v>
      </c>
      <c r="K444" s="30">
        <v>1.5547</v>
      </c>
      <c r="L444" s="31">
        <v>16694</v>
      </c>
      <c r="M444" s="31">
        <v>111180</v>
      </c>
      <c r="N444" s="31">
        <v>358990</v>
      </c>
      <c r="O444" s="31">
        <v>46629</v>
      </c>
      <c r="P444" s="31">
        <v>2973</v>
      </c>
      <c r="Q444" s="29"/>
      <c r="R444" s="30">
        <v>9.5878999999999994</v>
      </c>
      <c r="S444" s="30">
        <v>81.543199999999999</v>
      </c>
      <c r="T444" s="29"/>
      <c r="U444" s="29"/>
      <c r="V444" s="30">
        <v>306.54610000000002</v>
      </c>
      <c r="W444" s="31">
        <v>18140</v>
      </c>
    </row>
    <row r="445" spans="1:23" x14ac:dyDescent="0.3">
      <c r="A445" s="32" t="s">
        <v>172</v>
      </c>
      <c r="B445" s="32">
        <v>2013</v>
      </c>
      <c r="C445" s="29" t="s">
        <v>40</v>
      </c>
      <c r="D445" s="29" t="s">
        <v>45</v>
      </c>
      <c r="E445" s="33">
        <f t="shared" si="12"/>
        <v>0</v>
      </c>
      <c r="F445" s="33">
        <f t="shared" si="13"/>
        <v>1</v>
      </c>
      <c r="G445" s="30">
        <v>0.57369999999999999</v>
      </c>
      <c r="H445" s="30"/>
      <c r="I445" s="30">
        <v>5.6186999999999996</v>
      </c>
      <c r="J445" s="30">
        <v>1.5092000000000001</v>
      </c>
      <c r="K445" s="30">
        <v>1.488</v>
      </c>
      <c r="L445" s="31">
        <v>18335</v>
      </c>
      <c r="M445" s="31">
        <v>113322</v>
      </c>
      <c r="N445" s="31">
        <v>374516</v>
      </c>
      <c r="O445" s="31">
        <v>51657</v>
      </c>
      <c r="P445" s="31">
        <v>3009</v>
      </c>
      <c r="Q445" s="29"/>
      <c r="R445" s="30">
        <v>9.7251999999999992</v>
      </c>
      <c r="S445" s="30">
        <v>81.908199999999994</v>
      </c>
      <c r="T445" s="29"/>
      <c r="U445" s="29"/>
      <c r="V445" s="30">
        <v>271.11660000000001</v>
      </c>
      <c r="W445" s="31">
        <v>19230</v>
      </c>
    </row>
    <row r="446" spans="1:23" x14ac:dyDescent="0.3">
      <c r="A446" s="32" t="s">
        <v>173</v>
      </c>
      <c r="B446" s="32">
        <v>2014</v>
      </c>
      <c r="C446" s="29" t="s">
        <v>40</v>
      </c>
      <c r="D446" s="29" t="s">
        <v>45</v>
      </c>
      <c r="E446" s="33">
        <f t="shared" si="12"/>
        <v>0</v>
      </c>
      <c r="F446" s="33">
        <f t="shared" si="13"/>
        <v>1</v>
      </c>
      <c r="G446" s="30">
        <v>0.67569999999999997</v>
      </c>
      <c r="H446" s="30"/>
      <c r="I446" s="30">
        <v>6.8259999999999996</v>
      </c>
      <c r="J446" s="30">
        <v>1.379</v>
      </c>
      <c r="K446" s="30">
        <v>1.3574999999999999</v>
      </c>
      <c r="L446" s="31">
        <v>20502</v>
      </c>
      <c r="M446" s="31">
        <v>168028</v>
      </c>
      <c r="N446" s="31">
        <v>385303</v>
      </c>
      <c r="O446" s="31">
        <v>59132</v>
      </c>
      <c r="P446" s="31">
        <v>2880</v>
      </c>
      <c r="Q446" s="29"/>
      <c r="R446" s="30">
        <v>9.9553999999999991</v>
      </c>
      <c r="S446" s="30">
        <v>81.084800000000001</v>
      </c>
      <c r="T446" s="29"/>
      <c r="U446" s="29"/>
      <c r="V446" s="30">
        <v>308.58069999999998</v>
      </c>
      <c r="W446" s="31">
        <v>21823</v>
      </c>
    </row>
    <row r="447" spans="1:23" x14ac:dyDescent="0.3">
      <c r="A447" s="32" t="s">
        <v>174</v>
      </c>
      <c r="B447" s="32">
        <v>2015</v>
      </c>
      <c r="C447" s="29" t="s">
        <v>40</v>
      </c>
      <c r="D447" s="29" t="s">
        <v>45</v>
      </c>
      <c r="E447" s="33">
        <f t="shared" si="12"/>
        <v>0</v>
      </c>
      <c r="F447" s="33">
        <f t="shared" si="13"/>
        <v>1</v>
      </c>
      <c r="G447" s="30">
        <v>0.81069999999999998</v>
      </c>
      <c r="H447" s="30"/>
      <c r="I447" s="30">
        <v>8.4391999999999996</v>
      </c>
      <c r="J447" s="30">
        <v>1.3754999999999999</v>
      </c>
      <c r="K447" s="30">
        <v>1.3549</v>
      </c>
      <c r="L447" s="31">
        <v>20936</v>
      </c>
      <c r="M447" s="31">
        <v>159893</v>
      </c>
      <c r="N447" s="31">
        <v>393780</v>
      </c>
      <c r="O447" s="31">
        <v>63703</v>
      </c>
      <c r="P447" s="31">
        <v>3026</v>
      </c>
      <c r="Q447" s="29"/>
      <c r="R447" s="30">
        <v>10.103400000000001</v>
      </c>
      <c r="S447" s="30">
        <v>82.387299999999996</v>
      </c>
      <c r="T447" s="29"/>
      <c r="U447" s="29"/>
      <c r="V447" s="30">
        <v>221.02629999999999</v>
      </c>
      <c r="W447" s="31">
        <v>21570</v>
      </c>
    </row>
    <row r="448" spans="1:23" x14ac:dyDescent="0.3">
      <c r="A448" s="32" t="s">
        <v>175</v>
      </c>
      <c r="B448" s="32">
        <v>2016</v>
      </c>
      <c r="C448" s="29" t="s">
        <v>40</v>
      </c>
      <c r="D448" s="29" t="s">
        <v>45</v>
      </c>
      <c r="E448" s="33">
        <f t="shared" si="12"/>
        <v>0</v>
      </c>
      <c r="F448" s="33">
        <f t="shared" si="13"/>
        <v>1</v>
      </c>
      <c r="G448" s="30">
        <v>0.97550000000000003</v>
      </c>
      <c r="H448" s="30"/>
      <c r="I448" s="30">
        <v>9.5440000000000005</v>
      </c>
      <c r="J448" s="30">
        <v>1.4263999999999999</v>
      </c>
      <c r="K448" s="30">
        <v>1.3983000000000001</v>
      </c>
      <c r="L448" s="31">
        <v>21465</v>
      </c>
      <c r="M448" s="31">
        <v>147671</v>
      </c>
      <c r="N448" s="31">
        <v>333469</v>
      </c>
      <c r="O448" s="31">
        <v>64458</v>
      </c>
      <c r="P448" s="31">
        <v>3138</v>
      </c>
      <c r="Q448" s="29"/>
      <c r="R448" s="30">
        <v>8.4252000000000002</v>
      </c>
      <c r="S448" s="30">
        <v>79.5959</v>
      </c>
      <c r="T448" s="29"/>
      <c r="U448" s="29"/>
      <c r="V448" s="30">
        <v>207.49119999999999</v>
      </c>
      <c r="W448" s="31">
        <v>22432</v>
      </c>
    </row>
    <row r="449" spans="1:23" x14ac:dyDescent="0.3">
      <c r="A449" s="32" t="s">
        <v>176</v>
      </c>
      <c r="B449" s="32">
        <v>2017</v>
      </c>
      <c r="C449" s="29" t="s">
        <v>40</v>
      </c>
      <c r="D449" s="29" t="s">
        <v>45</v>
      </c>
      <c r="E449" s="33">
        <f t="shared" si="12"/>
        <v>0</v>
      </c>
      <c r="F449" s="33">
        <f t="shared" si="13"/>
        <v>1</v>
      </c>
      <c r="G449" s="30">
        <v>1.1598999999999999</v>
      </c>
      <c r="H449" s="30"/>
      <c r="I449" s="30">
        <v>10.623200000000001</v>
      </c>
      <c r="J449" s="30">
        <v>1.5008999999999999</v>
      </c>
      <c r="K449" s="30">
        <v>1.4610000000000001</v>
      </c>
      <c r="L449" s="31">
        <v>22044</v>
      </c>
      <c r="M449" s="31">
        <v>155621</v>
      </c>
      <c r="N449" s="31">
        <v>371758</v>
      </c>
      <c r="O449" s="31">
        <v>61540</v>
      </c>
      <c r="P449" s="31">
        <v>3308</v>
      </c>
      <c r="Q449" s="29"/>
      <c r="R449" s="30">
        <v>8.9052000000000007</v>
      </c>
      <c r="S449" s="30">
        <v>77.572599999999994</v>
      </c>
      <c r="T449" s="29"/>
      <c r="U449" s="29"/>
      <c r="V449" s="30">
        <v>208.61160000000001</v>
      </c>
      <c r="W449" s="31">
        <v>23543</v>
      </c>
    </row>
    <row r="450" spans="1:23" x14ac:dyDescent="0.3">
      <c r="A450" s="32" t="s">
        <v>177</v>
      </c>
      <c r="B450" s="32">
        <v>2018</v>
      </c>
      <c r="C450" s="29" t="s">
        <v>40</v>
      </c>
      <c r="D450" s="29" t="s">
        <v>45</v>
      </c>
      <c r="E450" s="33">
        <f t="shared" si="12"/>
        <v>0</v>
      </c>
      <c r="F450" s="33">
        <f t="shared" si="13"/>
        <v>1</v>
      </c>
      <c r="G450" s="30">
        <v>1.1614</v>
      </c>
      <c r="H450" s="30"/>
      <c r="I450" s="30">
        <v>10.8935</v>
      </c>
      <c r="J450" s="30">
        <v>1.5547</v>
      </c>
      <c r="K450" s="30">
        <v>1.5529999999999999</v>
      </c>
      <c r="L450" s="31">
        <v>21044</v>
      </c>
      <c r="M450" s="31">
        <v>149618</v>
      </c>
      <c r="N450" s="31">
        <v>362873</v>
      </c>
      <c r="O450" s="31">
        <v>56564</v>
      </c>
      <c r="P450" s="31">
        <v>3611</v>
      </c>
      <c r="Q450" s="29"/>
      <c r="R450" s="30">
        <v>8.8790999999999993</v>
      </c>
      <c r="S450" s="30">
        <v>77.454899999999995</v>
      </c>
      <c r="T450" s="29"/>
      <c r="U450" s="29"/>
      <c r="V450" s="30">
        <v>230.12870000000001</v>
      </c>
      <c r="W450" s="31">
        <v>22536</v>
      </c>
    </row>
    <row r="451" spans="1:23" x14ac:dyDescent="0.3">
      <c r="A451" s="32" t="s">
        <v>178</v>
      </c>
      <c r="B451" s="32">
        <v>2019</v>
      </c>
      <c r="C451" s="29" t="s">
        <v>40</v>
      </c>
      <c r="D451" s="29" t="s">
        <v>45</v>
      </c>
      <c r="E451" s="33">
        <f t="shared" si="12"/>
        <v>0</v>
      </c>
      <c r="F451" s="33">
        <f t="shared" si="13"/>
        <v>1</v>
      </c>
      <c r="G451" s="30">
        <v>1.1975</v>
      </c>
      <c r="H451" s="30"/>
      <c r="I451" s="30">
        <v>11.3934</v>
      </c>
      <c r="J451" s="30">
        <v>1.3473999999999999</v>
      </c>
      <c r="K451" s="30">
        <v>1.4503999999999999</v>
      </c>
      <c r="L451" s="31">
        <v>21996</v>
      </c>
      <c r="M451" s="31">
        <v>148695</v>
      </c>
      <c r="N451" s="31">
        <v>381508</v>
      </c>
      <c r="O451" s="31">
        <v>54953</v>
      </c>
      <c r="P451" s="31">
        <v>3188</v>
      </c>
      <c r="Q451" s="29"/>
      <c r="R451" s="30">
        <v>9.1426999999999996</v>
      </c>
      <c r="S451" s="30">
        <v>79.807900000000004</v>
      </c>
      <c r="T451" s="29"/>
      <c r="U451" s="29"/>
      <c r="V451" s="30">
        <v>83.802199999999999</v>
      </c>
      <c r="W451" s="31">
        <v>23449</v>
      </c>
    </row>
    <row r="452" spans="1:23" x14ac:dyDescent="0.3">
      <c r="A452" s="32" t="s">
        <v>179</v>
      </c>
      <c r="B452" s="32">
        <v>2020</v>
      </c>
      <c r="C452" s="29" t="s">
        <v>40</v>
      </c>
      <c r="D452" s="29" t="s">
        <v>45</v>
      </c>
      <c r="E452" s="33">
        <f t="shared" si="12"/>
        <v>1</v>
      </c>
      <c r="F452" s="33">
        <f t="shared" si="13"/>
        <v>1</v>
      </c>
      <c r="G452" s="30">
        <v>0.84989999999999999</v>
      </c>
      <c r="H452" s="30"/>
      <c r="I452" s="30">
        <v>8.6331000000000007</v>
      </c>
      <c r="J452" s="30">
        <v>1.1805000000000001</v>
      </c>
      <c r="K452" s="30">
        <v>1.242</v>
      </c>
      <c r="L452" s="31">
        <v>26310</v>
      </c>
      <c r="M452" s="31">
        <v>163848</v>
      </c>
      <c r="N452" s="31">
        <v>469633</v>
      </c>
      <c r="O452" s="31">
        <v>56469</v>
      </c>
      <c r="P452" s="31">
        <v>2977</v>
      </c>
      <c r="Q452" s="29"/>
      <c r="R452" s="30">
        <v>10.1828</v>
      </c>
      <c r="S452" s="30">
        <v>83.656400000000005</v>
      </c>
      <c r="T452" s="29"/>
      <c r="U452" s="29"/>
      <c r="V452" s="30"/>
      <c r="W452" s="31">
        <v>28038</v>
      </c>
    </row>
    <row r="453" spans="1:23" x14ac:dyDescent="0.3">
      <c r="A453" s="32" t="s">
        <v>180</v>
      </c>
      <c r="B453" s="32">
        <v>2021</v>
      </c>
      <c r="C453" s="29" t="s">
        <v>40</v>
      </c>
      <c r="D453" s="29" t="s">
        <v>45</v>
      </c>
      <c r="E453" s="33">
        <f t="shared" si="12"/>
        <v>1</v>
      </c>
      <c r="F453" s="33">
        <f t="shared" si="13"/>
        <v>1</v>
      </c>
      <c r="G453" s="30">
        <v>0.82250000000000001</v>
      </c>
      <c r="H453" s="30"/>
      <c r="I453" s="30">
        <v>8.9358000000000004</v>
      </c>
      <c r="J453" s="30">
        <v>0.94089999999999996</v>
      </c>
      <c r="K453" s="30">
        <v>0.94389999999999996</v>
      </c>
      <c r="L453" s="31">
        <v>23485</v>
      </c>
      <c r="M453" s="31">
        <v>167608</v>
      </c>
      <c r="N453" s="31">
        <v>444438</v>
      </c>
      <c r="O453" s="31">
        <v>67787</v>
      </c>
      <c r="P453" s="31">
        <v>2618</v>
      </c>
      <c r="Q453" s="29"/>
      <c r="R453" s="30">
        <v>10.242599999999999</v>
      </c>
      <c r="S453" s="30">
        <v>82.589299999999994</v>
      </c>
      <c r="T453" s="29"/>
      <c r="U453" s="29"/>
      <c r="V453" s="30">
        <v>275.1377</v>
      </c>
      <c r="W453" s="31">
        <v>24972</v>
      </c>
    </row>
    <row r="454" spans="1:23" x14ac:dyDescent="0.3">
      <c r="A454" s="32" t="s">
        <v>181</v>
      </c>
      <c r="B454" s="32">
        <v>2022</v>
      </c>
      <c r="C454" s="29" t="s">
        <v>40</v>
      </c>
      <c r="D454" s="29" t="s">
        <v>45</v>
      </c>
      <c r="E454" s="33">
        <f t="shared" si="12"/>
        <v>1</v>
      </c>
      <c r="F454" s="33">
        <f t="shared" si="13"/>
        <v>1</v>
      </c>
      <c r="G454" s="30">
        <v>0.60529999999999995</v>
      </c>
      <c r="H454" s="30"/>
      <c r="I454" s="30">
        <v>6.3758999999999997</v>
      </c>
      <c r="J454" s="30">
        <v>1.2915000000000001</v>
      </c>
      <c r="K454" s="30">
        <v>1.3358000000000001</v>
      </c>
      <c r="L454" s="31">
        <v>22856</v>
      </c>
      <c r="M454" s="31">
        <v>159096</v>
      </c>
      <c r="N454" s="31">
        <v>405783</v>
      </c>
      <c r="O454" s="31">
        <v>66063</v>
      </c>
      <c r="P454" s="31">
        <v>3504</v>
      </c>
      <c r="Q454" s="29"/>
      <c r="R454" s="30">
        <v>9.9335000000000004</v>
      </c>
      <c r="S454" s="30">
        <v>79.819299999999998</v>
      </c>
      <c r="T454" s="29"/>
      <c r="U454" s="29"/>
      <c r="V454" s="30">
        <v>238.34270000000001</v>
      </c>
      <c r="W454" s="31">
        <v>24384</v>
      </c>
    </row>
    <row r="455" spans="1:23" x14ac:dyDescent="0.3">
      <c r="A455" s="32"/>
      <c r="B455" s="32"/>
      <c r="C455" s="29"/>
      <c r="D455" s="29"/>
      <c r="E455" s="33"/>
      <c r="F455" s="33"/>
      <c r="G455" s="30"/>
      <c r="H455" s="30"/>
      <c r="I455" s="30"/>
      <c r="J455" s="30"/>
      <c r="K455" s="30"/>
      <c r="L455" s="31"/>
      <c r="M455" s="31"/>
      <c r="N455" s="31"/>
      <c r="O455" s="31"/>
      <c r="P455" s="31"/>
      <c r="Q455" s="29"/>
      <c r="R455" s="30"/>
      <c r="S455" s="30"/>
      <c r="T455" s="29"/>
      <c r="U455" s="29"/>
      <c r="V455" s="30"/>
      <c r="W455" s="31"/>
    </row>
    <row r="456" spans="1:23" x14ac:dyDescent="0.3">
      <c r="A456" s="32" t="s">
        <v>157</v>
      </c>
      <c r="B456" s="32">
        <v>1998</v>
      </c>
      <c r="C456" s="29" t="s">
        <v>198</v>
      </c>
      <c r="D456" s="29" t="s">
        <v>45</v>
      </c>
      <c r="E456" s="33">
        <f t="shared" si="12"/>
        <v>0</v>
      </c>
      <c r="F456" s="33">
        <f t="shared" si="13"/>
        <v>1</v>
      </c>
      <c r="G456" s="30">
        <v>1.6881999999999999</v>
      </c>
      <c r="H456" s="30"/>
      <c r="I456" s="30">
        <v>16.682300000000001</v>
      </c>
      <c r="J456" s="30">
        <v>4.4077999999999999</v>
      </c>
      <c r="K456" s="30">
        <v>3.2764000000000002</v>
      </c>
      <c r="L456" s="31"/>
      <c r="M456" s="31"/>
      <c r="N456" s="31">
        <v>37092</v>
      </c>
      <c r="O456" s="31">
        <v>22357</v>
      </c>
      <c r="P456" s="31">
        <v>1269</v>
      </c>
      <c r="Q456" s="31">
        <v>3795</v>
      </c>
      <c r="R456" s="30">
        <v>9.7738999999999994</v>
      </c>
      <c r="S456" s="30">
        <v>75.963700000000003</v>
      </c>
      <c r="T456" s="30">
        <v>29.134599999999999</v>
      </c>
      <c r="U456" s="30">
        <v>28.791399999999999</v>
      </c>
      <c r="V456" s="30"/>
      <c r="W456" s="31">
        <v>4225.5</v>
      </c>
    </row>
    <row r="457" spans="1:23" x14ac:dyDescent="0.3">
      <c r="A457" s="32" t="s">
        <v>158</v>
      </c>
      <c r="B457" s="32">
        <v>1999</v>
      </c>
      <c r="C457" s="29" t="s">
        <v>198</v>
      </c>
      <c r="D457" s="29" t="s">
        <v>45</v>
      </c>
      <c r="E457" s="33">
        <f t="shared" si="12"/>
        <v>0</v>
      </c>
      <c r="F457" s="33">
        <f t="shared" si="13"/>
        <v>1</v>
      </c>
      <c r="G457" s="30">
        <v>1.698</v>
      </c>
      <c r="H457" s="30"/>
      <c r="I457" s="30">
        <v>16.971499999999999</v>
      </c>
      <c r="J457" s="30">
        <v>4.0583</v>
      </c>
      <c r="K457" s="30">
        <v>3.1444999999999999</v>
      </c>
      <c r="L457" s="31">
        <v>4240.1000000000004</v>
      </c>
      <c r="M457" s="31">
        <v>27458.751400000001</v>
      </c>
      <c r="N457" s="31">
        <v>41589</v>
      </c>
      <c r="O457" s="31">
        <v>24964</v>
      </c>
      <c r="P457" s="31">
        <v>1405</v>
      </c>
      <c r="Q457" s="31">
        <v>4077</v>
      </c>
      <c r="R457" s="30">
        <v>10.200900000000001</v>
      </c>
      <c r="S457" s="30">
        <v>71.591700000000003</v>
      </c>
      <c r="T457" s="30">
        <v>11.6608</v>
      </c>
      <c r="U457" s="30">
        <v>6.4786000000000001</v>
      </c>
      <c r="V457" s="30"/>
      <c r="W457" s="31">
        <v>4926.1000000000004</v>
      </c>
    </row>
    <row r="458" spans="1:23" x14ac:dyDescent="0.3">
      <c r="A458" s="32" t="s">
        <v>159</v>
      </c>
      <c r="B458" s="32">
        <v>2000</v>
      </c>
      <c r="C458" s="29" t="s">
        <v>198</v>
      </c>
      <c r="D458" s="29" t="s">
        <v>45</v>
      </c>
      <c r="E458" s="33">
        <f t="shared" si="12"/>
        <v>0</v>
      </c>
      <c r="F458" s="33">
        <f t="shared" si="13"/>
        <v>1</v>
      </c>
      <c r="G458" s="30">
        <v>1.9738</v>
      </c>
      <c r="H458" s="30"/>
      <c r="I458" s="30">
        <v>19.246200000000002</v>
      </c>
      <c r="J458" s="30">
        <v>3.8706999999999998</v>
      </c>
      <c r="K458" s="30">
        <v>2.7387999999999999</v>
      </c>
      <c r="L458" s="31">
        <v>4754.7</v>
      </c>
      <c r="M458" s="31">
        <v>36500</v>
      </c>
      <c r="N458" s="31">
        <v>45857</v>
      </c>
      <c r="O458" s="31">
        <v>25952</v>
      </c>
      <c r="P458" s="31">
        <v>1470</v>
      </c>
      <c r="Q458" s="31">
        <v>4891</v>
      </c>
      <c r="R458" s="30">
        <v>9.3757999999999999</v>
      </c>
      <c r="S458" s="30">
        <v>78.864500000000007</v>
      </c>
      <c r="T458" s="30">
        <v>3.9577</v>
      </c>
      <c r="U458" s="30">
        <v>18.652000000000001</v>
      </c>
      <c r="V458" s="30"/>
      <c r="W458" s="31">
        <v>5387.4</v>
      </c>
    </row>
    <row r="459" spans="1:23" x14ac:dyDescent="0.3">
      <c r="A459" s="32" t="s">
        <v>160</v>
      </c>
      <c r="B459" s="32">
        <v>2001</v>
      </c>
      <c r="C459" s="29" t="s">
        <v>198</v>
      </c>
      <c r="D459" s="29" t="s">
        <v>45</v>
      </c>
      <c r="E459" s="33">
        <f t="shared" si="12"/>
        <v>1</v>
      </c>
      <c r="F459" s="33">
        <f t="shared" si="13"/>
        <v>1</v>
      </c>
      <c r="G459" s="30">
        <v>1.8715999999999999</v>
      </c>
      <c r="H459" s="30"/>
      <c r="I459" s="30">
        <v>17.459199999999999</v>
      </c>
      <c r="J459" s="30">
        <v>4.6528999999999998</v>
      </c>
      <c r="K459" s="30">
        <v>3.5076000000000001</v>
      </c>
      <c r="L459" s="31">
        <v>7351.7</v>
      </c>
      <c r="M459" s="31">
        <v>7546.5</v>
      </c>
      <c r="N459" s="31">
        <v>71026</v>
      </c>
      <c r="O459" s="31">
        <v>43458</v>
      </c>
      <c r="P459" s="31">
        <v>2433.058</v>
      </c>
      <c r="Q459" s="31">
        <v>7630</v>
      </c>
      <c r="R459" s="30">
        <v>8.8122000000000007</v>
      </c>
      <c r="S459" s="30">
        <v>75.888599999999997</v>
      </c>
      <c r="T459" s="30">
        <v>67.455299999999994</v>
      </c>
      <c r="U459" s="30">
        <v>47.292200000000001</v>
      </c>
      <c r="V459" s="30"/>
      <c r="W459" s="31">
        <v>8575.7999999999993</v>
      </c>
    </row>
    <row r="460" spans="1:23" x14ac:dyDescent="0.3">
      <c r="A460" s="32" t="s">
        <v>161</v>
      </c>
      <c r="B460" s="32">
        <v>2002</v>
      </c>
      <c r="C460" s="29" t="s">
        <v>198</v>
      </c>
      <c r="D460" s="29" t="s">
        <v>45</v>
      </c>
      <c r="E460" s="33">
        <f t="shared" si="12"/>
        <v>0</v>
      </c>
      <c r="F460" s="33">
        <f t="shared" si="13"/>
        <v>1</v>
      </c>
      <c r="G460" s="30">
        <v>2.1524000000000001</v>
      </c>
      <c r="H460" s="30"/>
      <c r="I460" s="30">
        <v>20.3032</v>
      </c>
      <c r="J460" s="30">
        <v>3.8759999999999999</v>
      </c>
      <c r="K460" s="30">
        <v>3.3277000000000001</v>
      </c>
      <c r="L460" s="31"/>
      <c r="M460" s="31"/>
      <c r="N460" s="31">
        <v>80894</v>
      </c>
      <c r="O460" s="31">
        <v>45928</v>
      </c>
      <c r="P460" s="31">
        <v>2700</v>
      </c>
      <c r="Q460" s="31">
        <v>8466</v>
      </c>
      <c r="R460" s="30">
        <v>9.0526</v>
      </c>
      <c r="S460" s="30">
        <v>75.434200000000004</v>
      </c>
      <c r="T460" s="30">
        <v>5.6836000000000002</v>
      </c>
      <c r="U460" s="30">
        <v>14.5314</v>
      </c>
      <c r="V460" s="30"/>
      <c r="W460" s="31"/>
    </row>
    <row r="461" spans="1:23" x14ac:dyDescent="0.3">
      <c r="A461" s="32" t="s">
        <v>162</v>
      </c>
      <c r="B461" s="32">
        <v>2003</v>
      </c>
      <c r="C461" s="29" t="s">
        <v>198</v>
      </c>
      <c r="D461" s="29" t="s">
        <v>45</v>
      </c>
      <c r="E461" s="33">
        <f t="shared" si="12"/>
        <v>0</v>
      </c>
      <c r="F461" s="33">
        <f t="shared" si="13"/>
        <v>1</v>
      </c>
      <c r="G461" s="30">
        <v>2.0402999999999998</v>
      </c>
      <c r="H461" s="30"/>
      <c r="I461" s="30">
        <v>20.6572</v>
      </c>
      <c r="J461" s="30">
        <v>3.7086000000000001</v>
      </c>
      <c r="K461" s="30">
        <v>3.3079999999999998</v>
      </c>
      <c r="L461" s="31">
        <v>8168</v>
      </c>
      <c r="M461" s="31">
        <v>74678.624800000005</v>
      </c>
      <c r="N461" s="31">
        <v>91143</v>
      </c>
      <c r="O461" s="31">
        <v>52308</v>
      </c>
      <c r="P461" s="31">
        <v>2905</v>
      </c>
      <c r="Q461" s="31">
        <v>8516</v>
      </c>
      <c r="R461" s="30">
        <v>10.6913</v>
      </c>
      <c r="S461" s="30">
        <v>71.973299999999995</v>
      </c>
      <c r="T461" s="30">
        <v>13.891299999999999</v>
      </c>
      <c r="U461" s="30">
        <v>9.3605999999999998</v>
      </c>
      <c r="V461" s="30"/>
      <c r="W461" s="31">
        <v>9992</v>
      </c>
    </row>
    <row r="462" spans="1:23" x14ac:dyDescent="0.3">
      <c r="A462" s="32" t="s">
        <v>163</v>
      </c>
      <c r="B462" s="32">
        <v>2004</v>
      </c>
      <c r="C462" s="29" t="s">
        <v>198</v>
      </c>
      <c r="D462" s="29" t="s">
        <v>45</v>
      </c>
      <c r="E462" s="33">
        <f t="shared" si="12"/>
        <v>0</v>
      </c>
      <c r="F462" s="33">
        <f t="shared" si="13"/>
        <v>1</v>
      </c>
      <c r="G462" s="30">
        <v>1.6433</v>
      </c>
      <c r="H462" s="30"/>
      <c r="I462" s="30">
        <v>17.4861</v>
      </c>
      <c r="J462" s="30">
        <v>3.6009000000000002</v>
      </c>
      <c r="K462" s="30">
        <v>3.2387999999999999</v>
      </c>
      <c r="L462" s="31">
        <v>8522</v>
      </c>
      <c r="M462" s="31">
        <v>82664.500400000004</v>
      </c>
      <c r="N462" s="31">
        <v>94456</v>
      </c>
      <c r="O462" s="31">
        <v>60367</v>
      </c>
      <c r="P462" s="31">
        <v>3012</v>
      </c>
      <c r="Q462" s="31">
        <v>8915</v>
      </c>
      <c r="R462" s="30">
        <v>10.5845</v>
      </c>
      <c r="S462" s="30">
        <v>70.804400000000001</v>
      </c>
      <c r="T462" s="30">
        <v>15.4068</v>
      </c>
      <c r="U462" s="30">
        <v>1.9809000000000001</v>
      </c>
      <c r="V462" s="30"/>
      <c r="W462" s="31">
        <v>10176</v>
      </c>
    </row>
    <row r="463" spans="1:23" x14ac:dyDescent="0.3">
      <c r="A463" s="32" t="s">
        <v>164</v>
      </c>
      <c r="B463" s="32">
        <v>2005</v>
      </c>
      <c r="C463" s="29" t="s">
        <v>198</v>
      </c>
      <c r="D463" s="29" t="s">
        <v>45</v>
      </c>
      <c r="E463" s="33">
        <f t="shared" si="12"/>
        <v>0</v>
      </c>
      <c r="F463" s="33">
        <f t="shared" si="13"/>
        <v>1</v>
      </c>
      <c r="G463" s="30">
        <v>1.5515000000000001</v>
      </c>
      <c r="H463" s="30"/>
      <c r="I463" s="30">
        <v>16.870100000000001</v>
      </c>
      <c r="J463" s="30">
        <v>3.3424</v>
      </c>
      <c r="K463" s="30">
        <v>2.7987000000000002</v>
      </c>
      <c r="L463" s="31">
        <v>8209</v>
      </c>
      <c r="M463" s="31">
        <v>97399</v>
      </c>
      <c r="N463" s="31">
        <v>105225</v>
      </c>
      <c r="O463" s="31">
        <v>71229</v>
      </c>
      <c r="P463" s="31">
        <v>2965</v>
      </c>
      <c r="Q463" s="31">
        <v>9437</v>
      </c>
      <c r="R463" s="30">
        <v>11.1396</v>
      </c>
      <c r="S463" s="30">
        <v>73.114999999999995</v>
      </c>
      <c r="T463" s="30">
        <v>17.993300000000001</v>
      </c>
      <c r="U463" s="30">
        <v>15.8142</v>
      </c>
      <c r="V463" s="30"/>
      <c r="W463" s="31">
        <v>10240</v>
      </c>
    </row>
    <row r="464" spans="1:23" x14ac:dyDescent="0.3">
      <c r="A464" s="32" t="s">
        <v>165</v>
      </c>
      <c r="B464" s="32">
        <v>2006</v>
      </c>
      <c r="C464" s="29" t="s">
        <v>198</v>
      </c>
      <c r="D464" s="29" t="s">
        <v>45</v>
      </c>
      <c r="E464" s="33">
        <f t="shared" si="12"/>
        <v>0</v>
      </c>
      <c r="F464" s="33">
        <f t="shared" si="13"/>
        <v>1</v>
      </c>
      <c r="G464" s="30">
        <v>1.1539999999999999</v>
      </c>
      <c r="H464" s="30"/>
      <c r="I464" s="30">
        <v>12.2057</v>
      </c>
      <c r="J464" s="30">
        <v>3.1993999999999998</v>
      </c>
      <c r="K464" s="30">
        <v>2.4474</v>
      </c>
      <c r="L464" s="31">
        <v>8625</v>
      </c>
      <c r="M464" s="31">
        <v>102845.5285</v>
      </c>
      <c r="N464" s="31">
        <v>100669</v>
      </c>
      <c r="O464" s="31">
        <v>75503</v>
      </c>
      <c r="P464" s="31">
        <v>2873</v>
      </c>
      <c r="Q464" s="31">
        <v>10013</v>
      </c>
      <c r="R464" s="30">
        <v>10.0448</v>
      </c>
      <c r="S464" s="30">
        <v>80.529300000000006</v>
      </c>
      <c r="T464" s="30">
        <v>6.0004</v>
      </c>
      <c r="U464" s="30">
        <v>2.8858000000000001</v>
      </c>
      <c r="V464" s="30"/>
      <c r="W464" s="31">
        <v>11385</v>
      </c>
    </row>
    <row r="465" spans="1:23" x14ac:dyDescent="0.3">
      <c r="A465" s="32" t="s">
        <v>166</v>
      </c>
      <c r="B465" s="32">
        <v>2007</v>
      </c>
      <c r="C465" s="29" t="s">
        <v>198</v>
      </c>
      <c r="D465" s="29" t="s">
        <v>45</v>
      </c>
      <c r="E465" s="33">
        <f t="shared" ref="E465:E531" si="14">IF(OR(AND(B465&gt;2006,B465&lt;=2012), B465=2001,B465&gt;=2020),1,0)</f>
        <v>1</v>
      </c>
      <c r="F465" s="33">
        <f t="shared" ref="F465:F531" si="15">IF(D465="USA",1,0)</f>
        <v>1</v>
      </c>
      <c r="G465" s="30">
        <v>1.0168999999999999</v>
      </c>
      <c r="H465" s="30"/>
      <c r="I465" s="30">
        <v>11.2211</v>
      </c>
      <c r="J465" s="30">
        <v>3.2972000000000001</v>
      </c>
      <c r="K465" s="30">
        <v>2.6551</v>
      </c>
      <c r="L465" s="31">
        <v>8924</v>
      </c>
      <c r="M465" s="31">
        <v>115529</v>
      </c>
      <c r="N465" s="31">
        <v>110962</v>
      </c>
      <c r="O465" s="31">
        <v>84582</v>
      </c>
      <c r="P465" s="31">
        <v>3009</v>
      </c>
      <c r="Q465" s="31">
        <v>9152</v>
      </c>
      <c r="R465" s="30">
        <v>12.112399999999999</v>
      </c>
      <c r="S465" s="30">
        <v>77.398499999999999</v>
      </c>
      <c r="T465" s="30">
        <v>12.024699999999999</v>
      </c>
      <c r="U465" s="30">
        <v>8.7416999999999998</v>
      </c>
      <c r="V465" s="30"/>
      <c r="W465" s="31">
        <v>11733</v>
      </c>
    </row>
    <row r="466" spans="1:23" x14ac:dyDescent="0.3">
      <c r="A466" s="32" t="s">
        <v>167</v>
      </c>
      <c r="B466" s="32">
        <v>2008</v>
      </c>
      <c r="C466" s="29" t="s">
        <v>198</v>
      </c>
      <c r="D466" s="29" t="s">
        <v>45</v>
      </c>
      <c r="E466" s="33">
        <f t="shared" si="14"/>
        <v>1</v>
      </c>
      <c r="F466" s="33">
        <f t="shared" si="15"/>
        <v>1</v>
      </c>
      <c r="G466" s="30">
        <v>-1.8315999999999999</v>
      </c>
      <c r="H466" s="30"/>
      <c r="I466" s="30">
        <v>-25.665199999999999</v>
      </c>
      <c r="J466" s="30">
        <v>3.5390000000000001</v>
      </c>
      <c r="K466" s="30">
        <v>3.1526000000000001</v>
      </c>
      <c r="L466" s="31">
        <v>11924</v>
      </c>
      <c r="M466" s="31">
        <v>112570</v>
      </c>
      <c r="N466" s="31">
        <v>119764</v>
      </c>
      <c r="O466" s="31">
        <v>85595</v>
      </c>
      <c r="P466" s="31">
        <v>3514</v>
      </c>
      <c r="Q466" s="31">
        <v>7836</v>
      </c>
      <c r="R466" s="30">
        <v>9.9167000000000005</v>
      </c>
      <c r="S466" s="30">
        <v>76.737499999999997</v>
      </c>
      <c r="T466" s="30">
        <v>1.1977</v>
      </c>
      <c r="U466" s="30">
        <v>4.1990999999999996</v>
      </c>
      <c r="V466" s="30">
        <v>142.70930000000001</v>
      </c>
      <c r="W466" s="31">
        <v>16646</v>
      </c>
    </row>
    <row r="467" spans="1:23" x14ac:dyDescent="0.3">
      <c r="A467" s="32" t="s">
        <v>168</v>
      </c>
      <c r="B467" s="32">
        <v>2009</v>
      </c>
      <c r="C467" s="29" t="s">
        <v>198</v>
      </c>
      <c r="D467" s="29" t="s">
        <v>45</v>
      </c>
      <c r="E467" s="33">
        <f t="shared" si="14"/>
        <v>1</v>
      </c>
      <c r="F467" s="33">
        <f t="shared" si="15"/>
        <v>1</v>
      </c>
      <c r="G467" s="30">
        <v>0.63219999999999998</v>
      </c>
      <c r="H467" s="30"/>
      <c r="I467" s="30">
        <v>5.7662000000000004</v>
      </c>
      <c r="J467" s="30">
        <v>3.2972999999999999</v>
      </c>
      <c r="K467" s="30">
        <v>2.9622999999999999</v>
      </c>
      <c r="L467" s="31">
        <v>13428</v>
      </c>
      <c r="M467" s="31">
        <v>100862</v>
      </c>
      <c r="N467" s="31">
        <v>113380</v>
      </c>
      <c r="O467" s="31">
        <v>78846</v>
      </c>
      <c r="P467" s="31">
        <v>3354</v>
      </c>
      <c r="Q467" s="31">
        <v>9888</v>
      </c>
      <c r="R467" s="30">
        <v>8.4003999999999994</v>
      </c>
      <c r="S467" s="30">
        <v>87.4452</v>
      </c>
      <c r="T467" s="30">
        <v>-7.8848000000000003</v>
      </c>
      <c r="U467" s="30">
        <v>7.2404999999999999</v>
      </c>
      <c r="V467" s="30">
        <v>154.87889999999999</v>
      </c>
      <c r="W467" s="31">
        <v>17635</v>
      </c>
    </row>
    <row r="468" spans="1:23" x14ac:dyDescent="0.3">
      <c r="A468" s="32" t="s">
        <v>169</v>
      </c>
      <c r="B468" s="32">
        <v>2010</v>
      </c>
      <c r="C468" s="29" t="s">
        <v>198</v>
      </c>
      <c r="D468" s="29" t="s">
        <v>45</v>
      </c>
      <c r="E468" s="33">
        <f t="shared" si="14"/>
        <v>1</v>
      </c>
      <c r="F468" s="33">
        <f t="shared" si="15"/>
        <v>1</v>
      </c>
      <c r="G468" s="30">
        <v>0.67120000000000002</v>
      </c>
      <c r="H468" s="30"/>
      <c r="I468" s="30">
        <v>4.9592999999999998</v>
      </c>
      <c r="J468" s="30">
        <v>3.6507999999999998</v>
      </c>
      <c r="K468" s="30">
        <v>3.3340000000000001</v>
      </c>
      <c r="L468" s="31">
        <v>13965</v>
      </c>
      <c r="M468" s="31">
        <v>100193</v>
      </c>
      <c r="N468" s="31">
        <v>111007</v>
      </c>
      <c r="O468" s="31">
        <v>79707</v>
      </c>
      <c r="P468" s="31">
        <v>3604</v>
      </c>
      <c r="Q468" s="31">
        <v>10397</v>
      </c>
      <c r="R468" s="30">
        <v>7.8840000000000003</v>
      </c>
      <c r="S468" s="30">
        <v>87.737899999999996</v>
      </c>
      <c r="T468" s="30">
        <v>1.0920000000000001</v>
      </c>
      <c r="U468" s="30">
        <v>-3.1516999999999999</v>
      </c>
      <c r="V468" s="30">
        <v>133.892</v>
      </c>
      <c r="W468" s="31">
        <v>18173</v>
      </c>
    </row>
    <row r="469" spans="1:23" x14ac:dyDescent="0.3">
      <c r="A469" s="32" t="s">
        <v>170</v>
      </c>
      <c r="B469" s="32">
        <v>2011</v>
      </c>
      <c r="C469" s="29" t="s">
        <v>198</v>
      </c>
      <c r="D469" s="29" t="s">
        <v>45</v>
      </c>
      <c r="E469" s="33">
        <f t="shared" si="14"/>
        <v>1</v>
      </c>
      <c r="F469" s="33">
        <f t="shared" si="15"/>
        <v>1</v>
      </c>
      <c r="G469" s="30">
        <v>1.1377999999999999</v>
      </c>
      <c r="H469" s="30"/>
      <c r="I469" s="30">
        <v>9.4309999999999992</v>
      </c>
      <c r="J469" s="30">
        <v>3.5948000000000002</v>
      </c>
      <c r="K469" s="30">
        <v>3.3170999999999999</v>
      </c>
      <c r="L469" s="31">
        <v>12503</v>
      </c>
      <c r="M469" s="31">
        <v>104945</v>
      </c>
      <c r="N469" s="31">
        <v>116967</v>
      </c>
      <c r="O469" s="31">
        <v>83972</v>
      </c>
      <c r="P469" s="31">
        <v>3557</v>
      </c>
      <c r="Q469" s="31">
        <v>12803</v>
      </c>
      <c r="R469" s="30">
        <v>8.827</v>
      </c>
      <c r="S469" s="30">
        <v>86.5959</v>
      </c>
      <c r="T469" s="30">
        <v>5.3507999999999996</v>
      </c>
      <c r="U469" s="30">
        <v>4.9749999999999996</v>
      </c>
      <c r="V469" s="30">
        <v>149.9434</v>
      </c>
      <c r="W469" s="31">
        <v>16885</v>
      </c>
    </row>
    <row r="470" spans="1:23" x14ac:dyDescent="0.3">
      <c r="A470" s="32" t="s">
        <v>171</v>
      </c>
      <c r="B470" s="32">
        <v>2012</v>
      </c>
      <c r="C470" s="29" t="s">
        <v>198</v>
      </c>
      <c r="D470" s="29" t="s">
        <v>45</v>
      </c>
      <c r="E470" s="33">
        <f t="shared" si="14"/>
        <v>1</v>
      </c>
      <c r="F470" s="33">
        <f t="shared" si="15"/>
        <v>1</v>
      </c>
      <c r="G470" s="30">
        <v>1.3196000000000001</v>
      </c>
      <c r="H470" s="30"/>
      <c r="I470" s="30">
        <v>11.7989</v>
      </c>
      <c r="J470" s="30">
        <v>3.4664999999999999</v>
      </c>
      <c r="K470" s="30">
        <v>3.2349000000000001</v>
      </c>
      <c r="L470" s="31">
        <v>11685</v>
      </c>
      <c r="M470" s="31">
        <v>109699</v>
      </c>
      <c r="N470" s="31">
        <v>121894</v>
      </c>
      <c r="O470" s="31">
        <v>88721</v>
      </c>
      <c r="P470" s="31">
        <v>3595</v>
      </c>
      <c r="Q470" s="31">
        <v>13318</v>
      </c>
      <c r="R470" s="30">
        <v>8.8559999999999999</v>
      </c>
      <c r="S470" s="30">
        <v>86.254000000000005</v>
      </c>
      <c r="T470" s="30">
        <v>5.6555</v>
      </c>
      <c r="U470" s="30">
        <v>4.4417</v>
      </c>
      <c r="V470" s="30">
        <v>141.48500000000001</v>
      </c>
      <c r="W470" s="31">
        <v>15816</v>
      </c>
    </row>
    <row r="471" spans="1:23" x14ac:dyDescent="0.3">
      <c r="A471" s="32" t="s">
        <v>172</v>
      </c>
      <c r="B471" s="32">
        <v>2013</v>
      </c>
      <c r="C471" s="29" t="s">
        <v>198</v>
      </c>
      <c r="D471" s="29" t="s">
        <v>45</v>
      </c>
      <c r="E471" s="33">
        <f t="shared" si="14"/>
        <v>0</v>
      </c>
      <c r="F471" s="33">
        <f t="shared" si="15"/>
        <v>1</v>
      </c>
      <c r="G471" s="30">
        <v>1.4552</v>
      </c>
      <c r="H471" s="30"/>
      <c r="I471" s="30">
        <v>13.3889</v>
      </c>
      <c r="J471" s="30">
        <v>3.2456999999999998</v>
      </c>
      <c r="K471" s="30">
        <v>3.0577999999999999</v>
      </c>
      <c r="L471" s="31">
        <v>12094</v>
      </c>
      <c r="M471" s="31">
        <v>116736</v>
      </c>
      <c r="N471" s="31">
        <v>130443</v>
      </c>
      <c r="O471" s="31">
        <v>89558</v>
      </c>
      <c r="P471" s="31">
        <v>3561</v>
      </c>
      <c r="Q471" s="31">
        <v>13555</v>
      </c>
      <c r="R471" s="30">
        <v>8.9185999999999996</v>
      </c>
      <c r="S471" s="30">
        <v>89.783100000000005</v>
      </c>
      <c r="T471" s="30">
        <v>0.94340000000000002</v>
      </c>
      <c r="U471" s="30">
        <v>10.900700000000001</v>
      </c>
      <c r="V471" s="30">
        <v>141.69290000000001</v>
      </c>
      <c r="W471" s="31">
        <v>16440</v>
      </c>
    </row>
    <row r="472" spans="1:23" x14ac:dyDescent="0.3">
      <c r="A472" s="32" t="s">
        <v>173</v>
      </c>
      <c r="B472" s="32">
        <v>2014</v>
      </c>
      <c r="C472" s="29" t="s">
        <v>198</v>
      </c>
      <c r="D472" s="29" t="s">
        <v>45</v>
      </c>
      <c r="E472" s="33">
        <f t="shared" si="14"/>
        <v>0</v>
      </c>
      <c r="F472" s="33">
        <f t="shared" si="15"/>
        <v>1</v>
      </c>
      <c r="G472" s="30">
        <v>1.1005</v>
      </c>
      <c r="H472" s="30"/>
      <c r="I472" s="30">
        <v>10.068199999999999</v>
      </c>
      <c r="J472" s="30">
        <v>3.0503999999999998</v>
      </c>
      <c r="K472" s="30">
        <v>2.8561999999999999</v>
      </c>
      <c r="L472" s="31">
        <v>12764</v>
      </c>
      <c r="M472" s="31">
        <v>117878</v>
      </c>
      <c r="N472" s="31">
        <v>138706</v>
      </c>
      <c r="O472" s="31">
        <v>91345</v>
      </c>
      <c r="P472" s="31">
        <v>3579</v>
      </c>
      <c r="Q472" s="31">
        <v>14295</v>
      </c>
      <c r="R472" s="30">
        <v>8.8544999999999998</v>
      </c>
      <c r="S472" s="30">
        <v>85.920599999999993</v>
      </c>
      <c r="T472" s="30">
        <v>1.9954000000000001</v>
      </c>
      <c r="U472" s="30">
        <v>2.4548000000000001</v>
      </c>
      <c r="V472" s="30">
        <v>159.0616</v>
      </c>
      <c r="W472" s="31">
        <v>16895</v>
      </c>
    </row>
    <row r="473" spans="1:23" x14ac:dyDescent="0.3">
      <c r="A473" s="32" t="s">
        <v>174</v>
      </c>
      <c r="B473" s="32">
        <v>2015</v>
      </c>
      <c r="C473" s="29" t="s">
        <v>198</v>
      </c>
      <c r="D473" s="29" t="s">
        <v>45</v>
      </c>
      <c r="E473" s="33">
        <f t="shared" si="14"/>
        <v>0</v>
      </c>
      <c r="F473" s="33">
        <f t="shared" si="15"/>
        <v>1</v>
      </c>
      <c r="G473" s="30">
        <v>1.2239</v>
      </c>
      <c r="H473" s="30"/>
      <c r="I473" s="30">
        <v>11.270200000000001</v>
      </c>
      <c r="J473" s="30">
        <v>2.8675999999999999</v>
      </c>
      <c r="K473" s="30">
        <v>2.6606999999999998</v>
      </c>
      <c r="L473" s="31">
        <v>13260</v>
      </c>
      <c r="M473" s="31">
        <v>121290</v>
      </c>
      <c r="N473" s="31">
        <v>141048</v>
      </c>
      <c r="O473" s="31">
        <v>93485</v>
      </c>
      <c r="P473" s="31">
        <v>3533</v>
      </c>
      <c r="Q473" s="31">
        <v>14489</v>
      </c>
      <c r="R473" s="30">
        <v>8.8877000000000006</v>
      </c>
      <c r="S473" s="30">
        <v>85.524500000000003</v>
      </c>
      <c r="T473" s="30">
        <v>2.3428</v>
      </c>
      <c r="U473" s="30">
        <v>1.4679</v>
      </c>
      <c r="V473" s="30">
        <v>197.63069999999999</v>
      </c>
      <c r="W473" s="31">
        <v>17134</v>
      </c>
    </row>
    <row r="474" spans="1:23" x14ac:dyDescent="0.3">
      <c r="A474" s="32" t="s">
        <v>175</v>
      </c>
      <c r="B474" s="32">
        <v>2016</v>
      </c>
      <c r="C474" s="29" t="s">
        <v>198</v>
      </c>
      <c r="D474" s="29" t="s">
        <v>45</v>
      </c>
      <c r="E474" s="33">
        <f t="shared" si="14"/>
        <v>0</v>
      </c>
      <c r="F474" s="33">
        <f t="shared" si="15"/>
        <v>1</v>
      </c>
      <c r="G474" s="30">
        <v>1.1044</v>
      </c>
      <c r="H474" s="30"/>
      <c r="I474" s="30">
        <v>10.0463</v>
      </c>
      <c r="J474" s="30">
        <v>2.8788999999999998</v>
      </c>
      <c r="K474" s="30">
        <v>2.6381999999999999</v>
      </c>
      <c r="L474" s="31">
        <v>13756</v>
      </c>
      <c r="M474" s="31">
        <v>119632</v>
      </c>
      <c r="N474" s="31">
        <v>142177</v>
      </c>
      <c r="O474" s="31">
        <v>92849</v>
      </c>
      <c r="P474" s="31">
        <v>3615</v>
      </c>
      <c r="Q474" s="31">
        <v>14855</v>
      </c>
      <c r="R474" s="30">
        <v>8.7591000000000001</v>
      </c>
      <c r="S474" s="30">
        <v>85.1858</v>
      </c>
      <c r="T474" s="30">
        <v>-0.68030000000000002</v>
      </c>
      <c r="U474" s="30">
        <v>0.59689999999999999</v>
      </c>
      <c r="V474" s="30">
        <v>113.02370000000001</v>
      </c>
      <c r="W474" s="31">
        <v>17972</v>
      </c>
    </row>
    <row r="475" spans="1:23" x14ac:dyDescent="0.3">
      <c r="A475" s="32" t="s">
        <v>176</v>
      </c>
      <c r="B475" s="32">
        <v>2017</v>
      </c>
      <c r="C475" s="29" t="s">
        <v>198</v>
      </c>
      <c r="D475" s="29" t="s">
        <v>45</v>
      </c>
      <c r="E475" s="33">
        <f t="shared" si="14"/>
        <v>0</v>
      </c>
      <c r="F475" s="33">
        <f t="shared" si="15"/>
        <v>1</v>
      </c>
      <c r="G475" s="30">
        <v>1.5338000000000001</v>
      </c>
      <c r="H475" s="30"/>
      <c r="I475" s="30">
        <v>14.017799999999999</v>
      </c>
      <c r="J475" s="30">
        <v>2.9975000000000001</v>
      </c>
      <c r="K475" s="30">
        <v>2.7202999999999999</v>
      </c>
      <c r="L475" s="31">
        <v>13848</v>
      </c>
      <c r="M475" s="31">
        <v>117997</v>
      </c>
      <c r="N475" s="31">
        <v>142081</v>
      </c>
      <c r="O475" s="31">
        <v>92462</v>
      </c>
      <c r="P475" s="31">
        <v>3798</v>
      </c>
      <c r="Q475" s="31">
        <v>14850</v>
      </c>
      <c r="R475" s="30">
        <v>8.7596000000000007</v>
      </c>
      <c r="S475" s="30">
        <v>84.384699999999995</v>
      </c>
      <c r="T475" s="30">
        <v>-0.4168</v>
      </c>
      <c r="U475" s="30">
        <v>-0.63470000000000004</v>
      </c>
      <c r="V475" s="30">
        <v>211.38720000000001</v>
      </c>
      <c r="W475" s="31">
        <v>17887</v>
      </c>
    </row>
    <row r="476" spans="1:23" x14ac:dyDescent="0.3">
      <c r="A476" s="32" t="s">
        <v>177</v>
      </c>
      <c r="B476" s="32">
        <v>2018</v>
      </c>
      <c r="C476" s="29" t="s">
        <v>198</v>
      </c>
      <c r="D476" s="29" t="s">
        <v>45</v>
      </c>
      <c r="E476" s="33">
        <f t="shared" si="14"/>
        <v>0</v>
      </c>
      <c r="F476" s="33">
        <f t="shared" si="15"/>
        <v>1</v>
      </c>
      <c r="G476" s="30">
        <v>1.5221</v>
      </c>
      <c r="H476" s="30"/>
      <c r="I476" s="30">
        <v>14.084</v>
      </c>
      <c r="J476" s="30">
        <v>3.2067000000000001</v>
      </c>
      <c r="K476" s="30">
        <v>2.8441999999999998</v>
      </c>
      <c r="L476" s="31">
        <v>13864</v>
      </c>
      <c r="M476" s="31">
        <v>122432</v>
      </c>
      <c r="N476" s="31">
        <v>146069</v>
      </c>
      <c r="O476" s="31">
        <v>95872</v>
      </c>
      <c r="P476" s="31">
        <v>4140</v>
      </c>
      <c r="Q476" s="31">
        <v>14900</v>
      </c>
      <c r="R476" s="30">
        <v>8.9888999999999992</v>
      </c>
      <c r="S476" s="30">
        <v>86.542500000000004</v>
      </c>
      <c r="T476" s="30">
        <v>3.6880000000000002</v>
      </c>
      <c r="U476" s="30">
        <v>5.4991000000000003</v>
      </c>
      <c r="V476" s="30">
        <v>220.2585</v>
      </c>
      <c r="W476" s="31">
        <v>17723</v>
      </c>
    </row>
    <row r="477" spans="1:23" x14ac:dyDescent="0.3">
      <c r="A477" s="32" t="s">
        <v>178</v>
      </c>
      <c r="B477" s="32">
        <v>2019</v>
      </c>
      <c r="C477" s="29" t="s">
        <v>198</v>
      </c>
      <c r="D477" s="29" t="s">
        <v>45</v>
      </c>
      <c r="E477" s="33">
        <f t="shared" si="14"/>
        <v>0</v>
      </c>
      <c r="F477" s="33">
        <f t="shared" si="15"/>
        <v>1</v>
      </c>
      <c r="G477" s="30">
        <v>1.5927</v>
      </c>
      <c r="H477" s="30"/>
      <c r="I477" s="30">
        <v>14.0222</v>
      </c>
      <c r="J477" s="30">
        <v>3.4251</v>
      </c>
      <c r="K477" s="30">
        <v>3.0030999999999999</v>
      </c>
      <c r="L477" s="31">
        <v>15616</v>
      </c>
      <c r="M477" s="31">
        <v>142065</v>
      </c>
      <c r="N477" s="31">
        <v>169369</v>
      </c>
      <c r="O477" s="31">
        <v>110958</v>
      </c>
      <c r="P477" s="31">
        <v>4797</v>
      </c>
      <c r="Q477" s="31">
        <v>19303.000100000001</v>
      </c>
      <c r="R477" s="30">
        <v>7.9880000000000004</v>
      </c>
      <c r="S477" s="30">
        <v>88.379900000000006</v>
      </c>
      <c r="T477" s="30">
        <v>15.7356</v>
      </c>
      <c r="U477" s="30">
        <v>16.747399999999999</v>
      </c>
      <c r="V477" s="30">
        <v>190.756</v>
      </c>
      <c r="W477" s="31">
        <v>19661</v>
      </c>
    </row>
    <row r="478" spans="1:23" x14ac:dyDescent="0.3">
      <c r="A478" s="32" t="s">
        <v>179</v>
      </c>
      <c r="B478" s="32">
        <v>2020</v>
      </c>
      <c r="C478" s="29" t="s">
        <v>198</v>
      </c>
      <c r="D478" s="29" t="s">
        <v>45</v>
      </c>
      <c r="E478" s="33">
        <f t="shared" si="14"/>
        <v>1</v>
      </c>
      <c r="F478" s="33">
        <f t="shared" si="15"/>
        <v>1</v>
      </c>
      <c r="G478" s="30">
        <v>0.76300000000000001</v>
      </c>
      <c r="H478" s="30"/>
      <c r="I478" s="30">
        <v>6.5660999999999996</v>
      </c>
      <c r="J478" s="30">
        <v>2.8616000000000001</v>
      </c>
      <c r="K478" s="30">
        <v>2.6265999999999998</v>
      </c>
      <c r="L478" s="31">
        <v>16797</v>
      </c>
      <c r="M478" s="31">
        <v>141974</v>
      </c>
      <c r="N478" s="31">
        <v>204680</v>
      </c>
      <c r="O478" s="31">
        <v>113523</v>
      </c>
      <c r="P478" s="31">
        <v>4782</v>
      </c>
      <c r="Q478" s="31">
        <v>20995</v>
      </c>
      <c r="R478" s="30">
        <v>8.8564000000000007</v>
      </c>
      <c r="S478" s="30">
        <v>90.349500000000006</v>
      </c>
      <c r="T478" s="30">
        <v>2.3117000000000001</v>
      </c>
      <c r="U478" s="30">
        <v>25.1995</v>
      </c>
      <c r="V478" s="30">
        <v>186.40039999999999</v>
      </c>
      <c r="W478" s="31">
        <v>21412</v>
      </c>
    </row>
    <row r="479" spans="1:23" x14ac:dyDescent="0.3">
      <c r="A479" s="32" t="s">
        <v>180</v>
      </c>
      <c r="B479" s="32">
        <v>2021</v>
      </c>
      <c r="C479" s="29" t="s">
        <v>198</v>
      </c>
      <c r="D479" s="29" t="s">
        <v>45</v>
      </c>
      <c r="E479" s="33">
        <f t="shared" si="14"/>
        <v>1</v>
      </c>
      <c r="F479" s="33">
        <f t="shared" si="15"/>
        <v>1</v>
      </c>
      <c r="G479" s="30">
        <v>1.3324</v>
      </c>
      <c r="H479" s="30"/>
      <c r="I479" s="30">
        <v>12.942600000000001</v>
      </c>
      <c r="J479" s="30">
        <v>2.5478999999999998</v>
      </c>
      <c r="K479" s="30">
        <v>2.4030999999999998</v>
      </c>
      <c r="L479" s="31">
        <v>16894</v>
      </c>
      <c r="M479" s="31">
        <v>155101</v>
      </c>
      <c r="N479" s="31">
        <v>211116</v>
      </c>
      <c r="O479" s="31">
        <v>116465</v>
      </c>
      <c r="P479" s="31">
        <v>4770</v>
      </c>
      <c r="Q479" s="31">
        <v>20094</v>
      </c>
      <c r="R479" s="30">
        <v>9.5053999999999998</v>
      </c>
      <c r="S479" s="30">
        <v>92.5642</v>
      </c>
      <c r="T479" s="30">
        <v>2.5914999999999999</v>
      </c>
      <c r="U479" s="30">
        <v>6.4389000000000003</v>
      </c>
      <c r="V479" s="30">
        <v>196.69069999999999</v>
      </c>
      <c r="W479" s="31">
        <v>20785</v>
      </c>
    </row>
    <row r="480" spans="1:23" x14ac:dyDescent="0.3">
      <c r="A480" s="32" t="s">
        <v>181</v>
      </c>
      <c r="B480" s="32">
        <v>2022</v>
      </c>
      <c r="C480" s="29" t="s">
        <v>198</v>
      </c>
      <c r="D480" s="29" t="s">
        <v>45</v>
      </c>
      <c r="E480" s="33">
        <f t="shared" si="14"/>
        <v>1</v>
      </c>
      <c r="F480" s="33">
        <f t="shared" si="15"/>
        <v>1</v>
      </c>
      <c r="G480" s="30">
        <v>1.1687000000000001</v>
      </c>
      <c r="H480" s="30"/>
      <c r="I480" s="30">
        <v>13.199299999999999</v>
      </c>
      <c r="J480" s="30">
        <v>3.0150999999999999</v>
      </c>
      <c r="K480" s="30">
        <v>2.7412000000000001</v>
      </c>
      <c r="L480" s="31">
        <v>17797</v>
      </c>
      <c r="M480" s="31">
        <v>169110</v>
      </c>
      <c r="N480" s="31">
        <v>207452</v>
      </c>
      <c r="O480" s="31">
        <v>122487</v>
      </c>
      <c r="P480" s="31">
        <v>5609</v>
      </c>
      <c r="Q480" s="31">
        <v>15211</v>
      </c>
      <c r="R480" s="30">
        <v>11.972799999999999</v>
      </c>
      <c r="S480" s="30">
        <v>89.437799999999996</v>
      </c>
      <c r="T480" s="30">
        <v>5.1707000000000001</v>
      </c>
      <c r="U480" s="30">
        <v>-3.3273000000000001</v>
      </c>
      <c r="V480" s="30">
        <v>328.97789999999998</v>
      </c>
      <c r="W480" s="31">
        <v>21617</v>
      </c>
    </row>
    <row r="481" spans="1:23" x14ac:dyDescent="0.3">
      <c r="A481" s="32"/>
      <c r="B481" s="32"/>
      <c r="C481" s="29"/>
      <c r="D481" s="29"/>
      <c r="E481" s="33"/>
      <c r="F481" s="33"/>
      <c r="G481" s="30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30"/>
      <c r="S481" s="30"/>
      <c r="T481" s="30"/>
      <c r="U481" s="30"/>
      <c r="V481" s="30"/>
      <c r="W481" s="31"/>
    </row>
    <row r="482" spans="1:23" x14ac:dyDescent="0.3">
      <c r="A482" s="32" t="s">
        <v>162</v>
      </c>
      <c r="B482" s="32">
        <v>2003</v>
      </c>
      <c r="C482" s="29" t="s">
        <v>199</v>
      </c>
      <c r="D482" s="29" t="s">
        <v>45</v>
      </c>
      <c r="E482" s="33">
        <f t="shared" si="14"/>
        <v>0</v>
      </c>
      <c r="F482" s="33">
        <f t="shared" si="15"/>
        <v>1</v>
      </c>
      <c r="G482" s="30">
        <v>0.87849999999999995</v>
      </c>
      <c r="H482" s="30"/>
      <c r="I482" s="30">
        <v>15.4277</v>
      </c>
      <c r="J482" s="30">
        <v>2.23</v>
      </c>
      <c r="K482" s="30">
        <v>2.0238</v>
      </c>
      <c r="L482" s="31">
        <v>43167</v>
      </c>
      <c r="M482" s="31">
        <v>507456</v>
      </c>
      <c r="N482" s="31">
        <v>770912</v>
      </c>
      <c r="O482" s="31">
        <v>219518</v>
      </c>
      <c r="P482" s="31">
        <v>12965</v>
      </c>
      <c r="Q482" s="31">
        <v>45145</v>
      </c>
      <c r="R482" s="30">
        <v>16.702999999999999</v>
      </c>
      <c r="S482" s="30">
        <v>53.658200000000001</v>
      </c>
      <c r="T482" s="30">
        <v>1.4577</v>
      </c>
      <c r="U482" s="30">
        <v>7.1333000000000002</v>
      </c>
      <c r="V482" s="30"/>
      <c r="W482" s="31">
        <v>59816</v>
      </c>
    </row>
    <row r="483" spans="1:23" x14ac:dyDescent="0.3">
      <c r="A483" s="32" t="s">
        <v>163</v>
      </c>
      <c r="B483" s="32">
        <v>2004</v>
      </c>
      <c r="C483" s="29" t="s">
        <v>199</v>
      </c>
      <c r="D483" s="29" t="s">
        <v>45</v>
      </c>
      <c r="E483" s="33">
        <f t="shared" si="14"/>
        <v>0</v>
      </c>
      <c r="F483" s="33">
        <f t="shared" si="15"/>
        <v>1</v>
      </c>
      <c r="G483" s="30">
        <v>0.4632</v>
      </c>
      <c r="H483" s="30"/>
      <c r="I483" s="30">
        <v>5.8673999999999999</v>
      </c>
      <c r="J483" s="30">
        <v>2.3340000000000001</v>
      </c>
      <c r="K483" s="30">
        <v>2.2031000000000001</v>
      </c>
      <c r="L483" s="31">
        <v>68621</v>
      </c>
      <c r="M483" s="31">
        <v>791373</v>
      </c>
      <c r="N483" s="31">
        <v>1157248</v>
      </c>
      <c r="O483" s="31">
        <v>433836</v>
      </c>
      <c r="P483" s="31">
        <v>16761</v>
      </c>
      <c r="Q483" s="31">
        <v>105314</v>
      </c>
      <c r="R483" s="30">
        <v>10.9533</v>
      </c>
      <c r="S483" s="30">
        <v>53.434800000000003</v>
      </c>
      <c r="T483" s="30">
        <v>97.631200000000007</v>
      </c>
      <c r="U483" s="30">
        <v>59.714799999999997</v>
      </c>
      <c r="V483" s="30"/>
      <c r="W483" s="31">
        <v>96807</v>
      </c>
    </row>
    <row r="484" spans="1:23" x14ac:dyDescent="0.3">
      <c r="A484" s="32" t="s">
        <v>164</v>
      </c>
      <c r="B484" s="32">
        <v>2005</v>
      </c>
      <c r="C484" s="29" t="s">
        <v>199</v>
      </c>
      <c r="D484" s="29" t="s">
        <v>45</v>
      </c>
      <c r="E484" s="33">
        <f t="shared" si="14"/>
        <v>0</v>
      </c>
      <c r="F484" s="33">
        <f t="shared" si="15"/>
        <v>1</v>
      </c>
      <c r="G484" s="30">
        <v>0.72009999999999996</v>
      </c>
      <c r="H484" s="30"/>
      <c r="I484" s="30">
        <v>7.976</v>
      </c>
      <c r="J484" s="30">
        <v>2.2084000000000001</v>
      </c>
      <c r="K484" s="30">
        <v>1.9432</v>
      </c>
      <c r="L484" s="31">
        <v>72474</v>
      </c>
      <c r="M484" s="31">
        <v>850643</v>
      </c>
      <c r="N484" s="31">
        <v>1198942</v>
      </c>
      <c r="O484" s="31">
        <v>448888</v>
      </c>
      <c r="P484" s="31">
        <v>19555</v>
      </c>
      <c r="Q484" s="31">
        <v>107072</v>
      </c>
      <c r="R484" s="30">
        <v>11.183</v>
      </c>
      <c r="S484" s="30">
        <v>57.721499999999999</v>
      </c>
      <c r="T484" s="30">
        <v>3.4695</v>
      </c>
      <c r="U484" s="30">
        <v>6.431</v>
      </c>
      <c r="V484" s="30"/>
      <c r="W484" s="31">
        <v>102437</v>
      </c>
    </row>
    <row r="485" spans="1:23" x14ac:dyDescent="0.3">
      <c r="A485" s="32" t="s">
        <v>165</v>
      </c>
      <c r="B485" s="32">
        <v>2006</v>
      </c>
      <c r="C485" s="29" t="s">
        <v>199</v>
      </c>
      <c r="D485" s="29" t="s">
        <v>45</v>
      </c>
      <c r="E485" s="33">
        <f t="shared" si="14"/>
        <v>0</v>
      </c>
      <c r="F485" s="33">
        <f t="shared" si="15"/>
        <v>1</v>
      </c>
      <c r="G485" s="30">
        <v>1.1327</v>
      </c>
      <c r="H485" s="30"/>
      <c r="I485" s="30">
        <v>12.9587</v>
      </c>
      <c r="J485" s="30">
        <v>2.0933000000000002</v>
      </c>
      <c r="K485" s="30">
        <v>1.48</v>
      </c>
      <c r="L485" s="31">
        <v>81055</v>
      </c>
      <c r="M485" s="31">
        <v>935909</v>
      </c>
      <c r="N485" s="31">
        <v>1351520</v>
      </c>
      <c r="O485" s="31">
        <v>483127</v>
      </c>
      <c r="P485" s="31">
        <v>21242</v>
      </c>
      <c r="Q485" s="31">
        <v>115790</v>
      </c>
      <c r="R485" s="30">
        <v>11.6722</v>
      </c>
      <c r="S485" s="30">
        <v>58.595500000000001</v>
      </c>
      <c r="T485" s="30">
        <v>7.6275000000000004</v>
      </c>
      <c r="U485" s="30">
        <v>15.098800000000001</v>
      </c>
      <c r="V485" s="30"/>
      <c r="W485" s="31">
        <v>115265</v>
      </c>
    </row>
    <row r="486" spans="1:23" x14ac:dyDescent="0.3">
      <c r="A486" s="32" t="s">
        <v>166</v>
      </c>
      <c r="B486" s="32">
        <v>2007</v>
      </c>
      <c r="C486" s="29" t="s">
        <v>199</v>
      </c>
      <c r="D486" s="29" t="s">
        <v>45</v>
      </c>
      <c r="E486" s="33">
        <f t="shared" si="14"/>
        <v>1</v>
      </c>
      <c r="F486" s="33">
        <f t="shared" si="15"/>
        <v>1</v>
      </c>
      <c r="G486" s="30">
        <v>1.0547</v>
      </c>
      <c r="H486" s="30"/>
      <c r="I486" s="30">
        <v>12.857100000000001</v>
      </c>
      <c r="J486" s="30">
        <v>2.2273000000000001</v>
      </c>
      <c r="K486" s="30">
        <v>1.6315999999999999</v>
      </c>
      <c r="L486" s="31">
        <v>88746</v>
      </c>
      <c r="M486" s="31">
        <v>1051879</v>
      </c>
      <c r="N486" s="31">
        <v>1562147</v>
      </c>
      <c r="O486" s="31">
        <v>519374</v>
      </c>
      <c r="P486" s="31">
        <v>26406</v>
      </c>
      <c r="Q486" s="31">
        <v>123221</v>
      </c>
      <c r="R486" s="30">
        <v>12.6776</v>
      </c>
      <c r="S486" s="30">
        <v>58.062399999999997</v>
      </c>
      <c r="T486" s="30">
        <v>7.5026000000000002</v>
      </c>
      <c r="U486" s="30">
        <v>15.958299999999999</v>
      </c>
      <c r="V486" s="30">
        <v>515.71400000000006</v>
      </c>
      <c r="W486" s="31">
        <v>132242</v>
      </c>
    </row>
    <row r="487" spans="1:23" x14ac:dyDescent="0.3">
      <c r="A487" s="32" t="s">
        <v>167</v>
      </c>
      <c r="B487" s="32">
        <v>2008</v>
      </c>
      <c r="C487" s="29" t="s">
        <v>199</v>
      </c>
      <c r="D487" s="29" t="s">
        <v>45</v>
      </c>
      <c r="E487" s="33">
        <f t="shared" si="14"/>
        <v>1</v>
      </c>
      <c r="F487" s="33">
        <f t="shared" si="15"/>
        <v>1</v>
      </c>
      <c r="G487" s="30">
        <v>0.3</v>
      </c>
      <c r="H487" s="30"/>
      <c r="I487" s="30">
        <v>3.82</v>
      </c>
      <c r="J487" s="30">
        <v>2.5815999999999999</v>
      </c>
      <c r="K487" s="30">
        <v>2.1758000000000002</v>
      </c>
      <c r="L487" s="31">
        <v>136104</v>
      </c>
      <c r="M487" s="31">
        <v>1244659</v>
      </c>
      <c r="N487" s="31">
        <v>2175052</v>
      </c>
      <c r="O487" s="31">
        <v>744898</v>
      </c>
      <c r="P487" s="31">
        <v>38779</v>
      </c>
      <c r="Q487" s="31">
        <v>134945</v>
      </c>
      <c r="R487" s="30">
        <v>13.033300000000001</v>
      </c>
      <c r="S487" s="30">
        <v>59.418700000000001</v>
      </c>
      <c r="T487" s="30">
        <v>43.4223</v>
      </c>
      <c r="U487" s="30">
        <v>36.2547</v>
      </c>
      <c r="V487" s="30">
        <v>471.23390000000001</v>
      </c>
      <c r="W487" s="31">
        <v>184720</v>
      </c>
    </row>
    <row r="488" spans="1:23" x14ac:dyDescent="0.3">
      <c r="A488" s="32" t="s">
        <v>168</v>
      </c>
      <c r="B488" s="32">
        <v>2009</v>
      </c>
      <c r="C488" s="29" t="s">
        <v>199</v>
      </c>
      <c r="D488" s="29" t="s">
        <v>45</v>
      </c>
      <c r="E488" s="33">
        <f t="shared" si="14"/>
        <v>1</v>
      </c>
      <c r="F488" s="33">
        <f t="shared" si="15"/>
        <v>1</v>
      </c>
      <c r="G488" s="30">
        <v>0.5575</v>
      </c>
      <c r="H488" s="30"/>
      <c r="I488" s="30">
        <v>6.0063000000000004</v>
      </c>
      <c r="J488" s="30">
        <v>2.9702999999999999</v>
      </c>
      <c r="K488" s="30">
        <v>2.7841999999999998</v>
      </c>
      <c r="L488" s="31">
        <v>132971</v>
      </c>
      <c r="M488" s="31">
        <v>1198006</v>
      </c>
      <c r="N488" s="31">
        <v>2031989</v>
      </c>
      <c r="O488" s="31">
        <v>633458</v>
      </c>
      <c r="P488" s="31">
        <v>51152</v>
      </c>
      <c r="Q488" s="31">
        <v>157213</v>
      </c>
      <c r="R488" s="30">
        <v>12.2879</v>
      </c>
      <c r="S488" s="30">
        <v>57.085099999999997</v>
      </c>
      <c r="T488" s="30">
        <v>-14.9604</v>
      </c>
      <c r="U488" s="30">
        <v>-7.0258000000000003</v>
      </c>
      <c r="V488" s="30">
        <v>508.04770000000002</v>
      </c>
      <c r="W488" s="31">
        <v>177073</v>
      </c>
    </row>
    <row r="489" spans="1:23" x14ac:dyDescent="0.3">
      <c r="A489" s="32" t="s">
        <v>169</v>
      </c>
      <c r="B489" s="32">
        <v>2010</v>
      </c>
      <c r="C489" s="29" t="s">
        <v>199</v>
      </c>
      <c r="D489" s="29" t="s">
        <v>45</v>
      </c>
      <c r="E489" s="33">
        <f t="shared" si="14"/>
        <v>1</v>
      </c>
      <c r="F489" s="33">
        <f t="shared" si="15"/>
        <v>1</v>
      </c>
      <c r="G489" s="30">
        <v>0.83720000000000006</v>
      </c>
      <c r="H489" s="30"/>
      <c r="I489" s="30">
        <v>9.6854999999999993</v>
      </c>
      <c r="J489" s="30">
        <v>2.9462000000000002</v>
      </c>
      <c r="K489" s="30">
        <v>2.7724000000000002</v>
      </c>
      <c r="L489" s="31">
        <v>142450</v>
      </c>
      <c r="M489" s="31">
        <v>1174978</v>
      </c>
      <c r="N489" s="31">
        <v>2117605</v>
      </c>
      <c r="O489" s="31">
        <v>692927</v>
      </c>
      <c r="P489" s="31">
        <v>51001</v>
      </c>
      <c r="Q489" s="31">
        <v>168306</v>
      </c>
      <c r="R489" s="30">
        <v>12.0246</v>
      </c>
      <c r="S489" s="30">
        <v>54.664900000000003</v>
      </c>
      <c r="T489" s="30">
        <v>9.3879999999999999</v>
      </c>
      <c r="U489" s="30">
        <v>-0.85229999999999995</v>
      </c>
      <c r="V489" s="30">
        <v>496.46010000000001</v>
      </c>
      <c r="W489" s="31">
        <v>182216</v>
      </c>
    </row>
    <row r="490" spans="1:23" x14ac:dyDescent="0.3">
      <c r="A490" s="32" t="s">
        <v>170</v>
      </c>
      <c r="B490" s="32">
        <v>2011</v>
      </c>
      <c r="C490" s="29" t="s">
        <v>199</v>
      </c>
      <c r="D490" s="29" t="s">
        <v>45</v>
      </c>
      <c r="E490" s="33">
        <f t="shared" si="14"/>
        <v>1</v>
      </c>
      <c r="F490" s="33">
        <f t="shared" si="15"/>
        <v>1</v>
      </c>
      <c r="G490" s="30">
        <v>0.86580000000000001</v>
      </c>
      <c r="H490" s="30"/>
      <c r="I490" s="30">
        <v>10.211600000000001</v>
      </c>
      <c r="J490" s="30">
        <v>2.6137999999999999</v>
      </c>
      <c r="K490" s="30">
        <v>2.3847999999999998</v>
      </c>
      <c r="L490" s="31">
        <v>150384</v>
      </c>
      <c r="M490" s="31">
        <v>1221198</v>
      </c>
      <c r="N490" s="31">
        <v>2265792</v>
      </c>
      <c r="O490" s="31">
        <v>723720</v>
      </c>
      <c r="P490" s="31">
        <v>47689</v>
      </c>
      <c r="Q490" s="31">
        <v>175773</v>
      </c>
      <c r="R490" s="30">
        <v>12.342700000000001</v>
      </c>
      <c r="S490" s="30">
        <v>62.504899999999999</v>
      </c>
      <c r="T490" s="30">
        <v>4.4439000000000002</v>
      </c>
      <c r="U490" s="30">
        <v>21.221399999999999</v>
      </c>
      <c r="V490" s="30">
        <v>476.52</v>
      </c>
      <c r="W490" s="31">
        <v>188088</v>
      </c>
    </row>
    <row r="491" spans="1:23" x14ac:dyDescent="0.3">
      <c r="A491" s="32" t="s">
        <v>171</v>
      </c>
      <c r="B491" s="32">
        <v>2012</v>
      </c>
      <c r="C491" s="29" t="s">
        <v>199</v>
      </c>
      <c r="D491" s="29" t="s">
        <v>45</v>
      </c>
      <c r="E491" s="33">
        <f t="shared" si="14"/>
        <v>1</v>
      </c>
      <c r="F491" s="33">
        <f t="shared" si="15"/>
        <v>1</v>
      </c>
      <c r="G491" s="30">
        <v>0.9204</v>
      </c>
      <c r="H491" s="30"/>
      <c r="I491" s="30">
        <v>10.7216</v>
      </c>
      <c r="J491" s="30">
        <v>2.3290999999999999</v>
      </c>
      <c r="K491" s="30">
        <v>2.0989</v>
      </c>
      <c r="L491" s="31">
        <v>160002</v>
      </c>
      <c r="M491" s="31">
        <v>1270378</v>
      </c>
      <c r="N491" s="31">
        <v>2359141</v>
      </c>
      <c r="O491" s="31">
        <v>733796</v>
      </c>
      <c r="P491" s="31">
        <v>44910</v>
      </c>
      <c r="Q491" s="31">
        <v>195011</v>
      </c>
      <c r="R491" s="30">
        <v>11.560499999999999</v>
      </c>
      <c r="S491" s="30">
        <v>63.180599999999998</v>
      </c>
      <c r="T491" s="30">
        <v>1.3923000000000001</v>
      </c>
      <c r="U491" s="30">
        <v>5.8331999999999997</v>
      </c>
      <c r="V491" s="30">
        <v>432.32190000000003</v>
      </c>
      <c r="W491" s="31">
        <v>194036</v>
      </c>
    </row>
    <row r="492" spans="1:23" x14ac:dyDescent="0.3">
      <c r="A492" s="32" t="s">
        <v>172</v>
      </c>
      <c r="B492" s="32">
        <v>2013</v>
      </c>
      <c r="C492" s="29" t="s">
        <v>199</v>
      </c>
      <c r="D492" s="29" t="s">
        <v>45</v>
      </c>
      <c r="E492" s="33">
        <f t="shared" si="14"/>
        <v>0</v>
      </c>
      <c r="F492" s="33">
        <f t="shared" si="15"/>
        <v>1</v>
      </c>
      <c r="G492" s="30">
        <v>0.74919999999999998</v>
      </c>
      <c r="H492" s="30"/>
      <c r="I492" s="30">
        <v>8.3826000000000001</v>
      </c>
      <c r="J492" s="30">
        <v>2.1501999999999999</v>
      </c>
      <c r="K492" s="30">
        <v>1.9515</v>
      </c>
      <c r="L492" s="31">
        <v>165642</v>
      </c>
      <c r="M492" s="31">
        <v>1390854</v>
      </c>
      <c r="N492" s="31">
        <v>2415689</v>
      </c>
      <c r="O492" s="31">
        <v>738418</v>
      </c>
      <c r="P492" s="31">
        <v>43319</v>
      </c>
      <c r="Q492" s="31">
        <v>200020</v>
      </c>
      <c r="R492" s="30">
        <v>11.4391</v>
      </c>
      <c r="S492" s="30">
        <v>65.947699999999998</v>
      </c>
      <c r="T492" s="30">
        <v>0.62990000000000002</v>
      </c>
      <c r="U492" s="30">
        <v>7.8898000000000001</v>
      </c>
      <c r="V492" s="30">
        <v>360.04079999999999</v>
      </c>
      <c r="W492" s="31">
        <v>199265</v>
      </c>
    </row>
    <row r="493" spans="1:23" x14ac:dyDescent="0.3">
      <c r="A493" s="32" t="s">
        <v>173</v>
      </c>
      <c r="B493" s="32">
        <v>2014</v>
      </c>
      <c r="C493" s="29" t="s">
        <v>199</v>
      </c>
      <c r="D493" s="29" t="s">
        <v>45</v>
      </c>
      <c r="E493" s="33">
        <f t="shared" si="14"/>
        <v>0</v>
      </c>
      <c r="F493" s="33">
        <f t="shared" si="15"/>
        <v>1</v>
      </c>
      <c r="G493" s="30">
        <v>0.87180000000000002</v>
      </c>
      <c r="H493" s="30"/>
      <c r="I493" s="30">
        <v>9.7455999999999996</v>
      </c>
      <c r="J493" s="30">
        <v>2.069</v>
      </c>
      <c r="K493" s="30">
        <v>1.8884000000000001</v>
      </c>
      <c r="L493" s="31">
        <v>186632</v>
      </c>
      <c r="M493" s="31">
        <v>1472602</v>
      </c>
      <c r="N493" s="31">
        <v>2573126</v>
      </c>
      <c r="O493" s="31">
        <v>757336</v>
      </c>
      <c r="P493" s="31">
        <v>43634</v>
      </c>
      <c r="Q493" s="31">
        <v>212002</v>
      </c>
      <c r="R493" s="30">
        <v>11.087999999999999</v>
      </c>
      <c r="S493" s="30">
        <v>66.089799999999997</v>
      </c>
      <c r="T493" s="30">
        <v>2.5619999999999998</v>
      </c>
      <c r="U493" s="30">
        <v>5.8754999999999997</v>
      </c>
      <c r="V493" s="30">
        <v>323.06900000000002</v>
      </c>
      <c r="W493" s="31">
        <v>221563</v>
      </c>
    </row>
    <row r="494" spans="1:23" x14ac:dyDescent="0.3">
      <c r="A494" s="32" t="s">
        <v>174</v>
      </c>
      <c r="B494" s="32">
        <v>2015</v>
      </c>
      <c r="C494" s="29" t="s">
        <v>199</v>
      </c>
      <c r="D494" s="29" t="s">
        <v>45</v>
      </c>
      <c r="E494" s="33">
        <f t="shared" si="14"/>
        <v>0</v>
      </c>
      <c r="F494" s="33">
        <f t="shared" si="15"/>
        <v>1</v>
      </c>
      <c r="G494" s="30">
        <v>0.99260000000000004</v>
      </c>
      <c r="H494" s="30"/>
      <c r="I494" s="30">
        <v>10.450100000000001</v>
      </c>
      <c r="J494" s="30">
        <v>2.0754999999999999</v>
      </c>
      <c r="K494" s="30">
        <v>1.8786</v>
      </c>
      <c r="L494" s="31">
        <v>200482</v>
      </c>
      <c r="M494" s="31">
        <v>1465262</v>
      </c>
      <c r="N494" s="31">
        <v>2351698</v>
      </c>
      <c r="O494" s="31">
        <v>837299</v>
      </c>
      <c r="P494" s="31">
        <v>43510</v>
      </c>
      <c r="Q494" s="31">
        <v>221505</v>
      </c>
      <c r="R494" s="30">
        <v>9.4990000000000006</v>
      </c>
      <c r="S494" s="30">
        <v>69.860399999999998</v>
      </c>
      <c r="T494" s="30">
        <v>10.5585</v>
      </c>
      <c r="U494" s="30">
        <v>-6.1398000000000001</v>
      </c>
      <c r="V494" s="30">
        <v>252.4443</v>
      </c>
      <c r="W494" s="31">
        <v>234413</v>
      </c>
    </row>
    <row r="495" spans="1:23" x14ac:dyDescent="0.3">
      <c r="A495" s="32" t="s">
        <v>175</v>
      </c>
      <c r="B495" s="32">
        <v>2016</v>
      </c>
      <c r="C495" s="29" t="s">
        <v>199</v>
      </c>
      <c r="D495" s="29" t="s">
        <v>45</v>
      </c>
      <c r="E495" s="33">
        <f t="shared" si="14"/>
        <v>0</v>
      </c>
      <c r="F495" s="33">
        <f t="shared" si="15"/>
        <v>1</v>
      </c>
      <c r="G495" s="30">
        <v>1.0215000000000001</v>
      </c>
      <c r="H495" s="30"/>
      <c r="I495" s="30">
        <v>10.1569</v>
      </c>
      <c r="J495" s="30">
        <v>2.2267999999999999</v>
      </c>
      <c r="K495" s="30">
        <v>1.9789000000000001</v>
      </c>
      <c r="L495" s="31">
        <v>208112</v>
      </c>
      <c r="M495" s="31">
        <v>1483132</v>
      </c>
      <c r="N495" s="31">
        <v>2490972</v>
      </c>
      <c r="O495" s="31">
        <v>894765</v>
      </c>
      <c r="P495" s="31">
        <v>46083</v>
      </c>
      <c r="Q495" s="31">
        <v>228122</v>
      </c>
      <c r="R495" s="30">
        <v>9.7995999999999999</v>
      </c>
      <c r="S495" s="30">
        <v>68.861999999999995</v>
      </c>
      <c r="T495" s="30">
        <v>6.8632999999999997</v>
      </c>
      <c r="U495" s="30">
        <v>7.4598000000000004</v>
      </c>
      <c r="V495" s="30">
        <v>254.68389999999999</v>
      </c>
      <c r="W495" s="31">
        <v>239553</v>
      </c>
    </row>
    <row r="496" spans="1:23" x14ac:dyDescent="0.3">
      <c r="A496" s="32" t="s">
        <v>176</v>
      </c>
      <c r="B496" s="32">
        <v>2017</v>
      </c>
      <c r="C496" s="29" t="s">
        <v>199</v>
      </c>
      <c r="D496" s="29" t="s">
        <v>45</v>
      </c>
      <c r="E496" s="33">
        <f t="shared" si="14"/>
        <v>0</v>
      </c>
      <c r="F496" s="33">
        <f t="shared" si="15"/>
        <v>1</v>
      </c>
      <c r="G496" s="30">
        <v>0.97289999999999999</v>
      </c>
      <c r="H496" s="30"/>
      <c r="I496" s="30">
        <v>9.86</v>
      </c>
      <c r="J496" s="30">
        <v>2.3380000000000001</v>
      </c>
      <c r="K496" s="30">
        <v>2.0415999999999999</v>
      </c>
      <c r="L496" s="31">
        <v>208644</v>
      </c>
      <c r="M496" s="31">
        <v>1499506</v>
      </c>
      <c r="N496" s="31">
        <v>2533600</v>
      </c>
      <c r="O496" s="31">
        <v>930697</v>
      </c>
      <c r="P496" s="31">
        <v>50097</v>
      </c>
      <c r="Q496" s="31">
        <v>229625</v>
      </c>
      <c r="R496" s="30">
        <v>9.9087999999999994</v>
      </c>
      <c r="S496" s="30">
        <v>70.412499999999994</v>
      </c>
      <c r="T496" s="30">
        <v>4.0157999999999996</v>
      </c>
      <c r="U496" s="30">
        <v>5.0031999999999996</v>
      </c>
      <c r="V496" s="30">
        <v>244.72200000000001</v>
      </c>
      <c r="W496" s="31">
        <v>238395</v>
      </c>
    </row>
    <row r="497" spans="1:23" x14ac:dyDescent="0.3">
      <c r="A497" s="32" t="s">
        <v>177</v>
      </c>
      <c r="B497" s="32">
        <v>2018</v>
      </c>
      <c r="C497" s="29" t="s">
        <v>199</v>
      </c>
      <c r="D497" s="29" t="s">
        <v>45</v>
      </c>
      <c r="E497" s="33">
        <f t="shared" si="14"/>
        <v>0</v>
      </c>
      <c r="F497" s="33">
        <f t="shared" si="15"/>
        <v>1</v>
      </c>
      <c r="G497" s="30">
        <v>1.2596000000000001</v>
      </c>
      <c r="H497" s="30"/>
      <c r="I497" s="30">
        <v>13.349600000000001</v>
      </c>
      <c r="J497" s="30">
        <v>2.4695999999999998</v>
      </c>
      <c r="K497" s="30">
        <v>2.1044</v>
      </c>
      <c r="L497" s="31">
        <v>209093</v>
      </c>
      <c r="M497" s="31">
        <v>1528916</v>
      </c>
      <c r="N497" s="31">
        <v>2622532</v>
      </c>
      <c r="O497" s="31">
        <v>984554</v>
      </c>
      <c r="P497" s="31">
        <v>55059</v>
      </c>
      <c r="Q497" s="31">
        <v>230447</v>
      </c>
      <c r="R497" s="30">
        <v>10.223699999999999</v>
      </c>
      <c r="S497" s="30">
        <v>69.608000000000004</v>
      </c>
      <c r="T497" s="30">
        <v>5.7866999999999997</v>
      </c>
      <c r="U497" s="30">
        <v>1.8479000000000001</v>
      </c>
      <c r="V497" s="30">
        <v>265.33030000000002</v>
      </c>
      <c r="W497" s="31">
        <v>237511</v>
      </c>
    </row>
    <row r="498" spans="1:23" x14ac:dyDescent="0.3">
      <c r="A498" s="32" t="s">
        <v>178</v>
      </c>
      <c r="B498" s="32">
        <v>2019</v>
      </c>
      <c r="C498" s="29" t="s">
        <v>199</v>
      </c>
      <c r="D498" s="29" t="s">
        <v>45</v>
      </c>
      <c r="E498" s="33">
        <f t="shared" si="14"/>
        <v>0</v>
      </c>
      <c r="F498" s="33">
        <f t="shared" si="15"/>
        <v>1</v>
      </c>
      <c r="G498" s="30">
        <v>1.3722000000000001</v>
      </c>
      <c r="H498" s="30"/>
      <c r="I498" s="30">
        <v>14.906700000000001</v>
      </c>
      <c r="J498" s="30">
        <v>2.4889999999999999</v>
      </c>
      <c r="K498" s="30">
        <v>2.0844</v>
      </c>
      <c r="L498" s="31">
        <v>214432</v>
      </c>
      <c r="M498" s="31">
        <v>1515869</v>
      </c>
      <c r="N498" s="31">
        <v>2687379</v>
      </c>
      <c r="O498" s="31">
        <v>997620</v>
      </c>
      <c r="P498" s="31">
        <v>57245</v>
      </c>
      <c r="Q498" s="31">
        <v>234337</v>
      </c>
      <c r="R498" s="30">
        <v>10.2835</v>
      </c>
      <c r="S498" s="30">
        <v>71.656700000000001</v>
      </c>
      <c r="T498" s="30">
        <v>1.3270999999999999</v>
      </c>
      <c r="U498" s="30">
        <v>6.2397</v>
      </c>
      <c r="V498" s="30">
        <v>307.20929999999998</v>
      </c>
      <c r="W498" s="31">
        <v>242589</v>
      </c>
    </row>
    <row r="499" spans="1:23" x14ac:dyDescent="0.3">
      <c r="A499" s="32" t="s">
        <v>179</v>
      </c>
      <c r="B499" s="32">
        <v>2020</v>
      </c>
      <c r="C499" s="29" t="s">
        <v>199</v>
      </c>
      <c r="D499" s="29" t="s">
        <v>45</v>
      </c>
      <c r="E499" s="33">
        <f t="shared" si="14"/>
        <v>1</v>
      </c>
      <c r="F499" s="33">
        <f t="shared" si="15"/>
        <v>1</v>
      </c>
      <c r="G499" s="30">
        <v>0.95950000000000002</v>
      </c>
      <c r="H499" s="30"/>
      <c r="I499" s="30">
        <v>11.3352</v>
      </c>
      <c r="J499" s="30">
        <v>2.0604</v>
      </c>
      <c r="K499" s="30">
        <v>1.9176</v>
      </c>
      <c r="L499" s="31">
        <v>234844</v>
      </c>
      <c r="M499" s="31">
        <v>1560609</v>
      </c>
      <c r="N499" s="31">
        <v>3384757</v>
      </c>
      <c r="O499" s="31">
        <v>1012853</v>
      </c>
      <c r="P499" s="31">
        <v>54563</v>
      </c>
      <c r="Q499" s="31">
        <v>249291</v>
      </c>
      <c r="R499" s="30">
        <v>12.116400000000001</v>
      </c>
      <c r="S499" s="30">
        <v>76.253699999999995</v>
      </c>
      <c r="T499" s="30">
        <v>1.5268999999999999</v>
      </c>
      <c r="U499" s="30">
        <v>37.238500000000002</v>
      </c>
      <c r="V499" s="30">
        <v>445.03</v>
      </c>
      <c r="W499" s="31">
        <v>269923</v>
      </c>
    </row>
    <row r="500" spans="1:23" x14ac:dyDescent="0.3">
      <c r="A500" s="32" t="s">
        <v>180</v>
      </c>
      <c r="B500" s="32">
        <v>2021</v>
      </c>
      <c r="C500" s="29" t="s">
        <v>199</v>
      </c>
      <c r="D500" s="29" t="s">
        <v>45</v>
      </c>
      <c r="E500" s="33">
        <f t="shared" si="14"/>
        <v>1</v>
      </c>
      <c r="F500" s="33">
        <f t="shared" si="15"/>
        <v>1</v>
      </c>
      <c r="G500" s="30">
        <v>1.3561000000000001</v>
      </c>
      <c r="H500" s="30"/>
      <c r="I500" s="30">
        <v>18.287400000000002</v>
      </c>
      <c r="J500" s="30">
        <v>1.6746000000000001</v>
      </c>
      <c r="K500" s="30">
        <v>1.5971</v>
      </c>
      <c r="L500" s="31">
        <v>246162</v>
      </c>
      <c r="M500" s="31">
        <v>1638900</v>
      </c>
      <c r="N500" s="31">
        <v>3743567</v>
      </c>
      <c r="O500" s="31">
        <v>1077714</v>
      </c>
      <c r="P500" s="31">
        <v>52311</v>
      </c>
      <c r="Q500" s="31">
        <v>259289</v>
      </c>
      <c r="R500" s="30">
        <v>12.7277</v>
      </c>
      <c r="S500" s="30">
        <v>78.295199999999994</v>
      </c>
      <c r="T500" s="30">
        <v>6.4038000000000004</v>
      </c>
      <c r="U500" s="30">
        <v>14.8325</v>
      </c>
      <c r="V500" s="30">
        <v>392.5342</v>
      </c>
      <c r="W500" s="31">
        <v>274900</v>
      </c>
    </row>
    <row r="501" spans="1:23" x14ac:dyDescent="0.3">
      <c r="A501" s="32" t="s">
        <v>181</v>
      </c>
      <c r="B501" s="32">
        <v>2022</v>
      </c>
      <c r="C501" s="29" t="s">
        <v>199</v>
      </c>
      <c r="D501" s="29" t="s">
        <v>45</v>
      </c>
      <c r="E501" s="33">
        <f t="shared" si="14"/>
        <v>1</v>
      </c>
      <c r="F501" s="33">
        <f t="shared" si="15"/>
        <v>1</v>
      </c>
      <c r="G501" s="30">
        <v>1.0169999999999999</v>
      </c>
      <c r="H501" s="30"/>
      <c r="I501" s="30">
        <v>13.6936</v>
      </c>
      <c r="J501" s="30">
        <v>2.0663</v>
      </c>
      <c r="K501" s="30">
        <v>1.7608999999999999</v>
      </c>
      <c r="L501" s="31">
        <v>245631</v>
      </c>
      <c r="M501" s="31">
        <v>1653538</v>
      </c>
      <c r="N501" s="31">
        <v>3665743</v>
      </c>
      <c r="O501" s="31">
        <v>1135647</v>
      </c>
      <c r="P501" s="31">
        <v>66710</v>
      </c>
      <c r="Q501" s="31">
        <v>264928</v>
      </c>
      <c r="R501" s="30">
        <v>12.5397</v>
      </c>
      <c r="S501" s="30">
        <v>77.225700000000003</v>
      </c>
      <c r="T501" s="30">
        <v>5.3754999999999997</v>
      </c>
      <c r="U501" s="30">
        <v>-4.9596999999999998</v>
      </c>
      <c r="V501" s="30">
        <v>378.20119999999997</v>
      </c>
      <c r="W501" s="31">
        <v>277769</v>
      </c>
    </row>
    <row r="502" spans="1:23" x14ac:dyDescent="0.3">
      <c r="A502" s="32"/>
      <c r="B502" s="32"/>
      <c r="C502" s="29"/>
      <c r="D502" s="29"/>
      <c r="E502" s="33"/>
      <c r="F502" s="33"/>
      <c r="G502" s="30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30"/>
      <c r="S502" s="30"/>
      <c r="T502" s="30"/>
      <c r="U502" s="30"/>
      <c r="V502" s="30"/>
      <c r="W502" s="31"/>
    </row>
    <row r="503" spans="1:23" x14ac:dyDescent="0.3">
      <c r="A503" s="32" t="s">
        <v>157</v>
      </c>
      <c r="B503" s="32">
        <v>1998</v>
      </c>
      <c r="C503" s="29" t="s">
        <v>200</v>
      </c>
      <c r="D503" s="29" t="s">
        <v>45</v>
      </c>
      <c r="E503" s="33">
        <f t="shared" si="14"/>
        <v>0</v>
      </c>
      <c r="F503" s="33">
        <f t="shared" si="15"/>
        <v>1</v>
      </c>
      <c r="G503" s="30">
        <v>1.2025999999999999</v>
      </c>
      <c r="H503" s="30"/>
      <c r="I503" s="30">
        <v>15.7997</v>
      </c>
      <c r="J503" s="30">
        <v>4.1561000000000003</v>
      </c>
      <c r="K503" s="30">
        <v>3.4026000000000001</v>
      </c>
      <c r="L503" s="31"/>
      <c r="M503" s="31"/>
      <c r="N503" s="31">
        <v>20583.886699999999</v>
      </c>
      <c r="O503" s="31">
        <v>15791.5303</v>
      </c>
      <c r="P503" s="31">
        <v>664.29100000000005</v>
      </c>
      <c r="Q503" s="31">
        <v>1602.3620000000001</v>
      </c>
      <c r="R503" s="30">
        <v>12.846</v>
      </c>
      <c r="S503" s="30">
        <v>79.511300000000006</v>
      </c>
      <c r="T503" s="30">
        <v>37.358600000000003</v>
      </c>
      <c r="U503" s="30">
        <v>32.015999999999998</v>
      </c>
      <c r="V503" s="30"/>
      <c r="W503" s="31">
        <v>1725.02</v>
      </c>
    </row>
    <row r="504" spans="1:23" x14ac:dyDescent="0.3">
      <c r="A504" s="32" t="s">
        <v>158</v>
      </c>
      <c r="B504" s="32">
        <v>1999</v>
      </c>
      <c r="C504" s="29" t="s">
        <v>200</v>
      </c>
      <c r="D504" s="29" t="s">
        <v>45</v>
      </c>
      <c r="E504" s="33">
        <f t="shared" si="14"/>
        <v>0</v>
      </c>
      <c r="F504" s="33">
        <f t="shared" si="15"/>
        <v>1</v>
      </c>
      <c r="G504" s="30">
        <v>1.2357</v>
      </c>
      <c r="H504" s="30"/>
      <c r="I504" s="30">
        <v>15.627800000000001</v>
      </c>
      <c r="J504" s="30">
        <v>3.8763999999999998</v>
      </c>
      <c r="K504" s="30">
        <v>3.2309999999999999</v>
      </c>
      <c r="L504" s="31">
        <v>1489.6759999999999</v>
      </c>
      <c r="M504" s="31">
        <v>18008.8488</v>
      </c>
      <c r="N504" s="31">
        <v>22409.119999999999</v>
      </c>
      <c r="O504" s="31">
        <v>17406.773000000001</v>
      </c>
      <c r="P504" s="31">
        <v>759.39700000000005</v>
      </c>
      <c r="Q504" s="31">
        <v>1797.048</v>
      </c>
      <c r="R504" s="30">
        <v>12.47</v>
      </c>
      <c r="S504" s="30">
        <v>78.027100000000004</v>
      </c>
      <c r="T504" s="30">
        <v>10.2285</v>
      </c>
      <c r="U504" s="30">
        <v>4.3188000000000004</v>
      </c>
      <c r="V504" s="30"/>
      <c r="W504" s="31">
        <v>1845.9069999999999</v>
      </c>
    </row>
    <row r="505" spans="1:23" x14ac:dyDescent="0.3">
      <c r="A505" s="32" t="s">
        <v>159</v>
      </c>
      <c r="B505" s="32">
        <v>2000</v>
      </c>
      <c r="C505" s="29" t="s">
        <v>200</v>
      </c>
      <c r="D505" s="29" t="s">
        <v>45</v>
      </c>
      <c r="E505" s="33">
        <f t="shared" si="14"/>
        <v>0</v>
      </c>
      <c r="F505" s="33">
        <f t="shared" si="15"/>
        <v>1</v>
      </c>
      <c r="G505" s="30">
        <v>1.1143000000000001</v>
      </c>
      <c r="H505" s="30"/>
      <c r="I505" s="30">
        <v>12.725</v>
      </c>
      <c r="J505" s="30">
        <v>3.7031000000000001</v>
      </c>
      <c r="K505" s="30">
        <v>2.9775999999999998</v>
      </c>
      <c r="L505" s="31">
        <v>1819.9870000000001</v>
      </c>
      <c r="M505" s="31">
        <v>24308.6774</v>
      </c>
      <c r="N505" s="31">
        <v>28949.46</v>
      </c>
      <c r="O505" s="31">
        <v>22742.813999999998</v>
      </c>
      <c r="P505" s="31">
        <v>854.18700000000001</v>
      </c>
      <c r="Q505" s="31">
        <v>2700.4850000000001</v>
      </c>
      <c r="R505" s="30">
        <v>10.7201</v>
      </c>
      <c r="S505" s="30">
        <v>78.665099999999995</v>
      </c>
      <c r="T505" s="30">
        <v>30.655000000000001</v>
      </c>
      <c r="U505" s="30">
        <v>31.606400000000001</v>
      </c>
      <c r="V505" s="30"/>
      <c r="W505" s="31">
        <v>2720.1410000000001</v>
      </c>
    </row>
    <row r="506" spans="1:23" x14ac:dyDescent="0.3">
      <c r="A506" s="32" t="s">
        <v>160</v>
      </c>
      <c r="B506" s="32">
        <v>2001</v>
      </c>
      <c r="C506" s="29" t="s">
        <v>200</v>
      </c>
      <c r="D506" s="29" t="s">
        <v>45</v>
      </c>
      <c r="E506" s="33">
        <f t="shared" si="14"/>
        <v>1</v>
      </c>
      <c r="F506" s="33">
        <f t="shared" si="15"/>
        <v>1</v>
      </c>
      <c r="G506" s="30">
        <v>1.2519</v>
      </c>
      <c r="H506" s="30"/>
      <c r="I506" s="30">
        <v>13.4071</v>
      </c>
      <c r="J506" s="30">
        <v>4.3223000000000003</v>
      </c>
      <c r="K506" s="30">
        <v>3.6905999999999999</v>
      </c>
      <c r="L506" s="31">
        <v>1963.9929999999999</v>
      </c>
      <c r="M506" s="31">
        <v>26657.556</v>
      </c>
      <c r="N506" s="31">
        <v>31450.2</v>
      </c>
      <c r="O506" s="31">
        <v>25187.759999999998</v>
      </c>
      <c r="P506" s="31">
        <v>1158.288</v>
      </c>
      <c r="Q506" s="31">
        <v>2939.451</v>
      </c>
      <c r="R506" s="30">
        <v>10.699299999999999</v>
      </c>
      <c r="S506" s="30">
        <v>76.831400000000002</v>
      </c>
      <c r="T506" s="30">
        <v>10.750400000000001</v>
      </c>
      <c r="U506" s="30">
        <v>6.6612</v>
      </c>
      <c r="V506" s="30"/>
      <c r="W506" s="31">
        <v>2857.69</v>
      </c>
    </row>
    <row r="507" spans="1:23" x14ac:dyDescent="0.3">
      <c r="A507" s="32" t="s">
        <v>161</v>
      </c>
      <c r="B507" s="32">
        <v>2002</v>
      </c>
      <c r="C507" s="29" t="s">
        <v>200</v>
      </c>
      <c r="D507" s="29" t="s">
        <v>45</v>
      </c>
      <c r="E507" s="33">
        <f t="shared" si="14"/>
        <v>0</v>
      </c>
      <c r="F507" s="33">
        <f t="shared" si="15"/>
        <v>1</v>
      </c>
      <c r="G507" s="30">
        <v>1.413</v>
      </c>
      <c r="H507" s="30"/>
      <c r="I507" s="30">
        <v>14.858700000000001</v>
      </c>
      <c r="J507" s="30">
        <v>4.3236999999999997</v>
      </c>
      <c r="K507" s="30">
        <v>3.9302999999999999</v>
      </c>
      <c r="L507" s="31">
        <v>2249.7950000000001</v>
      </c>
      <c r="M507" s="31">
        <v>28045.2232</v>
      </c>
      <c r="N507" s="31">
        <v>33201.180999999997</v>
      </c>
      <c r="O507" s="31">
        <v>25727.784</v>
      </c>
      <c r="P507" s="31">
        <v>1247.585</v>
      </c>
      <c r="Q507" s="31">
        <v>3208.4789999999998</v>
      </c>
      <c r="R507" s="30">
        <v>10.348000000000001</v>
      </c>
      <c r="S507" s="30">
        <v>73.212800000000001</v>
      </c>
      <c r="T507" s="30">
        <v>2.1440000000000001</v>
      </c>
      <c r="U507" s="30">
        <v>0.39169999999999999</v>
      </c>
      <c r="V507" s="30"/>
      <c r="W507" s="31">
        <v>3141.0650000000001</v>
      </c>
    </row>
    <row r="508" spans="1:23" x14ac:dyDescent="0.3">
      <c r="A508" s="32" t="s">
        <v>162</v>
      </c>
      <c r="B508" s="32">
        <v>2003</v>
      </c>
      <c r="C508" s="29" t="s">
        <v>200</v>
      </c>
      <c r="D508" s="29" t="s">
        <v>45</v>
      </c>
      <c r="E508" s="33">
        <f t="shared" si="14"/>
        <v>0</v>
      </c>
      <c r="F508" s="33">
        <f t="shared" si="15"/>
        <v>1</v>
      </c>
      <c r="G508" s="30">
        <v>1.3825000000000001</v>
      </c>
      <c r="H508" s="30"/>
      <c r="I508" s="30">
        <v>12.8605</v>
      </c>
      <c r="J508" s="30">
        <v>4.4039999999999999</v>
      </c>
      <c r="K508" s="30">
        <v>4.0453000000000001</v>
      </c>
      <c r="L508" s="31">
        <v>3205.6489999999999</v>
      </c>
      <c r="M508" s="31">
        <v>43900.2232</v>
      </c>
      <c r="N508" s="31">
        <v>49826.080999999998</v>
      </c>
      <c r="O508" s="31">
        <v>35772.434999999998</v>
      </c>
      <c r="P508" s="31">
        <v>1598.7550000000001</v>
      </c>
      <c r="Q508" s="31">
        <v>5717.21</v>
      </c>
      <c r="R508" s="30">
        <v>8.7150999999999996</v>
      </c>
      <c r="S508" s="30">
        <v>76.846000000000004</v>
      </c>
      <c r="T508" s="30">
        <v>39.042000000000002</v>
      </c>
      <c r="U508" s="30">
        <v>52.850499999999997</v>
      </c>
      <c r="V508" s="30"/>
      <c r="W508" s="31">
        <v>4916.8249999999998</v>
      </c>
    </row>
    <row r="509" spans="1:23" x14ac:dyDescent="0.3">
      <c r="A509" s="32" t="s">
        <v>163</v>
      </c>
      <c r="B509" s="32">
        <v>2004</v>
      </c>
      <c r="C509" s="29" t="s">
        <v>200</v>
      </c>
      <c r="D509" s="29" t="s">
        <v>45</v>
      </c>
      <c r="E509" s="33">
        <f t="shared" si="14"/>
        <v>0</v>
      </c>
      <c r="F509" s="33">
        <f t="shared" si="15"/>
        <v>1</v>
      </c>
      <c r="G509" s="30">
        <v>1.4061999999999999</v>
      </c>
      <c r="H509" s="30"/>
      <c r="I509" s="30">
        <v>12.624000000000001</v>
      </c>
      <c r="J509" s="30">
        <v>3.8395000000000001</v>
      </c>
      <c r="K509" s="30">
        <v>3.5371999999999999</v>
      </c>
      <c r="L509" s="31"/>
      <c r="M509" s="31"/>
      <c r="N509" s="31">
        <v>52938.720999999998</v>
      </c>
      <c r="O509" s="31">
        <v>38398.476999999999</v>
      </c>
      <c r="P509" s="31">
        <v>1734.5719999999999</v>
      </c>
      <c r="Q509" s="31">
        <v>5729.6139999999996</v>
      </c>
      <c r="R509" s="30">
        <v>9.2394999999999996</v>
      </c>
      <c r="S509" s="30">
        <v>76.222399999999993</v>
      </c>
      <c r="T509" s="30">
        <v>7.3410000000000002</v>
      </c>
      <c r="U509" s="30">
        <v>6.9893999999999998</v>
      </c>
      <c r="V509" s="30"/>
      <c r="W509" s="31"/>
    </row>
    <row r="510" spans="1:23" x14ac:dyDescent="0.3">
      <c r="A510" s="32" t="s">
        <v>164</v>
      </c>
      <c r="B510" s="32">
        <v>2005</v>
      </c>
      <c r="C510" s="29" t="s">
        <v>200</v>
      </c>
      <c r="D510" s="29" t="s">
        <v>45</v>
      </c>
      <c r="E510" s="33">
        <f t="shared" si="14"/>
        <v>0</v>
      </c>
      <c r="F510" s="33">
        <f t="shared" si="15"/>
        <v>1</v>
      </c>
      <c r="G510" s="30">
        <v>1.4473</v>
      </c>
      <c r="H510" s="30"/>
      <c r="I510" s="30">
        <v>13.478899999999999</v>
      </c>
      <c r="J510" s="30">
        <v>3.7376</v>
      </c>
      <c r="K510" s="30">
        <v>3.2713999999999999</v>
      </c>
      <c r="L510" s="31"/>
      <c r="M510" s="31"/>
      <c r="N510" s="31">
        <v>55146.406000000003</v>
      </c>
      <c r="O510" s="31">
        <v>40330.644999999997</v>
      </c>
      <c r="P510" s="31">
        <v>1794.3430000000001</v>
      </c>
      <c r="Q510" s="31">
        <v>5876.3860000000004</v>
      </c>
      <c r="R510" s="30">
        <v>9.3843999999999994</v>
      </c>
      <c r="S510" s="30">
        <v>76.574100000000001</v>
      </c>
      <c r="T510" s="30">
        <v>5.0319000000000003</v>
      </c>
      <c r="U510" s="30">
        <v>4.7156000000000002</v>
      </c>
      <c r="V510" s="30"/>
      <c r="W510" s="31"/>
    </row>
    <row r="511" spans="1:23" x14ac:dyDescent="0.3">
      <c r="A511" s="32" t="s">
        <v>165</v>
      </c>
      <c r="B511" s="32">
        <v>2006</v>
      </c>
      <c r="C511" s="29" t="s">
        <v>200</v>
      </c>
      <c r="D511" s="29" t="s">
        <v>45</v>
      </c>
      <c r="E511" s="33">
        <f t="shared" si="14"/>
        <v>0</v>
      </c>
      <c r="F511" s="33">
        <f t="shared" si="15"/>
        <v>1</v>
      </c>
      <c r="G511" s="30">
        <v>1.4957</v>
      </c>
      <c r="H511" s="30"/>
      <c r="I511" s="30">
        <v>13.805300000000001</v>
      </c>
      <c r="J511" s="30">
        <v>3.6964999999999999</v>
      </c>
      <c r="K511" s="30">
        <v>3.0322</v>
      </c>
      <c r="L511" s="31">
        <v>3844.3220000000001</v>
      </c>
      <c r="M511" s="31">
        <v>49660.1783</v>
      </c>
      <c r="N511" s="31">
        <v>57064.904999999999</v>
      </c>
      <c r="O511" s="31">
        <v>42947.296999999999</v>
      </c>
      <c r="P511" s="31">
        <v>1817.5409999999999</v>
      </c>
      <c r="Q511" s="31">
        <v>6281.0950000000003</v>
      </c>
      <c r="R511" s="30">
        <v>9.0852000000000004</v>
      </c>
      <c r="S511" s="30">
        <v>79.988200000000006</v>
      </c>
      <c r="T511" s="30">
        <v>6.4880000000000004</v>
      </c>
      <c r="U511" s="30">
        <v>7.5750000000000002</v>
      </c>
      <c r="V511" s="30"/>
      <c r="W511" s="31">
        <v>5849.9690000000001</v>
      </c>
    </row>
    <row r="512" spans="1:23" x14ac:dyDescent="0.3">
      <c r="A512" s="32" t="s">
        <v>166</v>
      </c>
      <c r="B512" s="32">
        <v>2007</v>
      </c>
      <c r="C512" s="29" t="s">
        <v>200</v>
      </c>
      <c r="D512" s="29" t="s">
        <v>45</v>
      </c>
      <c r="E512" s="33">
        <f t="shared" si="14"/>
        <v>1</v>
      </c>
      <c r="F512" s="33">
        <f t="shared" si="15"/>
        <v>1</v>
      </c>
      <c r="G512" s="30">
        <v>1.0730999999999999</v>
      </c>
      <c r="H512" s="30"/>
      <c r="I512" s="30">
        <v>10.249700000000001</v>
      </c>
      <c r="J512" s="30">
        <v>3.4716</v>
      </c>
      <c r="K512" s="30">
        <v>2.8645999999999998</v>
      </c>
      <c r="L512" s="31">
        <v>3831.402</v>
      </c>
      <c r="M512" s="31">
        <v>56022.370300000002</v>
      </c>
      <c r="N512" s="31">
        <v>64875.639000000003</v>
      </c>
      <c r="O512" s="31">
        <v>48021.561999999998</v>
      </c>
      <c r="P512" s="31">
        <v>1850.2370000000001</v>
      </c>
      <c r="Q512" s="31">
        <v>6485.2560000000003</v>
      </c>
      <c r="R512" s="30">
        <v>10.0036</v>
      </c>
      <c r="S512" s="30">
        <v>71.884799999999998</v>
      </c>
      <c r="T512" s="30">
        <v>11.815099999999999</v>
      </c>
      <c r="U512" s="30">
        <v>3.3967999999999998</v>
      </c>
      <c r="V512" s="30"/>
      <c r="W512" s="31">
        <v>6263.3010000000004</v>
      </c>
    </row>
    <row r="513" spans="1:23" x14ac:dyDescent="0.3">
      <c r="A513" s="32" t="s">
        <v>167</v>
      </c>
      <c r="B513" s="32">
        <v>2008</v>
      </c>
      <c r="C513" s="29" t="s">
        <v>200</v>
      </c>
      <c r="D513" s="29" t="s">
        <v>45</v>
      </c>
      <c r="E513" s="33">
        <f t="shared" si="14"/>
        <v>1</v>
      </c>
      <c r="F513" s="33">
        <f t="shared" si="15"/>
        <v>1</v>
      </c>
      <c r="G513" s="30">
        <v>0.85070000000000001</v>
      </c>
      <c r="H513" s="30"/>
      <c r="I513" s="30">
        <v>8.7523999999999997</v>
      </c>
      <c r="J513" s="30">
        <v>3.4333</v>
      </c>
      <c r="K513" s="30">
        <v>3.0085000000000002</v>
      </c>
      <c r="L513" s="31">
        <v>5181.6580000000004</v>
      </c>
      <c r="M513" s="31">
        <v>36578.667200000004</v>
      </c>
      <c r="N513" s="31">
        <v>65815.756999999998</v>
      </c>
      <c r="O513" s="31">
        <v>49000.463000000003</v>
      </c>
      <c r="P513" s="31">
        <v>1939.796</v>
      </c>
      <c r="Q513" s="31">
        <v>6217.268</v>
      </c>
      <c r="R513" s="30">
        <v>9.7005999999999997</v>
      </c>
      <c r="S513" s="30">
        <v>73.840999999999994</v>
      </c>
      <c r="T513" s="30">
        <v>2.0385</v>
      </c>
      <c r="U513" s="30">
        <v>3.1867999999999999</v>
      </c>
      <c r="V513" s="30">
        <v>119.98139999999999</v>
      </c>
      <c r="W513" s="31">
        <v>4693.0429999999997</v>
      </c>
    </row>
    <row r="514" spans="1:23" x14ac:dyDescent="0.3">
      <c r="A514" s="32" t="s">
        <v>168</v>
      </c>
      <c r="B514" s="32">
        <v>2009</v>
      </c>
      <c r="C514" s="29" t="s">
        <v>200</v>
      </c>
      <c r="D514" s="29" t="s">
        <v>45</v>
      </c>
      <c r="E514" s="33">
        <f t="shared" si="14"/>
        <v>1</v>
      </c>
      <c r="F514" s="33">
        <f t="shared" si="15"/>
        <v>1</v>
      </c>
      <c r="G514" s="30">
        <v>0.56410000000000005</v>
      </c>
      <c r="H514" s="30"/>
      <c r="I514" s="30">
        <v>5.0152000000000001</v>
      </c>
      <c r="J514" s="30">
        <v>3.5453000000000001</v>
      </c>
      <c r="K514" s="30">
        <v>3.2433000000000001</v>
      </c>
      <c r="L514" s="31">
        <v>5514.0929999999998</v>
      </c>
      <c r="M514" s="31">
        <v>41745.089399999997</v>
      </c>
      <c r="N514" s="31">
        <v>68880.399000000005</v>
      </c>
      <c r="O514" s="31">
        <v>51936.686000000002</v>
      </c>
      <c r="P514" s="31">
        <v>2055.748</v>
      </c>
      <c r="Q514" s="31">
        <v>7022.6719999999996</v>
      </c>
      <c r="R514" s="30">
        <v>8.8844999999999992</v>
      </c>
      <c r="S514" s="30">
        <v>78.908900000000003</v>
      </c>
      <c r="T514" s="30">
        <v>5.9922000000000004</v>
      </c>
      <c r="U514" s="30">
        <v>11.4336</v>
      </c>
      <c r="V514" s="30">
        <v>100.8956</v>
      </c>
      <c r="W514" s="31">
        <v>5134.6459999999997</v>
      </c>
    </row>
    <row r="515" spans="1:23" x14ac:dyDescent="0.3">
      <c r="A515" s="32" t="s">
        <v>169</v>
      </c>
      <c r="B515" s="32">
        <v>2010</v>
      </c>
      <c r="C515" s="29" t="s">
        <v>200</v>
      </c>
      <c r="D515" s="29" t="s">
        <v>45</v>
      </c>
      <c r="E515" s="33">
        <f t="shared" si="14"/>
        <v>1</v>
      </c>
      <c r="F515" s="33">
        <f t="shared" si="15"/>
        <v>1</v>
      </c>
      <c r="G515" s="30">
        <v>1.0754999999999999</v>
      </c>
      <c r="H515" s="30"/>
      <c r="I515" s="30">
        <v>9.2327999999999992</v>
      </c>
      <c r="J515" s="30">
        <v>3.8176999999999999</v>
      </c>
      <c r="K515" s="30">
        <v>3.5247999999999999</v>
      </c>
      <c r="L515" s="31">
        <v>6051.7240000000002</v>
      </c>
      <c r="M515" s="31">
        <v>39070.573400000001</v>
      </c>
      <c r="N515" s="31">
        <v>68021.263000000006</v>
      </c>
      <c r="O515" s="31">
        <v>51990.381999999998</v>
      </c>
      <c r="P515" s="31">
        <v>2267.5259999999998</v>
      </c>
      <c r="Q515" s="31">
        <v>7617.0379999999996</v>
      </c>
      <c r="R515" s="30">
        <v>8.1387999999999998</v>
      </c>
      <c r="S515" s="30">
        <v>85.002300000000005</v>
      </c>
      <c r="T515" s="30">
        <v>0.10340000000000001</v>
      </c>
      <c r="U515" s="30">
        <v>4.9641000000000002</v>
      </c>
      <c r="V515" s="30">
        <v>78.927999999999997</v>
      </c>
      <c r="W515" s="31">
        <v>5110.4309999999996</v>
      </c>
    </row>
    <row r="516" spans="1:23" x14ac:dyDescent="0.3">
      <c r="A516" s="32" t="s">
        <v>170</v>
      </c>
      <c r="B516" s="32">
        <v>2011</v>
      </c>
      <c r="C516" s="29" t="s">
        <v>200</v>
      </c>
      <c r="D516" s="29" t="s">
        <v>45</v>
      </c>
      <c r="E516" s="33">
        <f t="shared" si="14"/>
        <v>1</v>
      </c>
      <c r="F516" s="33">
        <f t="shared" si="15"/>
        <v>1</v>
      </c>
      <c r="G516" s="30">
        <v>1.1778</v>
      </c>
      <c r="H516" s="30"/>
      <c r="I516" s="30">
        <v>9.7574000000000005</v>
      </c>
      <c r="J516" s="30">
        <v>3.7662</v>
      </c>
      <c r="K516" s="30">
        <v>3.4676999999999998</v>
      </c>
      <c r="L516" s="31">
        <v>6926.2179999999998</v>
      </c>
      <c r="M516" s="31">
        <v>71592.187000000005</v>
      </c>
      <c r="N516" s="31">
        <v>77924.286999999997</v>
      </c>
      <c r="O516" s="31">
        <v>60096.004999999997</v>
      </c>
      <c r="P516" s="31">
        <v>2389.7559999999999</v>
      </c>
      <c r="Q516" s="31">
        <v>8406.6239999999998</v>
      </c>
      <c r="R516" s="30">
        <v>8.4049999999999994</v>
      </c>
      <c r="S516" s="30">
        <v>88.830399999999997</v>
      </c>
      <c r="T516" s="30">
        <v>15.5906</v>
      </c>
      <c r="U516" s="30">
        <v>19.253699999999998</v>
      </c>
      <c r="V516" s="30">
        <v>78.939899999999994</v>
      </c>
      <c r="W516" s="31">
        <v>9493.1239999999998</v>
      </c>
    </row>
    <row r="517" spans="1:23" x14ac:dyDescent="0.3">
      <c r="A517" s="32" t="s">
        <v>171</v>
      </c>
      <c r="B517" s="32">
        <v>2012</v>
      </c>
      <c r="C517" s="29" t="s">
        <v>200</v>
      </c>
      <c r="D517" s="29" t="s">
        <v>45</v>
      </c>
      <c r="E517" s="33">
        <f t="shared" si="14"/>
        <v>1</v>
      </c>
      <c r="F517" s="33">
        <f t="shared" si="15"/>
        <v>1</v>
      </c>
      <c r="G517" s="30">
        <v>1.2794000000000001</v>
      </c>
      <c r="H517" s="30"/>
      <c r="I517" s="30">
        <v>10.750500000000001</v>
      </c>
      <c r="J517" s="30">
        <v>3.7033999999999998</v>
      </c>
      <c r="K517" s="30">
        <v>3.4194</v>
      </c>
      <c r="L517" s="31">
        <v>7810.1959999999999</v>
      </c>
      <c r="M517" s="31">
        <v>76402.554099999994</v>
      </c>
      <c r="N517" s="31">
        <v>83008.803</v>
      </c>
      <c r="O517" s="31">
        <v>66570.956999999995</v>
      </c>
      <c r="P517" s="31">
        <v>2598.5160000000001</v>
      </c>
      <c r="Q517" s="31">
        <v>9330.0930000000008</v>
      </c>
      <c r="R517" s="30">
        <v>8.1359999999999992</v>
      </c>
      <c r="S517" s="30">
        <v>92.029799999999994</v>
      </c>
      <c r="T517" s="30">
        <v>10.7743</v>
      </c>
      <c r="U517" s="30">
        <v>10.4666</v>
      </c>
      <c r="V517" s="30">
        <v>66.749899999999997</v>
      </c>
      <c r="W517" s="31">
        <v>10230.302</v>
      </c>
    </row>
    <row r="518" spans="1:23" x14ac:dyDescent="0.3">
      <c r="A518" s="32" t="s">
        <v>172</v>
      </c>
      <c r="B518" s="32">
        <v>2013</v>
      </c>
      <c r="C518" s="29" t="s">
        <v>200</v>
      </c>
      <c r="D518" s="29" t="s">
        <v>45</v>
      </c>
      <c r="E518" s="33">
        <f t="shared" si="14"/>
        <v>0</v>
      </c>
      <c r="F518" s="33">
        <f t="shared" si="15"/>
        <v>1</v>
      </c>
      <c r="G518" s="30">
        <v>1.3540000000000001</v>
      </c>
      <c r="H518" s="30"/>
      <c r="I518" s="30">
        <v>10.9505</v>
      </c>
      <c r="J518" s="30">
        <v>3.6398000000000001</v>
      </c>
      <c r="K518" s="30">
        <v>3.3904000000000001</v>
      </c>
      <c r="L518" s="31">
        <v>8792.0349999999999</v>
      </c>
      <c r="M518" s="31">
        <v>73295.215700000001</v>
      </c>
      <c r="N518" s="31">
        <v>85162.391000000003</v>
      </c>
      <c r="O518" s="31">
        <v>64073.159</v>
      </c>
      <c r="P518" s="31">
        <v>2673.2289999999998</v>
      </c>
      <c r="Q518" s="31">
        <v>10074.031999999999</v>
      </c>
      <c r="R518" s="30">
        <v>7.5327999999999999</v>
      </c>
      <c r="S518" s="30">
        <v>92.592799999999997</v>
      </c>
      <c r="T518" s="30">
        <v>-3.7521</v>
      </c>
      <c r="U518" s="30">
        <v>2.2974000000000001</v>
      </c>
      <c r="V518" s="30">
        <v>48.649900000000002</v>
      </c>
      <c r="W518" s="31">
        <v>11045.589</v>
      </c>
    </row>
    <row r="519" spans="1:23" x14ac:dyDescent="0.3">
      <c r="A519" s="32" t="s">
        <v>173</v>
      </c>
      <c r="B519" s="32">
        <v>2014</v>
      </c>
      <c r="C519" s="29" t="s">
        <v>200</v>
      </c>
      <c r="D519" s="29" t="s">
        <v>45</v>
      </c>
      <c r="E519" s="33">
        <f t="shared" si="14"/>
        <v>0</v>
      </c>
      <c r="F519" s="33">
        <f t="shared" si="15"/>
        <v>1</v>
      </c>
      <c r="G519" s="30">
        <v>1.1727000000000001</v>
      </c>
      <c r="H519" s="30"/>
      <c r="I519" s="30">
        <v>9.2408000000000001</v>
      </c>
      <c r="J519" s="30">
        <v>3.3433999999999999</v>
      </c>
      <c r="K519" s="30">
        <v>3.1202000000000001</v>
      </c>
      <c r="L519" s="31">
        <v>9644.7649999999994</v>
      </c>
      <c r="M519" s="31">
        <v>77365.601599999995</v>
      </c>
      <c r="N519" s="31">
        <v>96685.535000000003</v>
      </c>
      <c r="O519" s="31">
        <v>66668.956000000006</v>
      </c>
      <c r="P519" s="31">
        <v>2676.4459999999999</v>
      </c>
      <c r="Q519" s="31">
        <v>11104.396000000001</v>
      </c>
      <c r="R519" s="30">
        <v>7.8376999999999999</v>
      </c>
      <c r="S519" s="30">
        <v>88.886899999999997</v>
      </c>
      <c r="T519" s="30">
        <v>4.0513000000000003</v>
      </c>
      <c r="U519" s="30">
        <v>9.6298999999999992</v>
      </c>
      <c r="V519" s="30">
        <v>83.492000000000004</v>
      </c>
      <c r="W519" s="31">
        <v>11767.308000000001</v>
      </c>
    </row>
    <row r="520" spans="1:23" x14ac:dyDescent="0.3">
      <c r="A520" s="32" t="s">
        <v>174</v>
      </c>
      <c r="B520" s="32">
        <v>2015</v>
      </c>
      <c r="C520" s="29" t="s">
        <v>200</v>
      </c>
      <c r="D520" s="29" t="s">
        <v>45</v>
      </c>
      <c r="E520" s="33">
        <f t="shared" si="14"/>
        <v>0</v>
      </c>
      <c r="F520" s="33">
        <f t="shared" si="15"/>
        <v>1</v>
      </c>
      <c r="G520" s="30">
        <v>0.9839</v>
      </c>
      <c r="H520" s="30"/>
      <c r="I520" s="30">
        <v>7.5841000000000003</v>
      </c>
      <c r="J520" s="30">
        <v>2.9028</v>
      </c>
      <c r="K520" s="30">
        <v>2.7109999999999999</v>
      </c>
      <c r="L520" s="31">
        <v>12008.232</v>
      </c>
      <c r="M520" s="31">
        <v>94694.731899999999</v>
      </c>
      <c r="N520" s="31">
        <v>122787.88400000001</v>
      </c>
      <c r="O520" s="31">
        <v>87489.498999999996</v>
      </c>
      <c r="P520" s="31">
        <v>2842.587</v>
      </c>
      <c r="Q520" s="31">
        <v>14941.789000000001</v>
      </c>
      <c r="R520" s="30">
        <v>7.5919999999999996</v>
      </c>
      <c r="S520" s="30">
        <v>87.793000000000006</v>
      </c>
      <c r="T520" s="30">
        <v>31.229700000000001</v>
      </c>
      <c r="U520" s="30">
        <v>24.973199999999999</v>
      </c>
      <c r="V520" s="30">
        <v>80.163300000000007</v>
      </c>
      <c r="W520" s="31">
        <v>14128.454</v>
      </c>
    </row>
    <row r="521" spans="1:23" x14ac:dyDescent="0.3">
      <c r="A521" s="32" t="s">
        <v>175</v>
      </c>
      <c r="B521" s="32">
        <v>2016</v>
      </c>
      <c r="C521" s="29" t="s">
        <v>200</v>
      </c>
      <c r="D521" s="29" t="s">
        <v>45</v>
      </c>
      <c r="E521" s="33">
        <f t="shared" si="14"/>
        <v>0</v>
      </c>
      <c r="F521" s="33">
        <f t="shared" si="15"/>
        <v>1</v>
      </c>
      <c r="G521" s="30">
        <v>1.0682</v>
      </c>
      <c r="H521" s="30"/>
      <c r="I521" s="30">
        <v>8.1031999999999993</v>
      </c>
      <c r="J521" s="30">
        <v>3.13</v>
      </c>
      <c r="K521" s="30">
        <v>2.9114</v>
      </c>
      <c r="L521" s="31">
        <v>12083.948</v>
      </c>
      <c r="M521" s="31">
        <v>101366.16039999999</v>
      </c>
      <c r="N521" s="31">
        <v>123449.20600000001</v>
      </c>
      <c r="O521" s="31">
        <v>90853.415999999997</v>
      </c>
      <c r="P521" s="31">
        <v>3469.8870000000002</v>
      </c>
      <c r="Q521" s="31">
        <v>15255.121999999999</v>
      </c>
      <c r="R521" s="30">
        <v>7.4878</v>
      </c>
      <c r="S521" s="30">
        <v>90.815799999999996</v>
      </c>
      <c r="T521" s="30">
        <v>3.8449</v>
      </c>
      <c r="U521" s="30">
        <v>3.8452999999999999</v>
      </c>
      <c r="V521" s="30">
        <v>89.590599999999995</v>
      </c>
      <c r="W521" s="31">
        <v>14282.492</v>
      </c>
    </row>
    <row r="522" spans="1:23" x14ac:dyDescent="0.3">
      <c r="A522" s="32" t="s">
        <v>176</v>
      </c>
      <c r="B522" s="32">
        <v>2017</v>
      </c>
      <c r="C522" s="29" t="s">
        <v>200</v>
      </c>
      <c r="D522" s="29" t="s">
        <v>45</v>
      </c>
      <c r="E522" s="33">
        <f t="shared" si="14"/>
        <v>0</v>
      </c>
      <c r="F522" s="33">
        <f t="shared" si="15"/>
        <v>1</v>
      </c>
      <c r="G522" s="30">
        <v>1.1637</v>
      </c>
      <c r="H522" s="30"/>
      <c r="I522" s="30">
        <v>8.7698</v>
      </c>
      <c r="J522" s="30">
        <v>3.4641000000000002</v>
      </c>
      <c r="K522" s="30">
        <v>3.2277999999999998</v>
      </c>
      <c r="L522" s="31">
        <v>11908.165999999999</v>
      </c>
      <c r="M522" s="31">
        <v>97142.1492</v>
      </c>
      <c r="N522" s="31">
        <v>118593.48699999999</v>
      </c>
      <c r="O522" s="31">
        <v>87988.982999999993</v>
      </c>
      <c r="P522" s="31">
        <v>3781.0439999999999</v>
      </c>
      <c r="Q522" s="31">
        <v>15019.319</v>
      </c>
      <c r="R522" s="30">
        <v>7.2976999999999999</v>
      </c>
      <c r="S522" s="30">
        <v>91.7453</v>
      </c>
      <c r="T522" s="30">
        <v>-3.1528</v>
      </c>
      <c r="U522" s="30">
        <v>-3.2061999999999999</v>
      </c>
      <c r="V522" s="30">
        <v>70.272999999999996</v>
      </c>
      <c r="W522" s="31">
        <v>14328.467000000001</v>
      </c>
    </row>
    <row r="523" spans="1:23" x14ac:dyDescent="0.3">
      <c r="A523" s="32" t="s">
        <v>177</v>
      </c>
      <c r="B523" s="32">
        <v>2018</v>
      </c>
      <c r="C523" s="29" t="s">
        <v>200</v>
      </c>
      <c r="D523" s="29" t="s">
        <v>45</v>
      </c>
      <c r="E523" s="33">
        <f t="shared" si="14"/>
        <v>0</v>
      </c>
      <c r="F523" s="33">
        <f t="shared" si="15"/>
        <v>1</v>
      </c>
      <c r="G523" s="30">
        <v>1.6072</v>
      </c>
      <c r="H523" s="30"/>
      <c r="I523" s="30">
        <v>12.5549</v>
      </c>
      <c r="J523" s="30">
        <v>3.7679999999999998</v>
      </c>
      <c r="K523" s="30">
        <v>3.4666999999999999</v>
      </c>
      <c r="L523" s="31">
        <v>11193.77</v>
      </c>
      <c r="M523" s="31">
        <v>98348.954700000002</v>
      </c>
      <c r="N523" s="31">
        <v>120097.40300000001</v>
      </c>
      <c r="O523" s="31">
        <v>88466.476999999999</v>
      </c>
      <c r="P523" s="31">
        <v>4072.3020000000001</v>
      </c>
      <c r="Q523" s="31">
        <v>14228.691000000001</v>
      </c>
      <c r="R523" s="30">
        <v>7.7682000000000002</v>
      </c>
      <c r="S523" s="30">
        <v>87.530799999999999</v>
      </c>
      <c r="T523" s="30">
        <v>0.54269999999999996</v>
      </c>
      <c r="U523" s="30">
        <v>-2.4619</v>
      </c>
      <c r="V523" s="30">
        <v>61.663699999999999</v>
      </c>
      <c r="W523" s="31">
        <v>13454.137000000001</v>
      </c>
    </row>
    <row r="524" spans="1:23" x14ac:dyDescent="0.3">
      <c r="A524" s="32" t="s">
        <v>178</v>
      </c>
      <c r="B524" s="32">
        <v>2019</v>
      </c>
      <c r="C524" s="29" t="s">
        <v>200</v>
      </c>
      <c r="D524" s="29" t="s">
        <v>45</v>
      </c>
      <c r="E524" s="33">
        <f t="shared" si="14"/>
        <v>0</v>
      </c>
      <c r="F524" s="33">
        <f t="shared" si="15"/>
        <v>1</v>
      </c>
      <c r="G524" s="30">
        <v>1.6077999999999999</v>
      </c>
      <c r="H524" s="30"/>
      <c r="I524" s="30">
        <v>12.890700000000001</v>
      </c>
      <c r="J524" s="30">
        <v>3.8184</v>
      </c>
      <c r="K524" s="30">
        <v>3.4207999999999998</v>
      </c>
      <c r="L524" s="31">
        <v>11303.835999999999</v>
      </c>
      <c r="M524" s="31">
        <v>103299.70879999999</v>
      </c>
      <c r="N524" s="31">
        <v>119872.757</v>
      </c>
      <c r="O524" s="31">
        <v>90922.869000000006</v>
      </c>
      <c r="P524" s="31">
        <v>4130.2640000000001</v>
      </c>
      <c r="Q524" s="31">
        <v>14466.648999999999</v>
      </c>
      <c r="R524" s="30">
        <v>7.6271000000000004</v>
      </c>
      <c r="S524" s="30">
        <v>92.633799999999994</v>
      </c>
      <c r="T524" s="30">
        <v>2.7766000000000002</v>
      </c>
      <c r="U524" s="30">
        <v>5.1172000000000004</v>
      </c>
      <c r="V524" s="30">
        <v>47.004199999999997</v>
      </c>
      <c r="W524" s="31">
        <v>13480.611999999999</v>
      </c>
    </row>
    <row r="525" spans="1:23" x14ac:dyDescent="0.3">
      <c r="A525" s="32" t="s">
        <v>179</v>
      </c>
      <c r="B525" s="32">
        <v>2020</v>
      </c>
      <c r="C525" s="29" t="s">
        <v>200</v>
      </c>
      <c r="D525" s="29" t="s">
        <v>45</v>
      </c>
      <c r="E525" s="33">
        <f t="shared" si="14"/>
        <v>1</v>
      </c>
      <c r="F525" s="33">
        <f t="shared" si="15"/>
        <v>1</v>
      </c>
      <c r="G525" s="30">
        <v>1.0310999999999999</v>
      </c>
      <c r="H525" s="30"/>
      <c r="I525" s="30">
        <v>8.6999999999999993</v>
      </c>
      <c r="J525" s="30">
        <v>3.2581000000000002</v>
      </c>
      <c r="K525" s="30">
        <v>3.0720999999999998</v>
      </c>
      <c r="L525" s="31"/>
      <c r="M525" s="31"/>
      <c r="N525" s="31">
        <v>142601.10500000001</v>
      </c>
      <c r="O525" s="31">
        <v>98535.866999999998</v>
      </c>
      <c r="P525" s="31">
        <v>3866.317</v>
      </c>
      <c r="Q525" s="31">
        <v>14937.282999999999</v>
      </c>
      <c r="R525" s="30">
        <v>8.8094999999999999</v>
      </c>
      <c r="S525" s="30">
        <v>96.4251</v>
      </c>
      <c r="T525" s="30">
        <v>8.3729999999999993</v>
      </c>
      <c r="U525" s="30">
        <v>26.417300000000001</v>
      </c>
      <c r="V525" s="30"/>
      <c r="W525" s="31"/>
    </row>
    <row r="526" spans="1:23" x14ac:dyDescent="0.3">
      <c r="A526" s="32" t="s">
        <v>180</v>
      </c>
      <c r="B526" s="32">
        <v>2021</v>
      </c>
      <c r="C526" s="29" t="s">
        <v>200</v>
      </c>
      <c r="D526" s="29" t="s">
        <v>45</v>
      </c>
      <c r="E526" s="33">
        <f t="shared" si="14"/>
        <v>1</v>
      </c>
      <c r="F526" s="33">
        <f t="shared" si="15"/>
        <v>1</v>
      </c>
      <c r="G526" s="30">
        <v>1.2486999999999999</v>
      </c>
      <c r="H526" s="30"/>
      <c r="I526" s="30">
        <v>11.430899999999999</v>
      </c>
      <c r="J526" s="30">
        <v>2.8157000000000001</v>
      </c>
      <c r="K526" s="30">
        <v>2.7385000000000002</v>
      </c>
      <c r="L526" s="31">
        <v>13594.781999999999</v>
      </c>
      <c r="M526" s="31">
        <v>103736.67969999999</v>
      </c>
      <c r="N526" s="31">
        <v>155107.16</v>
      </c>
      <c r="O526" s="31">
        <v>92912.452000000005</v>
      </c>
      <c r="P526" s="31">
        <v>3824.7779999999998</v>
      </c>
      <c r="Q526" s="31">
        <v>16153.405000000001</v>
      </c>
      <c r="R526" s="30">
        <v>8.6636000000000006</v>
      </c>
      <c r="S526" s="30">
        <v>97.075000000000003</v>
      </c>
      <c r="T526" s="30">
        <v>-5.7069999999999999</v>
      </c>
      <c r="U526" s="30">
        <v>9.7972999999999999</v>
      </c>
      <c r="V526" s="30">
        <v>30.301100000000002</v>
      </c>
      <c r="W526" s="31">
        <v>15902.833000000001</v>
      </c>
    </row>
    <row r="527" spans="1:23" x14ac:dyDescent="0.3">
      <c r="A527" s="32" t="s">
        <v>181</v>
      </c>
      <c r="B527" s="32">
        <v>2022</v>
      </c>
      <c r="C527" s="29" t="s">
        <v>200</v>
      </c>
      <c r="D527" s="29" t="s">
        <v>45</v>
      </c>
      <c r="E527" s="33">
        <f t="shared" si="14"/>
        <v>1</v>
      </c>
      <c r="F527" s="33">
        <f t="shared" si="15"/>
        <v>1</v>
      </c>
      <c r="G527" s="30">
        <v>1.1194</v>
      </c>
      <c r="H527" s="30"/>
      <c r="I527" s="30">
        <v>9.5866000000000007</v>
      </c>
      <c r="J527" s="30">
        <v>3.6150000000000002</v>
      </c>
      <c r="K527" s="30">
        <v>3.3849</v>
      </c>
      <c r="L527" s="31">
        <v>17572.585999999999</v>
      </c>
      <c r="M527" s="31">
        <v>148968.6397</v>
      </c>
      <c r="N527" s="31">
        <v>200729.84099999999</v>
      </c>
      <c r="O527" s="31">
        <v>131564.163</v>
      </c>
      <c r="P527" s="31">
        <v>5821.9560000000001</v>
      </c>
      <c r="Q527" s="31">
        <v>23307.39</v>
      </c>
      <c r="R527" s="30">
        <v>7.9283000000000001</v>
      </c>
      <c r="S527" s="30">
        <v>95.208699999999993</v>
      </c>
      <c r="T527" s="30">
        <v>41.600099999999998</v>
      </c>
      <c r="U527" s="30">
        <v>24.3049</v>
      </c>
      <c r="V527" s="30">
        <v>45.882899999999999</v>
      </c>
      <c r="W527" s="31">
        <v>20259.735000000001</v>
      </c>
    </row>
    <row r="528" spans="1:23" x14ac:dyDescent="0.3">
      <c r="A528" s="32"/>
      <c r="B528" s="32"/>
      <c r="C528" s="29"/>
      <c r="D528" s="29"/>
      <c r="E528" s="33"/>
      <c r="F528" s="33"/>
      <c r="G528" s="30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30"/>
      <c r="S528" s="30"/>
      <c r="T528" s="30"/>
      <c r="U528" s="30"/>
      <c r="V528" s="30"/>
      <c r="W528" s="31"/>
    </row>
    <row r="529" spans="1:23" x14ac:dyDescent="0.3">
      <c r="A529" s="32" t="s">
        <v>157</v>
      </c>
      <c r="B529" s="32">
        <v>1998</v>
      </c>
      <c r="C529" s="29" t="s">
        <v>201</v>
      </c>
      <c r="D529" s="29" t="s">
        <v>45</v>
      </c>
      <c r="E529" s="33">
        <f t="shared" si="14"/>
        <v>0</v>
      </c>
      <c r="F529" s="33">
        <f t="shared" si="15"/>
        <v>1</v>
      </c>
      <c r="G529" s="30">
        <v>1.464</v>
      </c>
      <c r="H529" s="30"/>
      <c r="I529" s="30">
        <v>19.740600000000001</v>
      </c>
      <c r="J529" s="30">
        <v>3.7084999999999999</v>
      </c>
      <c r="K529" s="30">
        <v>3.0558999999999998</v>
      </c>
      <c r="L529" s="31">
        <v>5546</v>
      </c>
      <c r="M529" s="31">
        <v>71146</v>
      </c>
      <c r="N529" s="31">
        <v>77207</v>
      </c>
      <c r="O529" s="31">
        <v>60876</v>
      </c>
      <c r="P529" s="31">
        <v>2488</v>
      </c>
      <c r="Q529" s="31">
        <v>6036</v>
      </c>
      <c r="R529" s="30">
        <v>12.776300000000001</v>
      </c>
      <c r="S529" s="30">
        <v>68.546700000000001</v>
      </c>
      <c r="T529" s="30">
        <v>12.2242</v>
      </c>
      <c r="U529" s="30">
        <v>-0.3211</v>
      </c>
      <c r="V529" s="30"/>
      <c r="W529" s="31">
        <v>7940</v>
      </c>
    </row>
    <row r="530" spans="1:23" x14ac:dyDescent="0.3">
      <c r="A530" s="32" t="s">
        <v>158</v>
      </c>
      <c r="B530" s="32">
        <v>1999</v>
      </c>
      <c r="C530" s="29" t="s">
        <v>201</v>
      </c>
      <c r="D530" s="29" t="s">
        <v>45</v>
      </c>
      <c r="E530" s="33">
        <f t="shared" si="14"/>
        <v>0</v>
      </c>
      <c r="F530" s="33">
        <f t="shared" si="15"/>
        <v>1</v>
      </c>
      <c r="G530" s="30">
        <v>1.7257</v>
      </c>
      <c r="H530" s="30"/>
      <c r="I530" s="30">
        <v>21.3386</v>
      </c>
      <c r="J530" s="30">
        <v>3.6633</v>
      </c>
      <c r="K530" s="30">
        <v>3.0695000000000001</v>
      </c>
      <c r="L530" s="31">
        <v>4731</v>
      </c>
      <c r="M530" s="31">
        <v>67118</v>
      </c>
      <c r="N530" s="31">
        <v>69286</v>
      </c>
      <c r="O530" s="31">
        <v>49673</v>
      </c>
      <c r="P530" s="31">
        <v>2344</v>
      </c>
      <c r="Q530" s="31">
        <v>5633</v>
      </c>
      <c r="R530" s="30">
        <v>10.1981</v>
      </c>
      <c r="S530" s="30">
        <v>76.297200000000004</v>
      </c>
      <c r="T530" s="30">
        <v>-18.402999999999999</v>
      </c>
      <c r="U530" s="30">
        <v>-3.5666000000000002</v>
      </c>
      <c r="V530" s="30"/>
      <c r="W530" s="31">
        <v>7438</v>
      </c>
    </row>
    <row r="531" spans="1:23" x14ac:dyDescent="0.3">
      <c r="A531" s="32" t="s">
        <v>159</v>
      </c>
      <c r="B531" s="32">
        <v>2000</v>
      </c>
      <c r="C531" s="29" t="s">
        <v>201</v>
      </c>
      <c r="D531" s="29" t="s">
        <v>45</v>
      </c>
      <c r="E531" s="33">
        <f t="shared" si="14"/>
        <v>0</v>
      </c>
      <c r="F531" s="33">
        <f t="shared" si="15"/>
        <v>1</v>
      </c>
      <c r="G531" s="30">
        <v>1.8386</v>
      </c>
      <c r="H531" s="30"/>
      <c r="I531" s="30">
        <v>21.040299999999998</v>
      </c>
      <c r="J531" s="30">
        <v>3.6513</v>
      </c>
      <c r="K531" s="30">
        <v>2.9203999999999999</v>
      </c>
      <c r="L531" s="31">
        <v>5367</v>
      </c>
      <c r="M531" s="31">
        <v>62430</v>
      </c>
      <c r="N531" s="31">
        <v>69844</v>
      </c>
      <c r="O531" s="31">
        <v>50601</v>
      </c>
      <c r="P531" s="31">
        <v>2164</v>
      </c>
      <c r="Q531" s="31">
        <v>6344</v>
      </c>
      <c r="R531" s="30">
        <v>9.1743000000000006</v>
      </c>
      <c r="S531" s="30">
        <v>80.2667</v>
      </c>
      <c r="T531" s="30">
        <v>1.8682000000000001</v>
      </c>
      <c r="U531" s="30">
        <v>4.0652999999999997</v>
      </c>
      <c r="V531" s="30"/>
      <c r="W531" s="31">
        <v>7845</v>
      </c>
    </row>
    <row r="532" spans="1:23" x14ac:dyDescent="0.3">
      <c r="A532" s="32" t="s">
        <v>160</v>
      </c>
      <c r="B532" s="32">
        <v>2001</v>
      </c>
      <c r="C532" s="29" t="s">
        <v>201</v>
      </c>
      <c r="D532" s="29" t="s">
        <v>45</v>
      </c>
      <c r="E532" s="33">
        <f t="shared" ref="E532:E597" si="16">IF(OR(AND(B532&gt;2006,B532&lt;=2012), B532=2001,B532&gt;=2020),1,0)</f>
        <v>1</v>
      </c>
      <c r="F532" s="33">
        <f t="shared" ref="F532:F597" si="17">IF(D532="USA",1,0)</f>
        <v>1</v>
      </c>
      <c r="G532" s="30">
        <v>0.54059999999999997</v>
      </c>
      <c r="H532" s="30"/>
      <c r="I532" s="30">
        <v>6.0003000000000002</v>
      </c>
      <c r="J532" s="30">
        <v>3.9298000000000002</v>
      </c>
      <c r="K532" s="30">
        <v>3.4969000000000001</v>
      </c>
      <c r="L532" s="31">
        <v>4599</v>
      </c>
      <c r="M532" s="31">
        <v>58958</v>
      </c>
      <c r="N532" s="31">
        <v>69638</v>
      </c>
      <c r="O532" s="31">
        <v>42163</v>
      </c>
      <c r="P532" s="31">
        <v>2262</v>
      </c>
      <c r="Q532" s="31">
        <v>5822</v>
      </c>
      <c r="R532" s="30">
        <v>11.619899999999999</v>
      </c>
      <c r="S532" s="30">
        <v>75.979399999999998</v>
      </c>
      <c r="T532" s="30">
        <v>-16.675599999999999</v>
      </c>
      <c r="U532" s="30">
        <v>-0.75529999999999997</v>
      </c>
      <c r="V532" s="30"/>
      <c r="W532" s="31">
        <v>6958</v>
      </c>
    </row>
    <row r="533" spans="1:23" x14ac:dyDescent="0.3">
      <c r="A533" s="32" t="s">
        <v>161</v>
      </c>
      <c r="B533" s="32">
        <v>2002</v>
      </c>
      <c r="C533" s="29" t="s">
        <v>201</v>
      </c>
      <c r="D533" s="29" t="s">
        <v>45</v>
      </c>
      <c r="E533" s="33">
        <f t="shared" si="16"/>
        <v>0</v>
      </c>
      <c r="F533" s="33">
        <f t="shared" si="17"/>
        <v>1</v>
      </c>
      <c r="G533" s="30">
        <v>1.7410000000000001</v>
      </c>
      <c r="H533" s="30"/>
      <c r="I533" s="30">
        <v>18.672599999999999</v>
      </c>
      <c r="J533" s="30">
        <v>4.0247000000000002</v>
      </c>
      <c r="K533" s="30">
        <v>3.8189000000000002</v>
      </c>
      <c r="L533" s="31">
        <v>5121</v>
      </c>
      <c r="M533" s="31">
        <v>58030</v>
      </c>
      <c r="N533" s="31">
        <v>66377</v>
      </c>
      <c r="O533" s="31">
        <v>37057</v>
      </c>
      <c r="P533" s="31">
        <v>2197</v>
      </c>
      <c r="Q533" s="31">
        <v>6849</v>
      </c>
      <c r="R533" s="30">
        <v>9.3108000000000004</v>
      </c>
      <c r="S533" s="30">
        <v>78.903300000000002</v>
      </c>
      <c r="T533" s="30">
        <v>-12.110099999999999</v>
      </c>
      <c r="U533" s="30">
        <v>-4.9086999999999996</v>
      </c>
      <c r="V533" s="30"/>
      <c r="W533" s="31">
        <v>7233</v>
      </c>
    </row>
    <row r="534" spans="1:23" x14ac:dyDescent="0.3">
      <c r="A534" s="32" t="s">
        <v>162</v>
      </c>
      <c r="B534" s="32">
        <v>2003</v>
      </c>
      <c r="C534" s="29" t="s">
        <v>201</v>
      </c>
      <c r="D534" s="29" t="s">
        <v>45</v>
      </c>
      <c r="E534" s="33">
        <f t="shared" si="16"/>
        <v>0</v>
      </c>
      <c r="F534" s="33">
        <f t="shared" si="17"/>
        <v>1</v>
      </c>
      <c r="G534" s="30">
        <v>1.488</v>
      </c>
      <c r="H534" s="30"/>
      <c r="I534" s="30">
        <v>14.831300000000001</v>
      </c>
      <c r="J534" s="30">
        <v>3.7862</v>
      </c>
      <c r="K534" s="30">
        <v>3.1334</v>
      </c>
      <c r="L534" s="31">
        <v>5437</v>
      </c>
      <c r="M534" s="31">
        <v>57271</v>
      </c>
      <c r="N534" s="31">
        <v>68168</v>
      </c>
      <c r="O534" s="31">
        <v>35480</v>
      </c>
      <c r="P534" s="31">
        <v>1996</v>
      </c>
      <c r="Q534" s="31">
        <v>6636</v>
      </c>
      <c r="R534" s="30">
        <v>9.5916999999999994</v>
      </c>
      <c r="S534" s="30">
        <v>62.180599999999998</v>
      </c>
      <c r="T534" s="30">
        <v>-4.2556000000000003</v>
      </c>
      <c r="U534" s="30">
        <v>-50.008899999999997</v>
      </c>
      <c r="V534" s="30"/>
      <c r="W534" s="31">
        <v>7897</v>
      </c>
    </row>
    <row r="535" spans="1:23" x14ac:dyDescent="0.3">
      <c r="A535" s="32" t="s">
        <v>163</v>
      </c>
      <c r="B535" s="32">
        <v>2004</v>
      </c>
      <c r="C535" s="29" t="s">
        <v>201</v>
      </c>
      <c r="D535" s="29" t="s">
        <v>45</v>
      </c>
      <c r="E535" s="33">
        <f t="shared" si="16"/>
        <v>0</v>
      </c>
      <c r="F535" s="33">
        <f t="shared" si="17"/>
        <v>1</v>
      </c>
      <c r="G535" s="30">
        <v>1.6188</v>
      </c>
      <c r="H535" s="30"/>
      <c r="I535" s="30">
        <v>16.9633</v>
      </c>
      <c r="J535" s="30">
        <v>3.3851</v>
      </c>
      <c r="K535" s="30">
        <v>2.6493000000000002</v>
      </c>
      <c r="L535" s="31">
        <v>5794</v>
      </c>
      <c r="M535" s="31">
        <v>64539</v>
      </c>
      <c r="N535" s="31">
        <v>79723</v>
      </c>
      <c r="O535" s="31">
        <v>45165</v>
      </c>
      <c r="P535" s="31">
        <v>1969</v>
      </c>
      <c r="Q535" s="31">
        <v>7465</v>
      </c>
      <c r="R535" s="30">
        <v>9.9940999999999995</v>
      </c>
      <c r="S535" s="30">
        <v>81.659599999999998</v>
      </c>
      <c r="T535" s="30">
        <v>27.2971</v>
      </c>
      <c r="U535" s="30">
        <v>136.88800000000001</v>
      </c>
      <c r="V535" s="30"/>
      <c r="W535" s="31">
        <v>8401</v>
      </c>
    </row>
    <row r="536" spans="1:23" x14ac:dyDescent="0.3">
      <c r="A536" s="32" t="s">
        <v>164</v>
      </c>
      <c r="B536" s="32">
        <v>2005</v>
      </c>
      <c r="C536" s="29" t="s">
        <v>201</v>
      </c>
      <c r="D536" s="29" t="s">
        <v>45</v>
      </c>
      <c r="E536" s="33">
        <f t="shared" si="16"/>
        <v>0</v>
      </c>
      <c r="F536" s="33">
        <f t="shared" si="17"/>
        <v>1</v>
      </c>
      <c r="G536" s="30">
        <v>1.5436000000000001</v>
      </c>
      <c r="H536" s="30"/>
      <c r="I536" s="30">
        <v>16.529299999999999</v>
      </c>
      <c r="J536" s="30">
        <v>3.1438000000000001</v>
      </c>
      <c r="K536" s="30">
        <v>2.6078999999999999</v>
      </c>
      <c r="L536" s="31">
        <v>6364</v>
      </c>
      <c r="M536" s="31">
        <v>76673</v>
      </c>
      <c r="N536" s="31">
        <v>91954</v>
      </c>
      <c r="O536" s="31">
        <v>51550</v>
      </c>
      <c r="P536" s="31">
        <v>2154</v>
      </c>
      <c r="Q536" s="31">
        <v>8555</v>
      </c>
      <c r="R536" s="30">
        <v>10.0463</v>
      </c>
      <c r="S536" s="30">
        <v>78.104799999999997</v>
      </c>
      <c r="T536" s="30">
        <v>14.1371</v>
      </c>
      <c r="U536" s="30">
        <v>13.152100000000001</v>
      </c>
      <c r="V536" s="30"/>
      <c r="W536" s="31">
        <v>9277</v>
      </c>
    </row>
    <row r="537" spans="1:23" x14ac:dyDescent="0.3">
      <c r="A537" s="32" t="s">
        <v>165</v>
      </c>
      <c r="B537" s="32">
        <v>2006</v>
      </c>
      <c r="C537" s="29" t="s">
        <v>201</v>
      </c>
      <c r="D537" s="29" t="s">
        <v>45</v>
      </c>
      <c r="E537" s="33">
        <f t="shared" si="16"/>
        <v>0</v>
      </c>
      <c r="F537" s="33">
        <f t="shared" si="17"/>
        <v>1</v>
      </c>
      <c r="G537" s="30">
        <v>2.6783999999999999</v>
      </c>
      <c r="H537" s="30"/>
      <c r="I537" s="30">
        <v>26.831</v>
      </c>
      <c r="J537" s="30">
        <v>2.9521000000000002</v>
      </c>
      <c r="K537" s="30">
        <v>2.2833000000000001</v>
      </c>
      <c r="L537" s="31">
        <v>8924</v>
      </c>
      <c r="M537" s="31">
        <v>85539</v>
      </c>
      <c r="N537" s="31">
        <v>101820</v>
      </c>
      <c r="O537" s="31">
        <v>52471</v>
      </c>
      <c r="P537" s="31">
        <v>2245</v>
      </c>
      <c r="Q537" s="31">
        <v>10780.84</v>
      </c>
      <c r="R537" s="30">
        <v>8.7226999999999997</v>
      </c>
      <c r="S537" s="30">
        <v>81.522000000000006</v>
      </c>
      <c r="T537" s="30">
        <v>1.7866</v>
      </c>
      <c r="U537" s="30">
        <v>9.9975000000000005</v>
      </c>
      <c r="V537" s="30"/>
      <c r="W537" s="31">
        <v>11559</v>
      </c>
    </row>
    <row r="538" spans="1:23" x14ac:dyDescent="0.3">
      <c r="A538" s="32" t="s">
        <v>166</v>
      </c>
      <c r="B538" s="32">
        <v>2007</v>
      </c>
      <c r="C538" s="29" t="s">
        <v>201</v>
      </c>
      <c r="D538" s="29" t="s">
        <v>45</v>
      </c>
      <c r="E538" s="33">
        <f t="shared" si="16"/>
        <v>1</v>
      </c>
      <c r="F538" s="33">
        <f t="shared" si="17"/>
        <v>1</v>
      </c>
      <c r="G538" s="30">
        <v>1.2186999999999999</v>
      </c>
      <c r="H538" s="30"/>
      <c r="I538" s="30">
        <v>11.4497</v>
      </c>
      <c r="J538" s="30">
        <v>3.1404999999999998</v>
      </c>
      <c r="K538" s="30">
        <v>2.5042</v>
      </c>
      <c r="L538" s="31">
        <v>7815</v>
      </c>
      <c r="M538" s="31">
        <v>115132</v>
      </c>
      <c r="N538" s="31">
        <v>138920</v>
      </c>
      <c r="O538" s="31">
        <v>72246</v>
      </c>
      <c r="P538" s="31">
        <v>2915</v>
      </c>
      <c r="Q538" s="31">
        <v>14844.36</v>
      </c>
      <c r="R538" s="30">
        <v>8.4153000000000002</v>
      </c>
      <c r="S538" s="30">
        <v>72.778499999999994</v>
      </c>
      <c r="T538" s="30">
        <v>37.6875</v>
      </c>
      <c r="U538" s="30">
        <v>24.728100000000001</v>
      </c>
      <c r="V538" s="30"/>
      <c r="W538" s="31">
        <v>11803</v>
      </c>
    </row>
    <row r="539" spans="1:23" x14ac:dyDescent="0.3">
      <c r="A539" s="32" t="s">
        <v>167</v>
      </c>
      <c r="B539" s="32">
        <v>2008</v>
      </c>
      <c r="C539" s="29" t="s">
        <v>201</v>
      </c>
      <c r="D539" s="29" t="s">
        <v>45</v>
      </c>
      <c r="E539" s="33">
        <f t="shared" si="16"/>
        <v>1</v>
      </c>
      <c r="F539" s="33">
        <f t="shared" si="17"/>
        <v>1</v>
      </c>
      <c r="G539" s="30">
        <v>0.41020000000000001</v>
      </c>
      <c r="H539" s="30"/>
      <c r="I539" s="30">
        <v>5.3232999999999997</v>
      </c>
      <c r="J539" s="30">
        <v>2.2616999999999998</v>
      </c>
      <c r="K539" s="30">
        <v>2.0105</v>
      </c>
      <c r="L539" s="31">
        <v>24287</v>
      </c>
      <c r="M539" s="31">
        <v>251106</v>
      </c>
      <c r="N539" s="31">
        <v>291081</v>
      </c>
      <c r="O539" s="31">
        <v>179855</v>
      </c>
      <c r="P539" s="31">
        <v>3854</v>
      </c>
      <c r="Q539" s="31">
        <v>17504</v>
      </c>
      <c r="R539" s="30">
        <v>10.5281</v>
      </c>
      <c r="S539" s="30">
        <v>78.686700000000002</v>
      </c>
      <c r="T539" s="30">
        <v>148.94800000000001</v>
      </c>
      <c r="U539" s="30">
        <v>133.2217</v>
      </c>
      <c r="V539" s="30">
        <v>131.74189999999999</v>
      </c>
      <c r="W539" s="31">
        <v>33116</v>
      </c>
    </row>
    <row r="540" spans="1:23" x14ac:dyDescent="0.3">
      <c r="A540" s="32" t="s">
        <v>168</v>
      </c>
      <c r="B540" s="32">
        <v>2009</v>
      </c>
      <c r="C540" s="29" t="s">
        <v>201</v>
      </c>
      <c r="D540" s="29" t="s">
        <v>45</v>
      </c>
      <c r="E540" s="33">
        <f t="shared" si="16"/>
        <v>1</v>
      </c>
      <c r="F540" s="33">
        <f t="shared" si="17"/>
        <v>1</v>
      </c>
      <c r="G540" s="30">
        <v>0.87250000000000005</v>
      </c>
      <c r="H540" s="30"/>
      <c r="I540" s="30">
        <v>10.148999999999999</v>
      </c>
      <c r="J540" s="30">
        <v>3.9674</v>
      </c>
      <c r="K540" s="30">
        <v>3.6924000000000001</v>
      </c>
      <c r="L540" s="31">
        <v>26523</v>
      </c>
      <c r="M540" s="31">
        <v>232257</v>
      </c>
      <c r="N540" s="31">
        <v>269863</v>
      </c>
      <c r="O540" s="31">
        <v>160082</v>
      </c>
      <c r="P540" s="31">
        <v>9083</v>
      </c>
      <c r="Q540" s="31">
        <v>21968</v>
      </c>
      <c r="R540" s="30">
        <v>8.2864000000000004</v>
      </c>
      <c r="S540" s="30">
        <v>82.641900000000007</v>
      </c>
      <c r="T540" s="30">
        <v>-10.9939</v>
      </c>
      <c r="U540" s="30">
        <v>-3.0813999999999999</v>
      </c>
      <c r="V540" s="30">
        <v>194.1628</v>
      </c>
      <c r="W540" s="31">
        <v>34813</v>
      </c>
    </row>
    <row r="541" spans="1:23" x14ac:dyDescent="0.3">
      <c r="A541" s="32" t="s">
        <v>169</v>
      </c>
      <c r="B541" s="32">
        <v>2010</v>
      </c>
      <c r="C541" s="29" t="s">
        <v>201</v>
      </c>
      <c r="D541" s="29" t="s">
        <v>45</v>
      </c>
      <c r="E541" s="33">
        <f t="shared" si="16"/>
        <v>1</v>
      </c>
      <c r="F541" s="33">
        <f t="shared" si="17"/>
        <v>1</v>
      </c>
      <c r="G541" s="30">
        <v>1.2776000000000001</v>
      </c>
      <c r="H541" s="30"/>
      <c r="I541" s="30">
        <v>11.678900000000001</v>
      </c>
      <c r="J541" s="30">
        <v>4.1326999999999998</v>
      </c>
      <c r="K541" s="30">
        <v>3.8780999999999999</v>
      </c>
      <c r="L541" s="31">
        <v>26092</v>
      </c>
      <c r="M541" s="31">
        <v>216283</v>
      </c>
      <c r="N541" s="31">
        <v>264284</v>
      </c>
      <c r="O541" s="31">
        <v>154087</v>
      </c>
      <c r="P541" s="31">
        <v>9230</v>
      </c>
      <c r="Q541" s="31">
        <v>29595</v>
      </c>
      <c r="R541" s="30">
        <v>8.0480999999999998</v>
      </c>
      <c r="S541" s="30">
        <v>82.282700000000006</v>
      </c>
      <c r="T541" s="30">
        <v>-3.7450000000000001</v>
      </c>
      <c r="U541" s="30">
        <v>-1.8895999999999999</v>
      </c>
      <c r="V541" s="30">
        <v>218.9537</v>
      </c>
      <c r="W541" s="31">
        <v>33724</v>
      </c>
    </row>
    <row r="542" spans="1:23" x14ac:dyDescent="0.3">
      <c r="A542" s="32" t="s">
        <v>170</v>
      </c>
      <c r="B542" s="32">
        <v>2011</v>
      </c>
      <c r="C542" s="29" t="s">
        <v>201</v>
      </c>
      <c r="D542" s="29" t="s">
        <v>45</v>
      </c>
      <c r="E542" s="33">
        <f t="shared" si="16"/>
        <v>1</v>
      </c>
      <c r="F542" s="33">
        <f t="shared" si="17"/>
        <v>1</v>
      </c>
      <c r="G542" s="30">
        <v>1.1414</v>
      </c>
      <c r="H542" s="30"/>
      <c r="I542" s="30">
        <v>9.6304999999999996</v>
      </c>
      <c r="J542" s="30">
        <v>3.8788</v>
      </c>
      <c r="K542" s="30">
        <v>3.6116999999999999</v>
      </c>
      <c r="L542" s="31">
        <v>29073</v>
      </c>
      <c r="M542" s="31">
        <v>230705</v>
      </c>
      <c r="N542" s="31">
        <v>271205</v>
      </c>
      <c r="O542" s="31">
        <v>161950</v>
      </c>
      <c r="P542" s="31">
        <v>8700</v>
      </c>
      <c r="Q542" s="31">
        <v>32416</v>
      </c>
      <c r="R542" s="30">
        <v>7.2815000000000003</v>
      </c>
      <c r="S542" s="30">
        <v>83.663200000000003</v>
      </c>
      <c r="T542" s="30">
        <v>5.1029999999999998</v>
      </c>
      <c r="U542" s="30">
        <v>2.4952000000000001</v>
      </c>
      <c r="V542" s="30">
        <v>178.96690000000001</v>
      </c>
      <c r="W542" s="31">
        <v>36548</v>
      </c>
    </row>
    <row r="543" spans="1:23" x14ac:dyDescent="0.3">
      <c r="A543" s="32" t="s">
        <v>171</v>
      </c>
      <c r="B543" s="32">
        <v>2012</v>
      </c>
      <c r="C543" s="29" t="s">
        <v>201</v>
      </c>
      <c r="D543" s="29" t="s">
        <v>45</v>
      </c>
      <c r="E543" s="33">
        <f t="shared" si="16"/>
        <v>1</v>
      </c>
      <c r="F543" s="33">
        <f t="shared" si="17"/>
        <v>1</v>
      </c>
      <c r="G543" s="30">
        <v>1.0414000000000001</v>
      </c>
      <c r="H543" s="30"/>
      <c r="I543" s="30">
        <v>8.2736999999999998</v>
      </c>
      <c r="J543" s="30">
        <v>4.0183</v>
      </c>
      <c r="K543" s="30">
        <v>3.778</v>
      </c>
      <c r="L543" s="31">
        <v>30226</v>
      </c>
      <c r="M543" s="31">
        <v>260847</v>
      </c>
      <c r="N543" s="31">
        <v>305107</v>
      </c>
      <c r="O543" s="31">
        <v>189549</v>
      </c>
      <c r="P543" s="31">
        <v>9640</v>
      </c>
      <c r="Q543" s="31">
        <v>35413</v>
      </c>
      <c r="R543" s="30">
        <v>7.3052999999999999</v>
      </c>
      <c r="S543" s="30">
        <v>83.897999999999996</v>
      </c>
      <c r="T543" s="30">
        <v>17.041699999999999</v>
      </c>
      <c r="U543" s="30">
        <v>13.3939</v>
      </c>
      <c r="V543" s="30">
        <v>163.65860000000001</v>
      </c>
      <c r="W543" s="31">
        <v>38234</v>
      </c>
    </row>
    <row r="544" spans="1:23" x14ac:dyDescent="0.3">
      <c r="A544" s="32" t="s">
        <v>172</v>
      </c>
      <c r="B544" s="32">
        <v>2013</v>
      </c>
      <c r="C544" s="29" t="s">
        <v>201</v>
      </c>
      <c r="D544" s="29" t="s">
        <v>45</v>
      </c>
      <c r="E544" s="33">
        <f t="shared" si="16"/>
        <v>0</v>
      </c>
      <c r="F544" s="33">
        <f t="shared" si="17"/>
        <v>1</v>
      </c>
      <c r="G544" s="30">
        <v>1.3436999999999999</v>
      </c>
      <c r="H544" s="30"/>
      <c r="I544" s="30">
        <v>10.709199999999999</v>
      </c>
      <c r="J544" s="30">
        <v>3.4897</v>
      </c>
      <c r="K544" s="30">
        <v>3.2833000000000001</v>
      </c>
      <c r="L544" s="31">
        <v>33612</v>
      </c>
      <c r="M544" s="31">
        <v>272169</v>
      </c>
      <c r="N544" s="31">
        <v>320192</v>
      </c>
      <c r="O544" s="31">
        <v>197868</v>
      </c>
      <c r="P544" s="31">
        <v>9147</v>
      </c>
      <c r="Q544" s="31">
        <v>38393</v>
      </c>
      <c r="R544" s="30">
        <v>7.2709999999999999</v>
      </c>
      <c r="S544" s="30">
        <v>82.734499999999997</v>
      </c>
      <c r="T544" s="30">
        <v>4.3887999999999998</v>
      </c>
      <c r="U544" s="30">
        <v>3.6543999999999999</v>
      </c>
      <c r="V544" s="30">
        <v>143.5634</v>
      </c>
      <c r="W544" s="31">
        <v>42950</v>
      </c>
    </row>
    <row r="545" spans="1:23" x14ac:dyDescent="0.3">
      <c r="A545" s="32" t="s">
        <v>173</v>
      </c>
      <c r="B545" s="32">
        <v>2014</v>
      </c>
      <c r="C545" s="29" t="s">
        <v>201</v>
      </c>
      <c r="D545" s="29" t="s">
        <v>45</v>
      </c>
      <c r="E545" s="33">
        <f t="shared" si="16"/>
        <v>0</v>
      </c>
      <c r="F545" s="33">
        <f t="shared" si="17"/>
        <v>1</v>
      </c>
      <c r="G545" s="30">
        <v>1.2578</v>
      </c>
      <c r="H545" s="30"/>
      <c r="I545" s="30">
        <v>9.9648000000000003</v>
      </c>
      <c r="J545" s="30">
        <v>3.0350000000000001</v>
      </c>
      <c r="K545" s="30">
        <v>2.8264999999999998</v>
      </c>
      <c r="L545" s="31">
        <v>35687</v>
      </c>
      <c r="M545" s="31">
        <v>281379</v>
      </c>
      <c r="N545" s="31">
        <v>345072</v>
      </c>
      <c r="O545" s="31">
        <v>207079</v>
      </c>
      <c r="P545" s="31">
        <v>8525</v>
      </c>
      <c r="Q545" s="31">
        <v>40605</v>
      </c>
      <c r="R545" s="30">
        <v>7.4894999999999996</v>
      </c>
      <c r="S545" s="30">
        <v>80.357200000000006</v>
      </c>
      <c r="T545" s="30">
        <v>4.6551</v>
      </c>
      <c r="U545" s="30">
        <v>5.1161000000000003</v>
      </c>
      <c r="V545" s="30">
        <v>127.99630000000001</v>
      </c>
      <c r="W545" s="31">
        <v>44782</v>
      </c>
    </row>
    <row r="546" spans="1:23" x14ac:dyDescent="0.3">
      <c r="A546" s="32" t="s">
        <v>174</v>
      </c>
      <c r="B546" s="32">
        <v>2015</v>
      </c>
      <c r="C546" s="29" t="s">
        <v>201</v>
      </c>
      <c r="D546" s="29" t="s">
        <v>45</v>
      </c>
      <c r="E546" s="33">
        <f t="shared" si="16"/>
        <v>0</v>
      </c>
      <c r="F546" s="33">
        <f t="shared" si="17"/>
        <v>1</v>
      </c>
      <c r="G546" s="30">
        <v>1.1672</v>
      </c>
      <c r="H546" s="30"/>
      <c r="I546" s="30">
        <v>9.4503000000000004</v>
      </c>
      <c r="J546" s="30">
        <v>2.7866</v>
      </c>
      <c r="K546" s="30">
        <v>2.5678000000000001</v>
      </c>
      <c r="L546" s="31">
        <v>35522</v>
      </c>
      <c r="M546" s="31">
        <v>294635</v>
      </c>
      <c r="N546" s="31">
        <v>358493</v>
      </c>
      <c r="O546" s="31">
        <v>208236</v>
      </c>
      <c r="P546" s="31">
        <v>8278</v>
      </c>
      <c r="Q546" s="31">
        <v>41170</v>
      </c>
      <c r="R546" s="30">
        <v>7.7967000000000004</v>
      </c>
      <c r="S546" s="30">
        <v>82.034300000000002</v>
      </c>
      <c r="T546" s="30">
        <v>0.55869999999999997</v>
      </c>
      <c r="U546" s="30">
        <v>7.2202999999999999</v>
      </c>
      <c r="V546" s="30">
        <v>149.63900000000001</v>
      </c>
      <c r="W546" s="31">
        <v>43260</v>
      </c>
    </row>
    <row r="547" spans="1:23" x14ac:dyDescent="0.3">
      <c r="A547" s="32" t="s">
        <v>175</v>
      </c>
      <c r="B547" s="32">
        <v>2016</v>
      </c>
      <c r="C547" s="29" t="s">
        <v>201</v>
      </c>
      <c r="D547" s="29" t="s">
        <v>45</v>
      </c>
      <c r="E547" s="33">
        <f t="shared" si="16"/>
        <v>0</v>
      </c>
      <c r="F547" s="33">
        <f t="shared" si="17"/>
        <v>1</v>
      </c>
      <c r="G547" s="30">
        <v>1.0769</v>
      </c>
      <c r="H547" s="30"/>
      <c r="I547" s="30">
        <v>8.8379999999999992</v>
      </c>
      <c r="J547" s="30">
        <v>2.7505999999999999</v>
      </c>
      <c r="K547" s="30">
        <v>2.5007999999999999</v>
      </c>
      <c r="L547" s="31">
        <v>36101</v>
      </c>
      <c r="M547" s="31">
        <v>300573</v>
      </c>
      <c r="N547" s="31">
        <v>366380</v>
      </c>
      <c r="O547" s="31">
        <v>213337</v>
      </c>
      <c r="P547" s="31">
        <v>8391</v>
      </c>
      <c r="Q547" s="31">
        <v>41698.959999999999</v>
      </c>
      <c r="R547" s="30">
        <v>7.8196000000000003</v>
      </c>
      <c r="S547" s="30">
        <v>82.990899999999996</v>
      </c>
      <c r="T547" s="30">
        <v>2.4496000000000002</v>
      </c>
      <c r="U547" s="30">
        <v>3.2778999999999998</v>
      </c>
      <c r="V547" s="30">
        <v>159.1284</v>
      </c>
      <c r="W547" s="31">
        <v>43016</v>
      </c>
    </row>
    <row r="548" spans="1:23" x14ac:dyDescent="0.3">
      <c r="A548" s="32" t="s">
        <v>176</v>
      </c>
      <c r="B548" s="32">
        <v>2017</v>
      </c>
      <c r="C548" s="29" t="s">
        <v>201</v>
      </c>
      <c r="D548" s="29" t="s">
        <v>45</v>
      </c>
      <c r="E548" s="33">
        <f t="shared" si="16"/>
        <v>0</v>
      </c>
      <c r="F548" s="33">
        <f t="shared" si="17"/>
        <v>1</v>
      </c>
      <c r="G548" s="30">
        <v>1.4289000000000001</v>
      </c>
      <c r="H548" s="30"/>
      <c r="I548" s="30">
        <v>11.9138</v>
      </c>
      <c r="J548" s="30">
        <v>2.9005999999999998</v>
      </c>
      <c r="K548" s="30">
        <v>2.6183999999999998</v>
      </c>
      <c r="L548" s="31">
        <v>36007</v>
      </c>
      <c r="M548" s="31">
        <v>309301</v>
      </c>
      <c r="N548" s="31">
        <v>380768</v>
      </c>
      <c r="O548" s="31">
        <v>223113</v>
      </c>
      <c r="P548" s="31">
        <v>9108</v>
      </c>
      <c r="Q548" s="31">
        <v>43512.959999999999</v>
      </c>
      <c r="R548" s="30">
        <v>8.0017999999999994</v>
      </c>
      <c r="S548" s="30">
        <v>81.770899999999997</v>
      </c>
      <c r="T548" s="30">
        <v>4.5823999999999998</v>
      </c>
      <c r="U548" s="30">
        <v>3.0676999999999999</v>
      </c>
      <c r="V548" s="30">
        <v>145.9367</v>
      </c>
      <c r="W548" s="31">
        <v>42496</v>
      </c>
    </row>
    <row r="549" spans="1:23" x14ac:dyDescent="0.3">
      <c r="A549" s="32" t="s">
        <v>177</v>
      </c>
      <c r="B549" s="32">
        <v>2018</v>
      </c>
      <c r="C549" s="29" t="s">
        <v>201</v>
      </c>
      <c r="D549" s="29" t="s">
        <v>45</v>
      </c>
      <c r="E549" s="33">
        <f t="shared" si="16"/>
        <v>0</v>
      </c>
      <c r="F549" s="33">
        <f t="shared" si="17"/>
        <v>1</v>
      </c>
      <c r="G549" s="30">
        <v>1.3894</v>
      </c>
      <c r="H549" s="30"/>
      <c r="I549" s="30">
        <v>11.1548</v>
      </c>
      <c r="J549" s="30">
        <v>3.0327000000000002</v>
      </c>
      <c r="K549" s="30">
        <v>2.7246999999999999</v>
      </c>
      <c r="L549" s="31">
        <v>34735</v>
      </c>
      <c r="M549" s="31">
        <v>320370</v>
      </c>
      <c r="N549" s="31">
        <v>382315</v>
      </c>
      <c r="O549" s="31">
        <v>227239</v>
      </c>
      <c r="P549" s="31">
        <v>9721</v>
      </c>
      <c r="Q549" s="31">
        <v>47227.96</v>
      </c>
      <c r="R549" s="30">
        <v>8.0031999999999996</v>
      </c>
      <c r="S549" s="30">
        <v>82.346599999999995</v>
      </c>
      <c r="T549" s="30">
        <v>1.8492999999999999</v>
      </c>
      <c r="U549" s="30">
        <v>1.0510999999999999</v>
      </c>
      <c r="V549" s="30">
        <v>158.13480000000001</v>
      </c>
      <c r="W549" s="31">
        <v>41606</v>
      </c>
    </row>
    <row r="550" spans="1:23" x14ac:dyDescent="0.3">
      <c r="A550" s="32" t="s">
        <v>178</v>
      </c>
      <c r="B550" s="32">
        <v>2019</v>
      </c>
      <c r="C550" s="29" t="s">
        <v>201</v>
      </c>
      <c r="D550" s="29" t="s">
        <v>45</v>
      </c>
      <c r="E550" s="33">
        <f t="shared" si="16"/>
        <v>0</v>
      </c>
      <c r="F550" s="33">
        <f t="shared" si="17"/>
        <v>1</v>
      </c>
      <c r="G550" s="30">
        <v>1.3548</v>
      </c>
      <c r="H550" s="30"/>
      <c r="I550" s="30">
        <v>10.6808</v>
      </c>
      <c r="J550" s="30">
        <v>2.9964</v>
      </c>
      <c r="K550" s="30">
        <v>2.6617000000000002</v>
      </c>
      <c r="L550" s="31">
        <v>36306</v>
      </c>
      <c r="M550" s="31">
        <v>340799</v>
      </c>
      <c r="N550" s="31">
        <v>410295</v>
      </c>
      <c r="O550" s="31">
        <v>240926</v>
      </c>
      <c r="P550" s="31">
        <v>9965</v>
      </c>
      <c r="Q550" s="31">
        <v>48813.96</v>
      </c>
      <c r="R550" s="30">
        <v>8.3152000000000008</v>
      </c>
      <c r="S550" s="30">
        <v>82.211500000000001</v>
      </c>
      <c r="T550" s="30">
        <v>6.0232000000000001</v>
      </c>
      <c r="U550" s="30">
        <v>7.7289000000000003</v>
      </c>
      <c r="V550" s="30">
        <v>166.05600000000001</v>
      </c>
      <c r="W550" s="31">
        <v>43331</v>
      </c>
    </row>
    <row r="551" spans="1:23" x14ac:dyDescent="0.3">
      <c r="A551" s="32" t="s">
        <v>179</v>
      </c>
      <c r="B551" s="32">
        <v>2020</v>
      </c>
      <c r="C551" s="29" t="s">
        <v>201</v>
      </c>
      <c r="D551" s="29" t="s">
        <v>45</v>
      </c>
      <c r="E551" s="33">
        <f t="shared" si="16"/>
        <v>1</v>
      </c>
      <c r="F551" s="33">
        <f t="shared" si="17"/>
        <v>1</v>
      </c>
      <c r="G551" s="30">
        <v>1.7142999999999999</v>
      </c>
      <c r="H551" s="30"/>
      <c r="I551" s="30">
        <v>14.2371</v>
      </c>
      <c r="J551" s="30">
        <v>2.6074000000000002</v>
      </c>
      <c r="K551" s="30">
        <v>2.4645999999999999</v>
      </c>
      <c r="L551" s="31">
        <v>43252</v>
      </c>
      <c r="M551" s="31">
        <v>326772</v>
      </c>
      <c r="N551" s="31">
        <v>466679</v>
      </c>
      <c r="O551" s="31">
        <v>243525</v>
      </c>
      <c r="P551" s="31">
        <v>9946</v>
      </c>
      <c r="Q551" s="31">
        <v>53509.96</v>
      </c>
      <c r="R551" s="30">
        <v>8.6356000000000002</v>
      </c>
      <c r="S551" s="30">
        <v>90.289599999999993</v>
      </c>
      <c r="T551" s="30">
        <v>1.0788</v>
      </c>
      <c r="U551" s="30">
        <v>26.618500000000001</v>
      </c>
      <c r="V551" s="30">
        <v>190.1131</v>
      </c>
      <c r="W551" s="31">
        <v>51001</v>
      </c>
    </row>
    <row r="552" spans="1:23" x14ac:dyDescent="0.3">
      <c r="A552" s="32" t="s">
        <v>180</v>
      </c>
      <c r="B552" s="32">
        <v>2021</v>
      </c>
      <c r="C552" s="29" t="s">
        <v>201</v>
      </c>
      <c r="D552" s="29" t="s">
        <v>45</v>
      </c>
      <c r="E552" s="33">
        <f t="shared" si="16"/>
        <v>1</v>
      </c>
      <c r="F552" s="33">
        <f t="shared" si="17"/>
        <v>1</v>
      </c>
      <c r="G552" s="30">
        <v>1.1083000000000001</v>
      </c>
      <c r="H552" s="30"/>
      <c r="I552" s="30">
        <v>10.0014</v>
      </c>
      <c r="J552" s="30">
        <v>2.3426</v>
      </c>
      <c r="K552" s="30">
        <v>2.2774999999999999</v>
      </c>
      <c r="L552" s="31">
        <v>45075</v>
      </c>
      <c r="M552" s="31">
        <v>388769</v>
      </c>
      <c r="N552" s="31">
        <v>557191</v>
      </c>
      <c r="O552" s="31">
        <v>290603</v>
      </c>
      <c r="P552" s="31">
        <v>10647</v>
      </c>
      <c r="Q552" s="31">
        <v>55194.96</v>
      </c>
      <c r="R552" s="30">
        <v>9.9987999999999992</v>
      </c>
      <c r="S552" s="30">
        <v>93.2684</v>
      </c>
      <c r="T552" s="30">
        <v>19.331900000000001</v>
      </c>
      <c r="U552" s="30">
        <v>25.1633</v>
      </c>
      <c r="V552" s="30">
        <v>264.33980000000003</v>
      </c>
      <c r="W552" s="31">
        <v>52451</v>
      </c>
    </row>
    <row r="553" spans="1:23" x14ac:dyDescent="0.3">
      <c r="A553" s="32" t="s">
        <v>181</v>
      </c>
      <c r="B553" s="32">
        <v>2022</v>
      </c>
      <c r="C553" s="29" t="s">
        <v>201</v>
      </c>
      <c r="D553" s="29" t="s">
        <v>45</v>
      </c>
      <c r="E553" s="33">
        <f t="shared" si="16"/>
        <v>1</v>
      </c>
      <c r="F553" s="33">
        <f t="shared" si="17"/>
        <v>1</v>
      </c>
      <c r="G553" s="30">
        <v>1.0841000000000001</v>
      </c>
      <c r="H553" s="30"/>
      <c r="I553" s="30">
        <v>11.4392</v>
      </c>
      <c r="J553" s="30">
        <v>2.6476999999999999</v>
      </c>
      <c r="K553" s="30">
        <v>2.4293</v>
      </c>
      <c r="L553" s="31">
        <v>45431</v>
      </c>
      <c r="M553" s="31">
        <v>435537</v>
      </c>
      <c r="N553" s="31">
        <v>557263</v>
      </c>
      <c r="O553" s="31">
        <v>327035</v>
      </c>
      <c r="P553" s="31">
        <v>13014</v>
      </c>
      <c r="Q553" s="31">
        <v>45073.96</v>
      </c>
      <c r="R553" s="30">
        <v>12.164099999999999</v>
      </c>
      <c r="S553" s="30">
        <v>87.755700000000004</v>
      </c>
      <c r="T553" s="30">
        <v>12.5367</v>
      </c>
      <c r="U553" s="30">
        <v>-4.5914999999999999</v>
      </c>
      <c r="V553" s="30">
        <v>128.6541</v>
      </c>
      <c r="W553" s="31">
        <v>53440</v>
      </c>
    </row>
    <row r="554" spans="1:23" x14ac:dyDescent="0.3">
      <c r="A554" s="32"/>
      <c r="B554" s="32"/>
      <c r="C554" s="29"/>
      <c r="D554" s="29"/>
      <c r="E554" s="33"/>
      <c r="F554" s="33"/>
      <c r="G554" s="30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30"/>
      <c r="S554" s="30"/>
      <c r="T554" s="30"/>
      <c r="U554" s="30"/>
      <c r="V554" s="30"/>
      <c r="W554" s="31"/>
    </row>
    <row r="555" spans="1:23" x14ac:dyDescent="0.3">
      <c r="A555" s="32" t="s">
        <v>157</v>
      </c>
      <c r="B555" s="32">
        <v>1998</v>
      </c>
      <c r="C555" s="29" t="s">
        <v>202</v>
      </c>
      <c r="D555" s="29" t="s">
        <v>45</v>
      </c>
      <c r="E555" s="33">
        <f t="shared" si="16"/>
        <v>0</v>
      </c>
      <c r="F555" s="33">
        <f t="shared" si="17"/>
        <v>1</v>
      </c>
      <c r="G555" s="30">
        <v>1.5354000000000001</v>
      </c>
      <c r="H555" s="30"/>
      <c r="I555" s="30">
        <v>19.364899999999999</v>
      </c>
      <c r="J555" s="30">
        <v>4.3365</v>
      </c>
      <c r="K555" s="30">
        <v>3.6981999999999999</v>
      </c>
      <c r="L555" s="31">
        <v>2747.6869999999999</v>
      </c>
      <c r="M555" s="31">
        <v>26222.094000000001</v>
      </c>
      <c r="N555" s="31">
        <v>39470.135000000002</v>
      </c>
      <c r="O555" s="31">
        <v>26604.125</v>
      </c>
      <c r="P555" s="31">
        <v>1426.653</v>
      </c>
      <c r="Q555" s="31">
        <v>3171.145</v>
      </c>
      <c r="R555" s="30">
        <v>12.4467</v>
      </c>
      <c r="S555" s="30">
        <v>73.988699999999994</v>
      </c>
      <c r="T555" s="30">
        <v>25.291</v>
      </c>
      <c r="U555" s="30">
        <v>23.735299999999999</v>
      </c>
      <c r="V555" s="30"/>
      <c r="W555" s="31">
        <v>3907.0920000000001</v>
      </c>
    </row>
    <row r="556" spans="1:23" x14ac:dyDescent="0.3">
      <c r="A556" s="32" t="s">
        <v>158</v>
      </c>
      <c r="B556" s="32">
        <v>1999</v>
      </c>
      <c r="C556" s="29" t="s">
        <v>202</v>
      </c>
      <c r="D556" s="29" t="s">
        <v>45</v>
      </c>
      <c r="E556" s="33">
        <f t="shared" si="16"/>
        <v>0</v>
      </c>
      <c r="F556" s="33">
        <f t="shared" si="17"/>
        <v>1</v>
      </c>
      <c r="G556" s="30">
        <v>1.5261</v>
      </c>
      <c r="H556" s="30"/>
      <c r="I556" s="30">
        <v>19.505099999999999</v>
      </c>
      <c r="J556" s="30">
        <v>4.7378999999999998</v>
      </c>
      <c r="K556" s="30">
        <v>3.9192999999999998</v>
      </c>
      <c r="L556" s="31"/>
      <c r="M556" s="31"/>
      <c r="N556" s="31">
        <v>52999.758999999998</v>
      </c>
      <c r="O556" s="31">
        <v>35755.228999999999</v>
      </c>
      <c r="P556" s="31">
        <v>1932.9480000000001</v>
      </c>
      <c r="Q556" s="31">
        <v>4063.6190000000001</v>
      </c>
      <c r="R556" s="30">
        <v>13.0425</v>
      </c>
      <c r="S556" s="30">
        <v>70.856099999999998</v>
      </c>
      <c r="T556" s="30">
        <v>34.397300000000001</v>
      </c>
      <c r="U556" s="30">
        <v>29.104399999999998</v>
      </c>
      <c r="V556" s="30"/>
      <c r="W556" s="31">
        <v>4901.6220999999996</v>
      </c>
    </row>
    <row r="557" spans="1:23" x14ac:dyDescent="0.3">
      <c r="A557" s="32" t="s">
        <v>159</v>
      </c>
      <c r="B557" s="32">
        <v>2000</v>
      </c>
      <c r="C557" s="29" t="s">
        <v>202</v>
      </c>
      <c r="D557" s="29" t="s">
        <v>45</v>
      </c>
      <c r="E557" s="33">
        <f t="shared" si="16"/>
        <v>0</v>
      </c>
      <c r="F557" s="33">
        <f t="shared" si="17"/>
        <v>1</v>
      </c>
      <c r="G557" s="30">
        <v>1.1685000000000001</v>
      </c>
      <c r="H557" s="30"/>
      <c r="I557" s="30">
        <v>14.730700000000001</v>
      </c>
      <c r="J557" s="30">
        <v>4.4433999999999996</v>
      </c>
      <c r="K557" s="30">
        <v>3.5678000000000001</v>
      </c>
      <c r="L557" s="31">
        <v>4591.0230000000001</v>
      </c>
      <c r="M557" s="31">
        <v>47546.459000000003</v>
      </c>
      <c r="N557" s="31">
        <v>66552.820000000007</v>
      </c>
      <c r="O557" s="31">
        <v>43920.826999999997</v>
      </c>
      <c r="P557" s="31">
        <v>2314.4969999999998</v>
      </c>
      <c r="Q557" s="31">
        <v>5419.8090000000002</v>
      </c>
      <c r="R557" s="30">
        <v>12.2796</v>
      </c>
      <c r="S557" s="30">
        <v>73.332599999999999</v>
      </c>
      <c r="T557" s="30">
        <v>22.837499999999999</v>
      </c>
      <c r="U557" s="30">
        <v>28.492999999999999</v>
      </c>
      <c r="V557" s="30"/>
      <c r="W557" s="31">
        <v>5800.6679999999997</v>
      </c>
    </row>
    <row r="558" spans="1:23" x14ac:dyDescent="0.3">
      <c r="A558" s="32" t="s">
        <v>160</v>
      </c>
      <c r="B558" s="32">
        <v>2001</v>
      </c>
      <c r="C558" s="29" t="s">
        <v>202</v>
      </c>
      <c r="D558" s="29" t="s">
        <v>45</v>
      </c>
      <c r="E558" s="33">
        <f t="shared" si="16"/>
        <v>1</v>
      </c>
      <c r="F558" s="33">
        <f t="shared" si="17"/>
        <v>1</v>
      </c>
      <c r="G558" s="30">
        <v>1.417</v>
      </c>
      <c r="H558" s="30"/>
      <c r="I558" s="30">
        <v>16.830400000000001</v>
      </c>
      <c r="J558" s="30">
        <v>3.8712</v>
      </c>
      <c r="K558" s="30">
        <v>3.3146</v>
      </c>
      <c r="L558" s="31">
        <v>5002.8959999999997</v>
      </c>
      <c r="M558" s="31">
        <v>51104.947399999997</v>
      </c>
      <c r="N558" s="31">
        <v>70869.945000000007</v>
      </c>
      <c r="O558" s="31">
        <v>47443.173000000003</v>
      </c>
      <c r="P558" s="31">
        <v>2433.6790000000001</v>
      </c>
      <c r="Q558" s="31">
        <v>6150.2089999999998</v>
      </c>
      <c r="R558" s="30">
        <v>11.523199999999999</v>
      </c>
      <c r="S558" s="30">
        <v>70.888800000000003</v>
      </c>
      <c r="T558" s="30">
        <v>8.0198</v>
      </c>
      <c r="U558" s="30">
        <v>1.9508000000000001</v>
      </c>
      <c r="V558" s="30"/>
      <c r="W558" s="31">
        <v>6796.9579999999996</v>
      </c>
    </row>
    <row r="559" spans="1:23" x14ac:dyDescent="0.3">
      <c r="A559" s="32" t="s">
        <v>161</v>
      </c>
      <c r="B559" s="32">
        <v>2002</v>
      </c>
      <c r="C559" s="29" t="s">
        <v>202</v>
      </c>
      <c r="D559" s="29" t="s">
        <v>45</v>
      </c>
      <c r="E559" s="33">
        <f t="shared" si="16"/>
        <v>0</v>
      </c>
      <c r="F559" s="33">
        <f t="shared" si="17"/>
        <v>1</v>
      </c>
      <c r="G559" s="30">
        <v>1.7248000000000001</v>
      </c>
      <c r="H559" s="30"/>
      <c r="I559" s="30">
        <v>19.249500000000001</v>
      </c>
      <c r="J559" s="30">
        <v>4.0307000000000004</v>
      </c>
      <c r="K559" s="30">
        <v>3.66</v>
      </c>
      <c r="L559" s="31">
        <v>5290.31</v>
      </c>
      <c r="M559" s="31">
        <v>57769.014900000002</v>
      </c>
      <c r="N559" s="31">
        <v>80216.816000000006</v>
      </c>
      <c r="O559" s="31">
        <v>53518.012999999999</v>
      </c>
      <c r="P559" s="31">
        <v>2747.46</v>
      </c>
      <c r="Q559" s="31">
        <v>7387.9139999999998</v>
      </c>
      <c r="R559" s="30">
        <v>10.857799999999999</v>
      </c>
      <c r="S559" s="30">
        <v>72.981099999999998</v>
      </c>
      <c r="T559" s="30">
        <v>12.804500000000001</v>
      </c>
      <c r="U559" s="30">
        <v>14.6351</v>
      </c>
      <c r="V559" s="30"/>
      <c r="W559" s="31">
        <v>7741.0479999999998</v>
      </c>
    </row>
    <row r="560" spans="1:23" x14ac:dyDescent="0.3">
      <c r="A560" s="32" t="s">
        <v>162</v>
      </c>
      <c r="B560" s="32">
        <v>2003</v>
      </c>
      <c r="C560" s="29" t="s">
        <v>202</v>
      </c>
      <c r="D560" s="29" t="s">
        <v>45</v>
      </c>
      <c r="E560" s="33">
        <f t="shared" si="16"/>
        <v>0</v>
      </c>
      <c r="F560" s="33">
        <f t="shared" si="17"/>
        <v>1</v>
      </c>
      <c r="G560" s="30">
        <v>1.2478</v>
      </c>
      <c r="H560" s="30"/>
      <c r="I560" s="30">
        <v>12.2949</v>
      </c>
      <c r="J560" s="30">
        <v>4.2298</v>
      </c>
      <c r="K560" s="30">
        <v>3.7917999999999998</v>
      </c>
      <c r="L560" s="31">
        <v>6166.16</v>
      </c>
      <c r="M560" s="31">
        <v>66063.346699999995</v>
      </c>
      <c r="N560" s="31">
        <v>90466.612999999998</v>
      </c>
      <c r="O560" s="31">
        <v>62305.385999999999</v>
      </c>
      <c r="P560" s="31">
        <v>3082.0050000000001</v>
      </c>
      <c r="Q560" s="31">
        <v>9934.7309999999998</v>
      </c>
      <c r="R560" s="30">
        <v>9.1060999999999996</v>
      </c>
      <c r="S560" s="30">
        <v>76.587900000000005</v>
      </c>
      <c r="T560" s="30">
        <v>16.419499999999999</v>
      </c>
      <c r="U560" s="30">
        <v>15.736700000000001</v>
      </c>
      <c r="V560" s="30"/>
      <c r="W560" s="31">
        <v>8211.6740000000009</v>
      </c>
    </row>
    <row r="561" spans="1:23" x14ac:dyDescent="0.3">
      <c r="A561" s="32" t="s">
        <v>163</v>
      </c>
      <c r="B561" s="32">
        <v>2004</v>
      </c>
      <c r="C561" s="29" t="s">
        <v>202</v>
      </c>
      <c r="D561" s="29" t="s">
        <v>45</v>
      </c>
      <c r="E561" s="33">
        <f t="shared" si="16"/>
        <v>0</v>
      </c>
      <c r="F561" s="33">
        <f t="shared" si="17"/>
        <v>1</v>
      </c>
      <c r="G561" s="30">
        <v>1.6319999999999999</v>
      </c>
      <c r="H561" s="30"/>
      <c r="I561" s="30">
        <v>14.9777</v>
      </c>
      <c r="J561" s="30">
        <v>4.0907</v>
      </c>
      <c r="K561" s="30">
        <v>3.7105000000000001</v>
      </c>
      <c r="L561" s="31">
        <v>6687.0820000000003</v>
      </c>
      <c r="M561" s="31">
        <v>72904.317200000005</v>
      </c>
      <c r="N561" s="31">
        <v>100508.641</v>
      </c>
      <c r="O561" s="31">
        <v>68162.600999999995</v>
      </c>
      <c r="P561" s="31">
        <v>3348.223</v>
      </c>
      <c r="Q561" s="31">
        <v>10874.474</v>
      </c>
      <c r="R561" s="30">
        <v>9.2425999999999995</v>
      </c>
      <c r="S561" s="30">
        <v>78.897400000000005</v>
      </c>
      <c r="T561" s="30">
        <v>9.4008000000000003</v>
      </c>
      <c r="U561" s="30">
        <v>14.0684</v>
      </c>
      <c r="V561" s="30"/>
      <c r="W561" s="31">
        <v>10571.126</v>
      </c>
    </row>
    <row r="562" spans="1:23" x14ac:dyDescent="0.3">
      <c r="A562" s="32" t="s">
        <v>164</v>
      </c>
      <c r="B562" s="32">
        <v>2005</v>
      </c>
      <c r="C562" s="29" t="s">
        <v>202</v>
      </c>
      <c r="D562" s="29" t="s">
        <v>45</v>
      </c>
      <c r="E562" s="33">
        <f t="shared" si="16"/>
        <v>0</v>
      </c>
      <c r="F562" s="33">
        <f t="shared" si="17"/>
        <v>1</v>
      </c>
      <c r="G562" s="30">
        <v>1.5293000000000001</v>
      </c>
      <c r="H562" s="30"/>
      <c r="I562" s="30">
        <v>15.0318</v>
      </c>
      <c r="J562" s="30">
        <v>3.6878000000000002</v>
      </c>
      <c r="K562" s="30">
        <v>3.1884999999999999</v>
      </c>
      <c r="L562" s="31"/>
      <c r="M562" s="31"/>
      <c r="N562" s="31">
        <v>115768.268</v>
      </c>
      <c r="O562" s="31">
        <v>81621.997000000003</v>
      </c>
      <c r="P562" s="31">
        <v>3524.873</v>
      </c>
      <c r="Q562" s="31">
        <v>11129.114</v>
      </c>
      <c r="R562" s="30">
        <v>10.4023</v>
      </c>
      <c r="S562" s="30">
        <v>79.055099999999996</v>
      </c>
      <c r="T562" s="30">
        <v>19.745999999999999</v>
      </c>
      <c r="U562" s="30">
        <v>9.7231000000000005</v>
      </c>
      <c r="V562" s="30"/>
      <c r="W562" s="31"/>
    </row>
    <row r="563" spans="1:23" x14ac:dyDescent="0.3">
      <c r="A563" s="32" t="s">
        <v>165</v>
      </c>
      <c r="B563" s="32">
        <v>2006</v>
      </c>
      <c r="C563" s="29" t="s">
        <v>202</v>
      </c>
      <c r="D563" s="29" t="s">
        <v>45</v>
      </c>
      <c r="E563" s="33">
        <f t="shared" si="16"/>
        <v>0</v>
      </c>
      <c r="F563" s="33">
        <f t="shared" si="17"/>
        <v>1</v>
      </c>
      <c r="G563" s="30">
        <v>1.2850999999999999</v>
      </c>
      <c r="H563" s="30"/>
      <c r="I563" s="30">
        <v>13.360099999999999</v>
      </c>
      <c r="J563" s="30">
        <v>3.6082999999999998</v>
      </c>
      <c r="K563" s="30">
        <v>2.8498999999999999</v>
      </c>
      <c r="L563" s="31">
        <v>8226</v>
      </c>
      <c r="M563" s="31">
        <v>90982</v>
      </c>
      <c r="N563" s="31">
        <v>122031</v>
      </c>
      <c r="O563" s="31">
        <v>84271</v>
      </c>
      <c r="P563" s="31">
        <v>3708</v>
      </c>
      <c r="Q563" s="31">
        <v>11745</v>
      </c>
      <c r="R563" s="30">
        <v>10.39</v>
      </c>
      <c r="S563" s="30">
        <v>77.143199999999993</v>
      </c>
      <c r="T563" s="30">
        <v>3.2454999999999998</v>
      </c>
      <c r="U563" s="30">
        <v>9.0052000000000003</v>
      </c>
      <c r="V563" s="30"/>
      <c r="W563" s="31">
        <v>13016</v>
      </c>
    </row>
    <row r="564" spans="1:23" x14ac:dyDescent="0.3">
      <c r="A564" s="32" t="s">
        <v>166</v>
      </c>
      <c r="B564" s="32">
        <v>2007</v>
      </c>
      <c r="C564" s="29" t="s">
        <v>202</v>
      </c>
      <c r="D564" s="29" t="s">
        <v>45</v>
      </c>
      <c r="E564" s="33">
        <f t="shared" si="16"/>
        <v>1</v>
      </c>
      <c r="F564" s="33">
        <f t="shared" si="17"/>
        <v>1</v>
      </c>
      <c r="G564" s="30">
        <v>1.3619000000000001</v>
      </c>
      <c r="H564" s="30"/>
      <c r="I564" s="30">
        <v>14.2265</v>
      </c>
      <c r="J564" s="30">
        <v>3.5335000000000001</v>
      </c>
      <c r="K564" s="30">
        <v>2.9398</v>
      </c>
      <c r="L564" s="31">
        <v>9085</v>
      </c>
      <c r="M564" s="31">
        <v>100053</v>
      </c>
      <c r="N564" s="31">
        <v>132618</v>
      </c>
      <c r="O564" s="31">
        <v>91686</v>
      </c>
      <c r="P564" s="31">
        <v>3880</v>
      </c>
      <c r="Q564" s="31">
        <v>12632</v>
      </c>
      <c r="R564" s="30">
        <v>10.4986</v>
      </c>
      <c r="S564" s="30">
        <v>74.738399999999999</v>
      </c>
      <c r="T564" s="30">
        <v>8.7989999999999995</v>
      </c>
      <c r="U564" s="30">
        <v>7.1569000000000003</v>
      </c>
      <c r="V564" s="30"/>
      <c r="W564" s="31">
        <v>14233</v>
      </c>
    </row>
    <row r="565" spans="1:23" x14ac:dyDescent="0.3">
      <c r="A565" s="32" t="s">
        <v>167</v>
      </c>
      <c r="B565" s="32">
        <v>2008</v>
      </c>
      <c r="C565" s="29" t="s">
        <v>202</v>
      </c>
      <c r="D565" s="29" t="s">
        <v>45</v>
      </c>
      <c r="E565" s="33">
        <f t="shared" si="16"/>
        <v>1</v>
      </c>
      <c r="F565" s="33">
        <f t="shared" si="17"/>
        <v>1</v>
      </c>
      <c r="G565" s="30">
        <v>1.0672999999999999</v>
      </c>
      <c r="H565" s="30"/>
      <c r="I565" s="30">
        <v>11.709099999999999</v>
      </c>
      <c r="J565" s="30">
        <v>3.4982000000000002</v>
      </c>
      <c r="K565" s="30">
        <v>3.0960000000000001</v>
      </c>
      <c r="L565" s="31">
        <v>13446</v>
      </c>
      <c r="M565" s="31">
        <v>109757</v>
      </c>
      <c r="N565" s="31">
        <v>152015</v>
      </c>
      <c r="O565" s="31">
        <v>98669</v>
      </c>
      <c r="P565" s="31">
        <v>4238</v>
      </c>
      <c r="Q565" s="31">
        <v>12955</v>
      </c>
      <c r="R565" s="30">
        <v>9.4789999999999992</v>
      </c>
      <c r="S565" s="30">
        <v>77.384200000000007</v>
      </c>
      <c r="T565" s="30">
        <v>7.6162000000000001</v>
      </c>
      <c r="U565" s="30">
        <v>13.654</v>
      </c>
      <c r="V565" s="30">
        <v>230.0368</v>
      </c>
      <c r="W565" s="31">
        <v>19109</v>
      </c>
    </row>
    <row r="566" spans="1:23" x14ac:dyDescent="0.3">
      <c r="A566" s="32" t="s">
        <v>168</v>
      </c>
      <c r="B566" s="32">
        <v>2009</v>
      </c>
      <c r="C566" s="29" t="s">
        <v>202</v>
      </c>
      <c r="D566" s="29" t="s">
        <v>45</v>
      </c>
      <c r="E566" s="33">
        <f t="shared" si="16"/>
        <v>1</v>
      </c>
      <c r="F566" s="33">
        <f t="shared" si="17"/>
        <v>1</v>
      </c>
      <c r="G566" s="30">
        <v>0.53690000000000004</v>
      </c>
      <c r="H566" s="30"/>
      <c r="I566" s="30">
        <v>5.0023999999999997</v>
      </c>
      <c r="J566" s="30">
        <v>3.6435</v>
      </c>
      <c r="K566" s="30">
        <v>3.3488000000000002</v>
      </c>
      <c r="L566" s="31">
        <v>13456</v>
      </c>
      <c r="M566" s="31">
        <v>117167</v>
      </c>
      <c r="N566" s="31">
        <v>165764</v>
      </c>
      <c r="O566" s="31">
        <v>106207</v>
      </c>
      <c r="P566" s="31">
        <v>4844</v>
      </c>
      <c r="Q566" s="31">
        <v>16191</v>
      </c>
      <c r="R566" s="30">
        <v>10.2065</v>
      </c>
      <c r="S566" s="30">
        <v>79.589699999999993</v>
      </c>
      <c r="T566" s="30">
        <v>7.6397000000000004</v>
      </c>
      <c r="U566" s="30">
        <v>16.582000000000001</v>
      </c>
      <c r="V566" s="30">
        <v>237.27600000000001</v>
      </c>
      <c r="W566" s="31">
        <v>18470</v>
      </c>
    </row>
    <row r="567" spans="1:23" x14ac:dyDescent="0.3">
      <c r="A567" s="32" t="s">
        <v>169</v>
      </c>
      <c r="B567" s="32">
        <v>2010</v>
      </c>
      <c r="C567" s="29" t="s">
        <v>202</v>
      </c>
      <c r="D567" s="29" t="s">
        <v>45</v>
      </c>
      <c r="E567" s="33">
        <f t="shared" si="16"/>
        <v>1</v>
      </c>
      <c r="F567" s="33">
        <f t="shared" si="17"/>
        <v>1</v>
      </c>
      <c r="G567" s="30">
        <v>0.50549999999999995</v>
      </c>
      <c r="H567" s="30"/>
      <c r="I567" s="30">
        <v>5.0019999999999998</v>
      </c>
      <c r="J567" s="30">
        <v>3.9891999999999999</v>
      </c>
      <c r="K567" s="30">
        <v>3.7040999999999999</v>
      </c>
      <c r="L567" s="31">
        <v>13959</v>
      </c>
      <c r="M567" s="31">
        <v>118131</v>
      </c>
      <c r="N567" s="31">
        <v>157081</v>
      </c>
      <c r="O567" s="31">
        <v>107264</v>
      </c>
      <c r="P567" s="31">
        <v>5320</v>
      </c>
      <c r="Q567" s="31">
        <v>16436</v>
      </c>
      <c r="R567" s="30">
        <v>9.5212000000000003</v>
      </c>
      <c r="S567" s="30">
        <v>79.643600000000006</v>
      </c>
      <c r="T567" s="30">
        <v>0.99519999999999997</v>
      </c>
      <c r="U567" s="30">
        <v>-6.7428999999999997</v>
      </c>
      <c r="V567" s="30">
        <v>175.82130000000001</v>
      </c>
      <c r="W567" s="31">
        <v>18319</v>
      </c>
    </row>
    <row r="568" spans="1:23" x14ac:dyDescent="0.3">
      <c r="A568" s="32" t="s">
        <v>170</v>
      </c>
      <c r="B568" s="32">
        <v>2011</v>
      </c>
      <c r="C568" s="29" t="s">
        <v>202</v>
      </c>
      <c r="D568" s="29" t="s">
        <v>45</v>
      </c>
      <c r="E568" s="33">
        <f t="shared" si="16"/>
        <v>1</v>
      </c>
      <c r="F568" s="33">
        <f t="shared" si="17"/>
        <v>1</v>
      </c>
      <c r="G568" s="30">
        <v>0.77729999999999999</v>
      </c>
      <c r="H568" s="30"/>
      <c r="I568" s="30">
        <v>7.6151</v>
      </c>
      <c r="J568" s="30">
        <v>3.9922</v>
      </c>
      <c r="K568" s="30">
        <v>3.7063000000000001</v>
      </c>
      <c r="L568" s="31">
        <v>14913</v>
      </c>
      <c r="M568" s="31">
        <v>119725</v>
      </c>
      <c r="N568" s="31">
        <v>174579</v>
      </c>
      <c r="O568" s="31">
        <v>111205</v>
      </c>
      <c r="P568" s="31">
        <v>5507</v>
      </c>
      <c r="Q568" s="31">
        <v>17418</v>
      </c>
      <c r="R568" s="30">
        <v>9.9873999999999992</v>
      </c>
      <c r="S568" s="30">
        <v>83.122</v>
      </c>
      <c r="T568" s="30">
        <v>3.6741000000000001</v>
      </c>
      <c r="U568" s="30">
        <v>16.5334</v>
      </c>
      <c r="V568" s="30">
        <v>165.51490000000001</v>
      </c>
      <c r="W568" s="31">
        <v>18802</v>
      </c>
    </row>
    <row r="569" spans="1:23" x14ac:dyDescent="0.3">
      <c r="A569" s="32" t="s">
        <v>171</v>
      </c>
      <c r="B569" s="32">
        <v>2012</v>
      </c>
      <c r="C569" s="29" t="s">
        <v>202</v>
      </c>
      <c r="D569" s="29" t="s">
        <v>45</v>
      </c>
      <c r="E569" s="33">
        <f t="shared" si="16"/>
        <v>1</v>
      </c>
      <c r="F569" s="33">
        <f t="shared" si="17"/>
        <v>1</v>
      </c>
      <c r="G569" s="30">
        <v>1.1023000000000001</v>
      </c>
      <c r="H569" s="30"/>
      <c r="I569" s="30">
        <v>10.6738</v>
      </c>
      <c r="J569" s="30">
        <v>3.88</v>
      </c>
      <c r="K569" s="30">
        <v>3.6111</v>
      </c>
      <c r="L569" s="31">
        <v>14373</v>
      </c>
      <c r="M569" s="31">
        <v>136367</v>
      </c>
      <c r="N569" s="31">
        <v>184499</v>
      </c>
      <c r="O569" s="31">
        <v>118364</v>
      </c>
      <c r="P569" s="31">
        <v>5857</v>
      </c>
      <c r="Q569" s="31">
        <v>18483</v>
      </c>
      <c r="R569" s="30">
        <v>8.6934000000000005</v>
      </c>
      <c r="S569" s="30">
        <v>85.825500000000005</v>
      </c>
      <c r="T569" s="30">
        <v>6.4377000000000004</v>
      </c>
      <c r="U569" s="30">
        <v>6.5119999999999996</v>
      </c>
      <c r="V569" s="30">
        <v>149.8186</v>
      </c>
      <c r="W569" s="31">
        <v>18267</v>
      </c>
    </row>
    <row r="570" spans="1:23" x14ac:dyDescent="0.3">
      <c r="A570" s="32" t="s">
        <v>172</v>
      </c>
      <c r="B570" s="32">
        <v>2013</v>
      </c>
      <c r="C570" s="29" t="s">
        <v>202</v>
      </c>
      <c r="D570" s="29" t="s">
        <v>45</v>
      </c>
      <c r="E570" s="33">
        <f t="shared" si="16"/>
        <v>0</v>
      </c>
      <c r="F570" s="33">
        <f t="shared" si="17"/>
        <v>1</v>
      </c>
      <c r="G570" s="30">
        <v>0.91369999999999996</v>
      </c>
      <c r="H570" s="30"/>
      <c r="I570" s="30">
        <v>8.1001999999999992</v>
      </c>
      <c r="J570" s="30">
        <v>3.6355</v>
      </c>
      <c r="K570" s="30">
        <v>3.3654000000000002</v>
      </c>
      <c r="L570" s="31">
        <v>16074</v>
      </c>
      <c r="M570" s="31">
        <v>136366</v>
      </c>
      <c r="N570" s="31">
        <v>183010</v>
      </c>
      <c r="O570" s="31">
        <v>117139</v>
      </c>
      <c r="P570" s="31">
        <v>5616</v>
      </c>
      <c r="Q570" s="31">
        <v>20084</v>
      </c>
      <c r="R570" s="30">
        <v>8.0236000000000001</v>
      </c>
      <c r="S570" s="30">
        <v>83.259299999999996</v>
      </c>
      <c r="T570" s="30">
        <v>-1.0348999999999999</v>
      </c>
      <c r="U570" s="30">
        <v>-4.2081999999999997</v>
      </c>
      <c r="V570" s="30">
        <v>113.5911</v>
      </c>
      <c r="W570" s="31">
        <v>19512</v>
      </c>
    </row>
    <row r="571" spans="1:23" x14ac:dyDescent="0.3">
      <c r="A571" s="32" t="s">
        <v>173</v>
      </c>
      <c r="B571" s="32">
        <v>2014</v>
      </c>
      <c r="C571" s="29" t="s">
        <v>202</v>
      </c>
      <c r="D571" s="29" t="s">
        <v>45</v>
      </c>
      <c r="E571" s="33">
        <f t="shared" si="16"/>
        <v>0</v>
      </c>
      <c r="F571" s="33">
        <f t="shared" si="17"/>
        <v>1</v>
      </c>
      <c r="G571" s="30">
        <v>1.1524000000000001</v>
      </c>
      <c r="H571" s="30"/>
      <c r="I571" s="30">
        <v>9.5112000000000005</v>
      </c>
      <c r="J571" s="30">
        <v>3.4283999999999999</v>
      </c>
      <c r="K571" s="30">
        <v>3.1644000000000001</v>
      </c>
      <c r="L571" s="31">
        <v>17840</v>
      </c>
      <c r="M571" s="31">
        <v>143675</v>
      </c>
      <c r="N571" s="31">
        <v>186834</v>
      </c>
      <c r="O571" s="31">
        <v>121307</v>
      </c>
      <c r="P571" s="31">
        <v>5374</v>
      </c>
      <c r="Q571" s="31">
        <v>21614</v>
      </c>
      <c r="R571" s="30">
        <v>7.6643999999999997</v>
      </c>
      <c r="S571" s="30">
        <v>82.681399999999996</v>
      </c>
      <c r="T571" s="30">
        <v>3.5581999999999998</v>
      </c>
      <c r="U571" s="30">
        <v>1.2277</v>
      </c>
      <c r="V571" s="30">
        <v>102.99460000000001</v>
      </c>
      <c r="W571" s="31">
        <v>21381</v>
      </c>
    </row>
    <row r="572" spans="1:23" x14ac:dyDescent="0.3">
      <c r="A572" s="32" t="s">
        <v>174</v>
      </c>
      <c r="B572" s="32">
        <v>2015</v>
      </c>
      <c r="C572" s="29" t="s">
        <v>202</v>
      </c>
      <c r="D572" s="29" t="s">
        <v>45</v>
      </c>
      <c r="E572" s="33">
        <f t="shared" si="16"/>
        <v>0</v>
      </c>
      <c r="F572" s="33">
        <f t="shared" si="17"/>
        <v>1</v>
      </c>
      <c r="G572" s="30">
        <v>1.0505</v>
      </c>
      <c r="H572" s="30"/>
      <c r="I572" s="30">
        <v>8.3727999999999998</v>
      </c>
      <c r="J572" s="30">
        <v>3.3132000000000001</v>
      </c>
      <c r="K572" s="30">
        <v>3.0607000000000002</v>
      </c>
      <c r="L572" s="31">
        <v>19682</v>
      </c>
      <c r="M572" s="31">
        <v>166611</v>
      </c>
      <c r="N572" s="31">
        <v>209947</v>
      </c>
      <c r="O572" s="31">
        <v>136986</v>
      </c>
      <c r="P572" s="31">
        <v>5592</v>
      </c>
      <c r="Q572" s="31">
        <v>24631</v>
      </c>
      <c r="R572" s="30">
        <v>7.6791</v>
      </c>
      <c r="S572" s="30">
        <v>84.496200000000002</v>
      </c>
      <c r="T572" s="30">
        <v>12.9251</v>
      </c>
      <c r="U572" s="30">
        <v>15.5642</v>
      </c>
      <c r="V572" s="30">
        <v>108.4528</v>
      </c>
      <c r="W572" s="31">
        <v>23753</v>
      </c>
    </row>
    <row r="573" spans="1:23" x14ac:dyDescent="0.3">
      <c r="A573" s="32" t="s">
        <v>175</v>
      </c>
      <c r="B573" s="32">
        <v>2016</v>
      </c>
      <c r="C573" s="29" t="s">
        <v>202</v>
      </c>
      <c r="D573" s="29" t="s">
        <v>45</v>
      </c>
      <c r="E573" s="33">
        <f t="shared" si="16"/>
        <v>0</v>
      </c>
      <c r="F573" s="33">
        <f t="shared" si="17"/>
        <v>1</v>
      </c>
      <c r="G573" s="30">
        <v>1.1304000000000001</v>
      </c>
      <c r="H573" s="30"/>
      <c r="I573" s="30">
        <v>8.7947000000000006</v>
      </c>
      <c r="J573" s="30">
        <v>3.4655</v>
      </c>
      <c r="K573" s="30">
        <v>3.2132999999999998</v>
      </c>
      <c r="L573" s="31">
        <v>21102</v>
      </c>
      <c r="M573" s="31">
        <v>176138</v>
      </c>
      <c r="N573" s="31">
        <v>219276</v>
      </c>
      <c r="O573" s="31">
        <v>145038</v>
      </c>
      <c r="P573" s="31">
        <v>6321</v>
      </c>
      <c r="Q573" s="31">
        <v>26741</v>
      </c>
      <c r="R573" s="30">
        <v>7.3273000000000001</v>
      </c>
      <c r="S573" s="30">
        <v>87.271000000000001</v>
      </c>
      <c r="T573" s="30">
        <v>5.8780000000000001</v>
      </c>
      <c r="U573" s="30">
        <v>7.4501999999999997</v>
      </c>
      <c r="V573" s="30">
        <v>105.6807</v>
      </c>
      <c r="W573" s="31">
        <v>24872</v>
      </c>
    </row>
    <row r="574" spans="1:23" x14ac:dyDescent="0.3">
      <c r="A574" s="32" t="s">
        <v>176</v>
      </c>
      <c r="B574" s="32">
        <v>2017</v>
      </c>
      <c r="C574" s="29" t="s">
        <v>202</v>
      </c>
      <c r="D574" s="29" t="s">
        <v>45</v>
      </c>
      <c r="E574" s="33">
        <f t="shared" si="16"/>
        <v>0</v>
      </c>
      <c r="F574" s="33">
        <f t="shared" si="17"/>
        <v>1</v>
      </c>
      <c r="G574" s="30">
        <v>1.0859000000000001</v>
      </c>
      <c r="H574" s="30"/>
      <c r="I574" s="30">
        <v>8.3398000000000003</v>
      </c>
      <c r="J574" s="30">
        <v>3.4830000000000001</v>
      </c>
      <c r="K574" s="30">
        <v>3.2038000000000002</v>
      </c>
      <c r="L574" s="31">
        <v>21102</v>
      </c>
      <c r="M574" s="31">
        <v>177217</v>
      </c>
      <c r="N574" s="31">
        <v>221642</v>
      </c>
      <c r="O574" s="31">
        <v>144800</v>
      </c>
      <c r="P574" s="31">
        <v>6535</v>
      </c>
      <c r="Q574" s="31">
        <v>26498</v>
      </c>
      <c r="R574" s="30">
        <v>7.4640000000000004</v>
      </c>
      <c r="S574" s="30">
        <v>84.627600000000001</v>
      </c>
      <c r="T574" s="30">
        <v>-0.1641</v>
      </c>
      <c r="U574" s="30">
        <v>-1.7867999999999999</v>
      </c>
      <c r="V574" s="30">
        <v>94.904899999999998</v>
      </c>
      <c r="W574" s="31">
        <v>24653</v>
      </c>
    </row>
    <row r="575" spans="1:23" x14ac:dyDescent="0.3">
      <c r="A575" s="32" t="s">
        <v>177</v>
      </c>
      <c r="B575" s="32">
        <v>2018</v>
      </c>
      <c r="C575" s="29" t="s">
        <v>202</v>
      </c>
      <c r="D575" s="29" t="s">
        <v>45</v>
      </c>
      <c r="E575" s="33">
        <f t="shared" si="16"/>
        <v>0</v>
      </c>
      <c r="F575" s="33">
        <f t="shared" si="17"/>
        <v>1</v>
      </c>
      <c r="G575" s="30">
        <v>1.4472</v>
      </c>
      <c r="H575" s="30"/>
      <c r="I575" s="30">
        <v>11.601599999999999</v>
      </c>
      <c r="J575" s="30">
        <v>3.4721000000000002</v>
      </c>
      <c r="K575" s="30">
        <v>3.0914000000000001</v>
      </c>
      <c r="L575" s="31">
        <v>21456</v>
      </c>
      <c r="M575" s="31">
        <v>181260</v>
      </c>
      <c r="N575" s="31">
        <v>225697</v>
      </c>
      <c r="O575" s="31">
        <v>150001</v>
      </c>
      <c r="P575" s="31">
        <v>6682</v>
      </c>
      <c r="Q575" s="31">
        <v>26305</v>
      </c>
      <c r="R575" s="30">
        <v>7.4789000000000003</v>
      </c>
      <c r="S575" s="30">
        <v>84.803200000000004</v>
      </c>
      <c r="T575" s="30">
        <v>3.5918999999999999</v>
      </c>
      <c r="U575" s="30">
        <v>2.4325000000000001</v>
      </c>
      <c r="V575" s="30">
        <v>94.572199999999995</v>
      </c>
      <c r="W575" s="31">
        <v>24963</v>
      </c>
    </row>
    <row r="576" spans="1:23" x14ac:dyDescent="0.3">
      <c r="A576" s="32" t="s">
        <v>178</v>
      </c>
      <c r="B576" s="32">
        <v>2019</v>
      </c>
      <c r="C576" s="29" t="s">
        <v>202</v>
      </c>
      <c r="D576" s="29" t="s">
        <v>45</v>
      </c>
      <c r="E576" s="33">
        <f t="shared" si="16"/>
        <v>0</v>
      </c>
      <c r="F576" s="33">
        <f t="shared" si="17"/>
        <v>1</v>
      </c>
      <c r="G576" s="30">
        <v>0.92279999999999995</v>
      </c>
      <c r="H576" s="30"/>
      <c r="I576" s="30">
        <v>7.0437000000000003</v>
      </c>
      <c r="J576" s="30">
        <v>2.4603000000000002</v>
      </c>
      <c r="K576" s="30">
        <v>2.1739999999999999</v>
      </c>
      <c r="L576" s="31">
        <v>40744</v>
      </c>
      <c r="M576" s="31">
        <v>376056</v>
      </c>
      <c r="N576" s="31">
        <v>473078</v>
      </c>
      <c r="O576" s="31">
        <v>308215</v>
      </c>
      <c r="P576" s="31">
        <v>7313</v>
      </c>
      <c r="Q576" s="31">
        <v>59673</v>
      </c>
      <c r="R576" s="30">
        <v>7.1078000000000001</v>
      </c>
      <c r="S576" s="30">
        <v>84.440700000000007</v>
      </c>
      <c r="T576" s="30">
        <v>105.4753</v>
      </c>
      <c r="U576" s="30">
        <v>107.64830000000001</v>
      </c>
      <c r="V576" s="30">
        <v>138.31700000000001</v>
      </c>
      <c r="W576" s="31">
        <v>47523</v>
      </c>
    </row>
    <row r="577" spans="1:23" x14ac:dyDescent="0.3">
      <c r="A577" s="32" t="s">
        <v>179</v>
      </c>
      <c r="B577" s="32">
        <v>2020</v>
      </c>
      <c r="C577" s="29" t="s">
        <v>202</v>
      </c>
      <c r="D577" s="29" t="s">
        <v>45</v>
      </c>
      <c r="E577" s="33">
        <f t="shared" si="16"/>
        <v>1</v>
      </c>
      <c r="F577" s="33">
        <f t="shared" si="17"/>
        <v>1</v>
      </c>
      <c r="G577" s="30">
        <v>0.91249999999999998</v>
      </c>
      <c r="H577" s="30"/>
      <c r="I577" s="30">
        <v>6.8348000000000004</v>
      </c>
      <c r="J577" s="30">
        <v>3.2783000000000002</v>
      </c>
      <c r="K577" s="30">
        <v>3.0844</v>
      </c>
      <c r="L577" s="31">
        <v>45915</v>
      </c>
      <c r="M577" s="31">
        <v>379153</v>
      </c>
      <c r="N577" s="31">
        <v>509228</v>
      </c>
      <c r="O577" s="31">
        <v>305793</v>
      </c>
      <c r="P577" s="31">
        <v>13826</v>
      </c>
      <c r="Q577" s="31">
        <v>62759</v>
      </c>
      <c r="R577" s="30">
        <v>7.1810999999999998</v>
      </c>
      <c r="S577" s="30">
        <v>88.899199999999993</v>
      </c>
      <c r="T577" s="30">
        <v>-0.78580000000000005</v>
      </c>
      <c r="U577" s="30">
        <v>13.847099999999999</v>
      </c>
      <c r="V577" s="30">
        <v>192.53299999999999</v>
      </c>
      <c r="W577" s="31">
        <v>55011</v>
      </c>
    </row>
    <row r="578" spans="1:23" x14ac:dyDescent="0.3">
      <c r="A578" s="32" t="s">
        <v>180</v>
      </c>
      <c r="B578" s="32">
        <v>2021</v>
      </c>
      <c r="C578" s="29" t="s">
        <v>202</v>
      </c>
      <c r="D578" s="29" t="s">
        <v>45</v>
      </c>
      <c r="E578" s="33">
        <f t="shared" si="16"/>
        <v>1</v>
      </c>
      <c r="F578" s="33">
        <f t="shared" si="17"/>
        <v>1</v>
      </c>
      <c r="G578" s="30">
        <v>1.2261</v>
      </c>
      <c r="H578" s="30"/>
      <c r="I578" s="30">
        <v>9.6252999999999993</v>
      </c>
      <c r="J578" s="30">
        <v>2.8551000000000002</v>
      </c>
      <c r="K578" s="30">
        <v>2.7488000000000001</v>
      </c>
      <c r="L578" s="31">
        <v>44194</v>
      </c>
      <c r="M578" s="31">
        <v>390886</v>
      </c>
      <c r="N578" s="31">
        <v>541241</v>
      </c>
      <c r="O578" s="31">
        <v>294325</v>
      </c>
      <c r="P578" s="31">
        <v>13006</v>
      </c>
      <c r="Q578" s="31">
        <v>62598</v>
      </c>
      <c r="R578" s="30">
        <v>7.8133999999999997</v>
      </c>
      <c r="S578" s="30">
        <v>90.680199999999999</v>
      </c>
      <c r="T578" s="30">
        <v>-3.7502</v>
      </c>
      <c r="U578" s="30">
        <v>9.2922999999999991</v>
      </c>
      <c r="V578" s="30">
        <v>241.3449</v>
      </c>
      <c r="W578" s="31">
        <v>51518</v>
      </c>
    </row>
    <row r="579" spans="1:23" x14ac:dyDescent="0.3">
      <c r="A579" s="32" t="s">
        <v>181</v>
      </c>
      <c r="B579" s="32">
        <v>2022</v>
      </c>
      <c r="C579" s="29" t="s">
        <v>202</v>
      </c>
      <c r="D579" s="29" t="s">
        <v>45</v>
      </c>
      <c r="E579" s="33">
        <f t="shared" si="16"/>
        <v>1</v>
      </c>
      <c r="F579" s="33">
        <f t="shared" si="17"/>
        <v>1</v>
      </c>
      <c r="G579" s="30">
        <v>1.1417999999999999</v>
      </c>
      <c r="H579" s="30"/>
      <c r="I579" s="30">
        <v>10.180400000000001</v>
      </c>
      <c r="J579" s="30">
        <v>3.032</v>
      </c>
      <c r="K579" s="30">
        <v>2.7850000000000001</v>
      </c>
      <c r="L579" s="31">
        <v>45769</v>
      </c>
      <c r="M579" s="31">
        <v>433857</v>
      </c>
      <c r="N579" s="31">
        <v>555255</v>
      </c>
      <c r="O579" s="31">
        <v>327435</v>
      </c>
      <c r="P579" s="31">
        <v>14316</v>
      </c>
      <c r="Q579" s="31">
        <v>53841</v>
      </c>
      <c r="R579" s="30">
        <v>9.1722000000000001</v>
      </c>
      <c r="S579" s="30">
        <v>85.846999999999994</v>
      </c>
      <c r="T579" s="30">
        <v>11.249499999999999</v>
      </c>
      <c r="U579" s="30">
        <v>-0.71860000000000002</v>
      </c>
      <c r="V579" s="30">
        <v>137.3193</v>
      </c>
      <c r="W579" s="31">
        <v>54073</v>
      </c>
    </row>
    <row r="580" spans="1:23" x14ac:dyDescent="0.3">
      <c r="A580" s="32"/>
      <c r="B580" s="32"/>
      <c r="C580" s="29"/>
      <c r="D580" s="29"/>
      <c r="E580" s="33"/>
      <c r="F580" s="33"/>
      <c r="G580" s="30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30"/>
      <c r="S580" s="30"/>
      <c r="T580" s="30"/>
      <c r="U580" s="30"/>
      <c r="V580" s="30"/>
      <c r="W580" s="31"/>
    </row>
    <row r="581" spans="1:23" x14ac:dyDescent="0.3">
      <c r="A581" s="32" t="s">
        <v>157</v>
      </c>
      <c r="B581" s="32">
        <v>1998</v>
      </c>
      <c r="C581" s="29" t="s">
        <v>203</v>
      </c>
      <c r="D581" s="29" t="s">
        <v>45</v>
      </c>
      <c r="E581" s="33">
        <f t="shared" si="16"/>
        <v>0</v>
      </c>
      <c r="F581" s="33">
        <f t="shared" si="17"/>
        <v>1</v>
      </c>
      <c r="G581" s="30">
        <v>1.4801</v>
      </c>
      <c r="H581" s="30"/>
      <c r="I581" s="30">
        <v>17.794799999999999</v>
      </c>
      <c r="J581" s="30">
        <v>4.4814999999999996</v>
      </c>
      <c r="K581" s="30">
        <v>3.5087000000000002</v>
      </c>
      <c r="L581" s="31"/>
      <c r="M581" s="31"/>
      <c r="N581" s="31">
        <v>150714</v>
      </c>
      <c r="O581" s="31">
        <v>106958</v>
      </c>
      <c r="P581" s="31">
        <v>5564.9997999999996</v>
      </c>
      <c r="Q581" s="31">
        <v>12574</v>
      </c>
      <c r="R581" s="30">
        <v>11.9862</v>
      </c>
      <c r="S581" s="30">
        <v>77.617599999999996</v>
      </c>
      <c r="T581" s="30">
        <v>8.0067000000000004</v>
      </c>
      <c r="U581" s="30">
        <v>6.1257000000000001</v>
      </c>
      <c r="V581" s="30"/>
      <c r="W581" s="31"/>
    </row>
    <row r="582" spans="1:23" x14ac:dyDescent="0.3">
      <c r="A582" s="32" t="s">
        <v>158</v>
      </c>
      <c r="B582" s="32">
        <v>1999</v>
      </c>
      <c r="C582" s="29" t="s">
        <v>203</v>
      </c>
      <c r="D582" s="29" t="s">
        <v>45</v>
      </c>
      <c r="E582" s="33">
        <f t="shared" si="16"/>
        <v>0</v>
      </c>
      <c r="F582" s="33">
        <f t="shared" si="17"/>
        <v>1</v>
      </c>
      <c r="G582" s="30">
        <v>1.5617000000000001</v>
      </c>
      <c r="H582" s="30"/>
      <c r="I582" s="30">
        <v>17.961600000000001</v>
      </c>
      <c r="J582" s="30">
        <v>4.4721000000000002</v>
      </c>
      <c r="K582" s="30">
        <v>3.5956000000000001</v>
      </c>
      <c r="L582" s="31"/>
      <c r="M582" s="31"/>
      <c r="N582" s="31">
        <v>154318</v>
      </c>
      <c r="O582" s="31">
        <v>113229</v>
      </c>
      <c r="P582" s="31">
        <v>5836.3998000000001</v>
      </c>
      <c r="Q582" s="31">
        <v>13947</v>
      </c>
      <c r="R582" s="30">
        <v>11.0646</v>
      </c>
      <c r="S582" s="30">
        <v>75.817800000000005</v>
      </c>
      <c r="T582" s="30">
        <v>5.8630000000000004</v>
      </c>
      <c r="U582" s="30">
        <v>-0.89029999999999998</v>
      </c>
      <c r="V582" s="30"/>
      <c r="W582" s="31">
        <v>16342</v>
      </c>
    </row>
    <row r="583" spans="1:23" x14ac:dyDescent="0.3">
      <c r="A583" s="32" t="s">
        <v>159</v>
      </c>
      <c r="B583" s="32">
        <v>2000</v>
      </c>
      <c r="C583" s="29" t="s">
        <v>203</v>
      </c>
      <c r="D583" s="29" t="s">
        <v>45</v>
      </c>
      <c r="E583" s="33">
        <f t="shared" si="16"/>
        <v>0</v>
      </c>
      <c r="F583" s="33">
        <f t="shared" si="17"/>
        <v>1</v>
      </c>
      <c r="G583" s="30">
        <v>1.8015000000000001</v>
      </c>
      <c r="H583" s="30"/>
      <c r="I583" s="30">
        <v>19.753399999999999</v>
      </c>
      <c r="J583" s="30">
        <v>4.4443999999999999</v>
      </c>
      <c r="K583" s="30">
        <v>3.4861</v>
      </c>
      <c r="L583" s="31">
        <v>11602</v>
      </c>
      <c r="M583" s="31">
        <v>160735.84909999999</v>
      </c>
      <c r="N583" s="31">
        <v>164921</v>
      </c>
      <c r="O583" s="31">
        <v>122365</v>
      </c>
      <c r="P583" s="31">
        <v>6049.6</v>
      </c>
      <c r="Q583" s="31">
        <v>15168</v>
      </c>
      <c r="R583" s="30">
        <v>10.872999999999999</v>
      </c>
      <c r="S583" s="30">
        <v>75.225399999999993</v>
      </c>
      <c r="T583" s="30">
        <v>8.0686</v>
      </c>
      <c r="U583" s="30">
        <v>5.9158999999999997</v>
      </c>
      <c r="V583" s="30"/>
      <c r="W583" s="31">
        <v>17038</v>
      </c>
    </row>
    <row r="584" spans="1:23" x14ac:dyDescent="0.3">
      <c r="A584" s="32" t="s">
        <v>160</v>
      </c>
      <c r="B584" s="32">
        <v>2001</v>
      </c>
      <c r="C584" s="29" t="s">
        <v>203</v>
      </c>
      <c r="D584" s="29" t="s">
        <v>45</v>
      </c>
      <c r="E584" s="33">
        <f t="shared" si="16"/>
        <v>1</v>
      </c>
      <c r="F584" s="33">
        <f t="shared" si="17"/>
        <v>1</v>
      </c>
      <c r="G584" s="30">
        <v>1.0147999999999999</v>
      </c>
      <c r="H584" s="30"/>
      <c r="I584" s="30">
        <v>10.790699999999999</v>
      </c>
      <c r="J584" s="30">
        <v>4.4953000000000003</v>
      </c>
      <c r="K584" s="30">
        <v>3.7486999999999999</v>
      </c>
      <c r="L584" s="31">
        <v>12488</v>
      </c>
      <c r="M584" s="31">
        <v>163658.11970000001</v>
      </c>
      <c r="N584" s="31">
        <v>171390</v>
      </c>
      <c r="O584" s="31">
        <v>114405</v>
      </c>
      <c r="P584" s="31">
        <v>6408.8</v>
      </c>
      <c r="Q584" s="31">
        <v>16461</v>
      </c>
      <c r="R584" s="30">
        <v>10.411899999999999</v>
      </c>
      <c r="S584" s="30">
        <v>70.887500000000003</v>
      </c>
      <c r="T584" s="30">
        <v>-6.5050999999999997</v>
      </c>
      <c r="U584" s="30">
        <v>-3.9403000000000001</v>
      </c>
      <c r="V584" s="30"/>
      <c r="W584" s="31">
        <v>19148</v>
      </c>
    </row>
    <row r="585" spans="1:23" x14ac:dyDescent="0.3">
      <c r="A585" s="32" t="s">
        <v>161</v>
      </c>
      <c r="B585" s="32">
        <v>2002</v>
      </c>
      <c r="C585" s="29" t="s">
        <v>203</v>
      </c>
      <c r="D585" s="29" t="s">
        <v>45</v>
      </c>
      <c r="E585" s="33">
        <f t="shared" si="16"/>
        <v>0</v>
      </c>
      <c r="F585" s="33">
        <f t="shared" si="17"/>
        <v>1</v>
      </c>
      <c r="G585" s="30">
        <v>1.8029999999999999</v>
      </c>
      <c r="H585" s="30"/>
      <c r="I585" s="30">
        <v>18.1569</v>
      </c>
      <c r="J585" s="30">
        <v>4.6317000000000004</v>
      </c>
      <c r="K585" s="30">
        <v>4.1609999999999996</v>
      </c>
      <c r="L585" s="31">
        <v>12941</v>
      </c>
      <c r="M585" s="31">
        <v>162000</v>
      </c>
      <c r="N585" s="31">
        <v>180027</v>
      </c>
      <c r="O585" s="31">
        <v>116251</v>
      </c>
      <c r="P585" s="31">
        <v>6814.3</v>
      </c>
      <c r="Q585" s="31">
        <v>18436</v>
      </c>
      <c r="R585" s="30">
        <v>9.7650000000000006</v>
      </c>
      <c r="S585" s="30">
        <v>74.575599999999994</v>
      </c>
      <c r="T585" s="30">
        <v>1.6135999999999999</v>
      </c>
      <c r="U585" s="30">
        <v>9.8033999999999999</v>
      </c>
      <c r="V585" s="30"/>
      <c r="W585" s="31">
        <v>20088</v>
      </c>
    </row>
    <row r="586" spans="1:23" x14ac:dyDescent="0.3">
      <c r="A586" s="32" t="s">
        <v>162</v>
      </c>
      <c r="B586" s="32">
        <v>2003</v>
      </c>
      <c r="C586" s="29" t="s">
        <v>203</v>
      </c>
      <c r="D586" s="29" t="s">
        <v>45</v>
      </c>
      <c r="E586" s="33">
        <f t="shared" si="16"/>
        <v>0</v>
      </c>
      <c r="F586" s="33">
        <f t="shared" si="17"/>
        <v>1</v>
      </c>
      <c r="G586" s="30">
        <v>2.0213999999999999</v>
      </c>
      <c r="H586" s="30"/>
      <c r="I586" s="30">
        <v>19.813199999999998</v>
      </c>
      <c r="J586" s="30">
        <v>4.6083999999999996</v>
      </c>
      <c r="K586" s="30">
        <v>4.2633000000000001</v>
      </c>
      <c r="L586" s="31">
        <v>14623</v>
      </c>
      <c r="M586" s="31">
        <v>159632.3529</v>
      </c>
      <c r="N586" s="31">
        <v>189286</v>
      </c>
      <c r="O586" s="31">
        <v>118235</v>
      </c>
      <c r="P586" s="31">
        <v>7189.3</v>
      </c>
      <c r="Q586" s="31">
        <v>19242</v>
      </c>
      <c r="R586" s="30">
        <v>9.8370999999999995</v>
      </c>
      <c r="S586" s="30">
        <v>72.717699999999994</v>
      </c>
      <c r="T586" s="30">
        <v>1.7067000000000001</v>
      </c>
      <c r="U586" s="30">
        <v>3.0449999999999999</v>
      </c>
      <c r="V586" s="30"/>
      <c r="W586" s="31">
        <v>21710</v>
      </c>
    </row>
    <row r="587" spans="1:23" x14ac:dyDescent="0.3">
      <c r="A587" s="32" t="s">
        <v>163</v>
      </c>
      <c r="B587" s="32">
        <v>2004</v>
      </c>
      <c r="C587" s="29" t="s">
        <v>203</v>
      </c>
      <c r="D587" s="29" t="s">
        <v>45</v>
      </c>
      <c r="E587" s="33">
        <f t="shared" si="16"/>
        <v>0</v>
      </c>
      <c r="F587" s="33">
        <f t="shared" si="17"/>
        <v>1</v>
      </c>
      <c r="G587" s="30">
        <v>2.1680000000000001</v>
      </c>
      <c r="H587" s="30"/>
      <c r="I587" s="30">
        <v>21.488900000000001</v>
      </c>
      <c r="J587" s="30">
        <v>4.2980999999999998</v>
      </c>
      <c r="K587" s="30">
        <v>3.9874999999999998</v>
      </c>
      <c r="L587" s="31">
        <v>14720</v>
      </c>
      <c r="M587" s="31">
        <v>170625.95420000001</v>
      </c>
      <c r="N587" s="31">
        <v>195104</v>
      </c>
      <c r="O587" s="31">
        <v>127754</v>
      </c>
      <c r="P587" s="31">
        <v>7111.3</v>
      </c>
      <c r="Q587" s="31">
        <v>19539</v>
      </c>
      <c r="R587" s="30">
        <v>9.9854000000000003</v>
      </c>
      <c r="S587" s="30">
        <v>71.629199999999997</v>
      </c>
      <c r="T587" s="30">
        <v>8.0509000000000004</v>
      </c>
      <c r="U587" s="30">
        <v>1.4187000000000001</v>
      </c>
      <c r="V587" s="30"/>
      <c r="W587" s="31">
        <v>22352</v>
      </c>
    </row>
    <row r="588" spans="1:23" x14ac:dyDescent="0.3">
      <c r="A588" s="32" t="s">
        <v>164</v>
      </c>
      <c r="B588" s="32">
        <v>2005</v>
      </c>
      <c r="C588" s="29" t="s">
        <v>203</v>
      </c>
      <c r="D588" s="29" t="s">
        <v>45</v>
      </c>
      <c r="E588" s="33">
        <f t="shared" si="16"/>
        <v>0</v>
      </c>
      <c r="F588" s="33">
        <f t="shared" si="17"/>
        <v>1</v>
      </c>
      <c r="G588" s="30">
        <v>2.2191999999999998</v>
      </c>
      <c r="H588" s="30"/>
      <c r="I588" s="30">
        <v>22.657399999999999</v>
      </c>
      <c r="J588" s="30">
        <v>4.0678000000000001</v>
      </c>
      <c r="K588" s="30">
        <v>3.6238000000000001</v>
      </c>
      <c r="L588" s="31">
        <v>15145</v>
      </c>
      <c r="M588" s="31">
        <v>184353</v>
      </c>
      <c r="N588" s="31">
        <v>209465</v>
      </c>
      <c r="O588" s="31">
        <v>137806</v>
      </c>
      <c r="P588" s="31">
        <v>7055</v>
      </c>
      <c r="Q588" s="31">
        <v>20086</v>
      </c>
      <c r="R588" s="30">
        <v>10.4284</v>
      </c>
      <c r="S588" s="30">
        <v>68.529700000000005</v>
      </c>
      <c r="T588" s="30">
        <v>7.8681999999999999</v>
      </c>
      <c r="U588" s="30">
        <v>3.2864</v>
      </c>
      <c r="V588" s="30"/>
      <c r="W588" s="31">
        <v>23056</v>
      </c>
    </row>
    <row r="589" spans="1:23" x14ac:dyDescent="0.3">
      <c r="A589" s="32" t="s">
        <v>165</v>
      </c>
      <c r="B589" s="32">
        <v>2006</v>
      </c>
      <c r="C589" s="29" t="s">
        <v>203</v>
      </c>
      <c r="D589" s="29" t="s">
        <v>45</v>
      </c>
      <c r="E589" s="33">
        <f t="shared" si="16"/>
        <v>0</v>
      </c>
      <c r="F589" s="33">
        <f t="shared" si="17"/>
        <v>1</v>
      </c>
      <c r="G589" s="30">
        <v>2.2164999999999999</v>
      </c>
      <c r="H589" s="30"/>
      <c r="I589" s="30">
        <v>23.349799999999998</v>
      </c>
      <c r="J589" s="30">
        <v>3.7081</v>
      </c>
      <c r="K589" s="30">
        <v>3.1000999999999999</v>
      </c>
      <c r="L589" s="31">
        <v>17036</v>
      </c>
      <c r="M589" s="31">
        <v>194659</v>
      </c>
      <c r="N589" s="31">
        <v>219232</v>
      </c>
      <c r="O589" s="31">
        <v>146853</v>
      </c>
      <c r="P589" s="31">
        <v>6741</v>
      </c>
      <c r="Q589" s="31">
        <v>20197</v>
      </c>
      <c r="R589" s="30">
        <v>10.342599999999999</v>
      </c>
      <c r="S589" s="30">
        <v>65.929699999999997</v>
      </c>
      <c r="T589" s="30">
        <v>6.5650000000000004</v>
      </c>
      <c r="U589" s="30">
        <v>0.13869999999999999</v>
      </c>
      <c r="V589" s="30"/>
      <c r="W589" s="31">
        <v>24495</v>
      </c>
    </row>
    <row r="590" spans="1:23" x14ac:dyDescent="0.3">
      <c r="A590" s="32" t="s">
        <v>166</v>
      </c>
      <c r="B590" s="32">
        <v>2007</v>
      </c>
      <c r="C590" s="29" t="s">
        <v>203</v>
      </c>
      <c r="D590" s="29" t="s">
        <v>45</v>
      </c>
      <c r="E590" s="33">
        <f t="shared" si="16"/>
        <v>1</v>
      </c>
      <c r="F590" s="33">
        <f t="shared" si="17"/>
        <v>1</v>
      </c>
      <c r="G590" s="30">
        <v>1.893</v>
      </c>
      <c r="H590" s="30"/>
      <c r="I590" s="30">
        <v>21.191299999999998</v>
      </c>
      <c r="J590" s="30">
        <v>3.48</v>
      </c>
      <c r="K590" s="30">
        <v>2.8654000000000002</v>
      </c>
      <c r="L590" s="31">
        <v>17539</v>
      </c>
      <c r="M590" s="31">
        <v>212592</v>
      </c>
      <c r="N590" s="31">
        <v>237615</v>
      </c>
      <c r="O590" s="31">
        <v>158646</v>
      </c>
      <c r="P590" s="31">
        <v>6689</v>
      </c>
      <c r="Q590" s="31">
        <v>20046</v>
      </c>
      <c r="R590" s="30">
        <v>11.2903</v>
      </c>
      <c r="S590" s="30">
        <v>63.421900000000001</v>
      </c>
      <c r="T590" s="30">
        <v>8.0305</v>
      </c>
      <c r="U590" s="30">
        <v>5.2553999999999998</v>
      </c>
      <c r="V590" s="30"/>
      <c r="W590" s="31">
        <v>25925</v>
      </c>
    </row>
    <row r="591" spans="1:23" x14ac:dyDescent="0.3">
      <c r="A591" s="32" t="s">
        <v>167</v>
      </c>
      <c r="B591" s="32">
        <v>2008</v>
      </c>
      <c r="C591" s="29" t="s">
        <v>203</v>
      </c>
      <c r="D591" s="29" t="s">
        <v>45</v>
      </c>
      <c r="E591" s="33">
        <f t="shared" si="16"/>
        <v>1</v>
      </c>
      <c r="F591" s="33">
        <f t="shared" si="17"/>
        <v>1</v>
      </c>
      <c r="G591" s="30">
        <v>1.1700999999999999</v>
      </c>
      <c r="H591" s="30"/>
      <c r="I591" s="30">
        <v>14.6974</v>
      </c>
      <c r="J591" s="30">
        <v>3.6816</v>
      </c>
      <c r="K591" s="30">
        <v>3.2662</v>
      </c>
      <c r="L591" s="31">
        <v>24426</v>
      </c>
      <c r="M591" s="31">
        <v>230627</v>
      </c>
      <c r="N591" s="31">
        <v>265912</v>
      </c>
      <c r="O591" s="31">
        <v>188439</v>
      </c>
      <c r="P591" s="31">
        <v>7732</v>
      </c>
      <c r="Q591" s="31">
        <v>18369</v>
      </c>
      <c r="R591" s="30">
        <v>10.1107</v>
      </c>
      <c r="S591" s="30">
        <v>68.776700000000005</v>
      </c>
      <c r="T591" s="30">
        <v>18.779499999999999</v>
      </c>
      <c r="U591" s="30">
        <v>21.229399999999998</v>
      </c>
      <c r="V591" s="30">
        <v>174.13310000000001</v>
      </c>
      <c r="W591" s="31">
        <v>32897</v>
      </c>
    </row>
    <row r="592" spans="1:23" x14ac:dyDescent="0.3">
      <c r="A592" s="32" t="s">
        <v>168</v>
      </c>
      <c r="B592" s="32">
        <v>2009</v>
      </c>
      <c r="C592" s="29" t="s">
        <v>203</v>
      </c>
      <c r="D592" s="29" t="s">
        <v>45</v>
      </c>
      <c r="E592" s="33">
        <f t="shared" si="16"/>
        <v>1</v>
      </c>
      <c r="F592" s="33">
        <f t="shared" si="17"/>
        <v>1</v>
      </c>
      <c r="G592" s="30">
        <v>0.80610000000000004</v>
      </c>
      <c r="H592" s="30"/>
      <c r="I592" s="30">
        <v>8.4189000000000007</v>
      </c>
      <c r="J592" s="30">
        <v>3.7181000000000002</v>
      </c>
      <c r="K592" s="30">
        <v>3.4237000000000002</v>
      </c>
      <c r="L592" s="31">
        <v>22610</v>
      </c>
      <c r="M592" s="31">
        <v>235233</v>
      </c>
      <c r="N592" s="31">
        <v>281176</v>
      </c>
      <c r="O592" s="31">
        <v>199527</v>
      </c>
      <c r="P592" s="31">
        <v>8518</v>
      </c>
      <c r="Q592" s="31">
        <v>24463</v>
      </c>
      <c r="R592" s="30">
        <v>10.5463</v>
      </c>
      <c r="S592" s="30">
        <v>74.146799999999999</v>
      </c>
      <c r="T592" s="30">
        <v>5.8841000000000001</v>
      </c>
      <c r="U592" s="30">
        <v>14.993399999999999</v>
      </c>
      <c r="V592" s="30">
        <v>195.81039999999999</v>
      </c>
      <c r="W592" s="31">
        <v>30458</v>
      </c>
    </row>
    <row r="593" spans="1:23" x14ac:dyDescent="0.3">
      <c r="A593" s="32" t="s">
        <v>169</v>
      </c>
      <c r="B593" s="32">
        <v>2010</v>
      </c>
      <c r="C593" s="29" t="s">
        <v>203</v>
      </c>
      <c r="D593" s="29" t="s">
        <v>45</v>
      </c>
      <c r="E593" s="33">
        <f t="shared" si="16"/>
        <v>1</v>
      </c>
      <c r="F593" s="33">
        <f t="shared" si="17"/>
        <v>1</v>
      </c>
      <c r="G593" s="30">
        <v>1.1264000000000001</v>
      </c>
      <c r="H593" s="30"/>
      <c r="I593" s="30">
        <v>12.8026</v>
      </c>
      <c r="J593" s="30">
        <v>3.9138000000000002</v>
      </c>
      <c r="K593" s="30">
        <v>3.6675</v>
      </c>
      <c r="L593" s="31">
        <v>25947</v>
      </c>
      <c r="M593" s="31">
        <v>247619</v>
      </c>
      <c r="N593" s="31">
        <v>307786</v>
      </c>
      <c r="O593" s="31">
        <v>205432</v>
      </c>
      <c r="P593" s="31">
        <v>9579</v>
      </c>
      <c r="Q593" s="31">
        <v>27589</v>
      </c>
      <c r="R593" s="30">
        <v>10.150600000000001</v>
      </c>
      <c r="S593" s="30">
        <v>76.115200000000002</v>
      </c>
      <c r="T593" s="30">
        <v>2.9594999999999998</v>
      </c>
      <c r="U593" s="30">
        <v>11.4657</v>
      </c>
      <c r="V593" s="30">
        <v>209.2045</v>
      </c>
      <c r="W593" s="31">
        <v>33033</v>
      </c>
    </row>
    <row r="594" spans="1:23" x14ac:dyDescent="0.3">
      <c r="A594" s="32" t="s">
        <v>170</v>
      </c>
      <c r="B594" s="32">
        <v>2011</v>
      </c>
      <c r="C594" s="29" t="s">
        <v>203</v>
      </c>
      <c r="D594" s="29" t="s">
        <v>45</v>
      </c>
      <c r="E594" s="33">
        <f t="shared" si="16"/>
        <v>1</v>
      </c>
      <c r="F594" s="33">
        <f t="shared" si="17"/>
        <v>1</v>
      </c>
      <c r="G594" s="30">
        <v>1.5039</v>
      </c>
      <c r="H594" s="30"/>
      <c r="I594" s="30">
        <v>16.013999999999999</v>
      </c>
      <c r="J594" s="30">
        <v>3.8109000000000002</v>
      </c>
      <c r="K594" s="30">
        <v>3.5308000000000002</v>
      </c>
      <c r="L594" s="31">
        <v>29173</v>
      </c>
      <c r="M594" s="31">
        <v>271333</v>
      </c>
      <c r="N594" s="31">
        <v>340122</v>
      </c>
      <c r="O594" s="31">
        <v>216991</v>
      </c>
      <c r="P594" s="31">
        <v>10123</v>
      </c>
      <c r="Q594" s="31">
        <v>31372</v>
      </c>
      <c r="R594" s="30">
        <v>9.7257999999999996</v>
      </c>
      <c r="S594" s="30">
        <v>78.718100000000007</v>
      </c>
      <c r="T594" s="30">
        <v>5.6266999999999996</v>
      </c>
      <c r="U594" s="30">
        <v>13.039300000000001</v>
      </c>
      <c r="V594" s="30">
        <v>179.04259999999999</v>
      </c>
      <c r="W594" s="31">
        <v>36067</v>
      </c>
    </row>
    <row r="595" spans="1:23" x14ac:dyDescent="0.3">
      <c r="A595" s="32" t="s">
        <v>171</v>
      </c>
      <c r="B595" s="32">
        <v>2012</v>
      </c>
      <c r="C595" s="29" t="s">
        <v>203</v>
      </c>
      <c r="D595" s="29" t="s">
        <v>45</v>
      </c>
      <c r="E595" s="33">
        <f t="shared" si="16"/>
        <v>1</v>
      </c>
      <c r="F595" s="33">
        <f t="shared" si="17"/>
        <v>1</v>
      </c>
      <c r="G595" s="30">
        <v>1.6274</v>
      </c>
      <c r="H595" s="30"/>
      <c r="I595" s="30">
        <v>16.411300000000001</v>
      </c>
      <c r="J595" s="30">
        <v>3.7143000000000002</v>
      </c>
      <c r="K595" s="30">
        <v>3.4155000000000002</v>
      </c>
      <c r="L595" s="31">
        <v>31203</v>
      </c>
      <c r="M595" s="31">
        <v>287611</v>
      </c>
      <c r="N595" s="31">
        <v>353855</v>
      </c>
      <c r="O595" s="31">
        <v>231305</v>
      </c>
      <c r="P595" s="31">
        <v>10745</v>
      </c>
      <c r="Q595" s="31">
        <v>34229</v>
      </c>
      <c r="R595" s="30">
        <v>8.7876999999999992</v>
      </c>
      <c r="S595" s="30">
        <v>82.784800000000004</v>
      </c>
      <c r="T595" s="30">
        <v>6.5965999999999996</v>
      </c>
      <c r="U595" s="30">
        <v>7.9252000000000002</v>
      </c>
      <c r="V595" s="30">
        <v>128.30359999999999</v>
      </c>
      <c r="W595" s="31">
        <v>37780</v>
      </c>
    </row>
    <row r="596" spans="1:23" x14ac:dyDescent="0.3">
      <c r="A596" s="32" t="s">
        <v>172</v>
      </c>
      <c r="B596" s="32">
        <v>2013</v>
      </c>
      <c r="C596" s="29" t="s">
        <v>203</v>
      </c>
      <c r="D596" s="29" t="s">
        <v>45</v>
      </c>
      <c r="E596" s="33">
        <f t="shared" si="16"/>
        <v>0</v>
      </c>
      <c r="F596" s="33">
        <f t="shared" si="17"/>
        <v>1</v>
      </c>
      <c r="G596" s="30">
        <v>1.6258999999999999</v>
      </c>
      <c r="H596" s="30"/>
      <c r="I596" s="30">
        <v>15.731199999999999</v>
      </c>
      <c r="J596" s="30">
        <v>3.4782000000000002</v>
      </c>
      <c r="K596" s="30">
        <v>3.2149000000000001</v>
      </c>
      <c r="L596" s="31">
        <v>33386</v>
      </c>
      <c r="M596" s="31">
        <v>297919</v>
      </c>
      <c r="N596" s="31">
        <v>364021</v>
      </c>
      <c r="O596" s="31">
        <v>238503</v>
      </c>
      <c r="P596" s="31">
        <v>10604</v>
      </c>
      <c r="Q596" s="31">
        <v>36357</v>
      </c>
      <c r="R596" s="30">
        <v>8.7072000000000003</v>
      </c>
      <c r="S596" s="30">
        <v>84.615899999999996</v>
      </c>
      <c r="T596" s="30">
        <v>3.1118999999999999</v>
      </c>
      <c r="U596" s="30">
        <v>5.1929999999999996</v>
      </c>
      <c r="V596" s="30">
        <v>115.8036</v>
      </c>
      <c r="W596" s="31">
        <v>39340</v>
      </c>
    </row>
    <row r="597" spans="1:23" x14ac:dyDescent="0.3">
      <c r="A597" s="32" t="s">
        <v>173</v>
      </c>
      <c r="B597" s="32">
        <v>2014</v>
      </c>
      <c r="C597" s="29" t="s">
        <v>203</v>
      </c>
      <c r="D597" s="29" t="s">
        <v>45</v>
      </c>
      <c r="E597" s="33">
        <f t="shared" si="16"/>
        <v>0</v>
      </c>
      <c r="F597" s="33">
        <f t="shared" si="17"/>
        <v>1</v>
      </c>
      <c r="G597" s="30">
        <v>1.5266</v>
      </c>
      <c r="H597" s="30"/>
      <c r="I597" s="30">
        <v>14.9079</v>
      </c>
      <c r="J597" s="30">
        <v>3.2736000000000001</v>
      </c>
      <c r="K597" s="30">
        <v>3.0592999999999999</v>
      </c>
      <c r="L597" s="31">
        <v>36020</v>
      </c>
      <c r="M597" s="31">
        <v>317398</v>
      </c>
      <c r="N597" s="31">
        <v>402529</v>
      </c>
      <c r="O597" s="31">
        <v>252643</v>
      </c>
      <c r="P597" s="31">
        <v>10775</v>
      </c>
      <c r="Q597" s="31">
        <v>38543</v>
      </c>
      <c r="R597" s="30">
        <v>9.1135999999999999</v>
      </c>
      <c r="S597" s="30">
        <v>81.978700000000003</v>
      </c>
      <c r="T597" s="30">
        <v>5.9286000000000003</v>
      </c>
      <c r="U597" s="30">
        <v>7.8627000000000002</v>
      </c>
      <c r="V597" s="30">
        <v>147.7337</v>
      </c>
      <c r="W597" s="31">
        <v>43208</v>
      </c>
    </row>
    <row r="598" spans="1:23" x14ac:dyDescent="0.3">
      <c r="A598" s="32" t="s">
        <v>174</v>
      </c>
      <c r="B598" s="32">
        <v>2015</v>
      </c>
      <c r="C598" s="29" t="s">
        <v>203</v>
      </c>
      <c r="D598" s="29" t="s">
        <v>45</v>
      </c>
      <c r="E598" s="33">
        <f t="shared" ref="E598:E605" si="18">IF(OR(AND(B598&gt;2006,B598&lt;=2012), B598=2001,B598&gt;=2020),1,0)</f>
        <v>0</v>
      </c>
      <c r="F598" s="33">
        <f t="shared" ref="F598:F605" si="19">IF(D598="USA",1,0)</f>
        <v>1</v>
      </c>
      <c r="G598" s="30">
        <v>1.4262999999999999</v>
      </c>
      <c r="H598" s="30"/>
      <c r="I598" s="30">
        <v>14.1996</v>
      </c>
      <c r="J598" s="30">
        <v>3.1008</v>
      </c>
      <c r="K598" s="30">
        <v>2.9142999999999999</v>
      </c>
      <c r="L598" s="31">
        <v>38431</v>
      </c>
      <c r="M598" s="31">
        <v>341360</v>
      </c>
      <c r="N598" s="31">
        <v>421853</v>
      </c>
      <c r="O598" s="31">
        <v>264033</v>
      </c>
      <c r="P598" s="31">
        <v>11001</v>
      </c>
      <c r="Q598" s="31">
        <v>40445</v>
      </c>
      <c r="R598" s="30">
        <v>9.0106999999999999</v>
      </c>
      <c r="S598" s="30">
        <v>83.362200000000001</v>
      </c>
      <c r="T598" s="30">
        <v>4.5083000000000002</v>
      </c>
      <c r="U598" s="30">
        <v>6.2487000000000004</v>
      </c>
      <c r="V598" s="30">
        <v>149.1979</v>
      </c>
      <c r="W598" s="31">
        <v>45313</v>
      </c>
    </row>
    <row r="599" spans="1:23" x14ac:dyDescent="0.3">
      <c r="A599" s="32" t="s">
        <v>175</v>
      </c>
      <c r="B599" s="32">
        <v>2016</v>
      </c>
      <c r="C599" s="29" t="s">
        <v>203</v>
      </c>
      <c r="D599" s="29" t="s">
        <v>45</v>
      </c>
      <c r="E599" s="33">
        <f t="shared" si="18"/>
        <v>0</v>
      </c>
      <c r="F599" s="33">
        <f t="shared" si="19"/>
        <v>1</v>
      </c>
      <c r="G599" s="30">
        <v>1.357</v>
      </c>
      <c r="H599" s="30"/>
      <c r="I599" s="30">
        <v>13.622199999999999</v>
      </c>
      <c r="J599" s="30">
        <v>3.1360999999999999</v>
      </c>
      <c r="K599" s="30">
        <v>2.9573999999999998</v>
      </c>
      <c r="L599" s="31">
        <v>39421</v>
      </c>
      <c r="M599" s="31">
        <v>358237</v>
      </c>
      <c r="N599" s="31">
        <v>445964</v>
      </c>
      <c r="O599" s="31">
        <v>278033</v>
      </c>
      <c r="P599" s="31">
        <v>11666</v>
      </c>
      <c r="Q599" s="31">
        <v>41612</v>
      </c>
      <c r="R599" s="30">
        <v>9.3039000000000005</v>
      </c>
      <c r="S599" s="30">
        <v>87.617400000000004</v>
      </c>
      <c r="T599" s="30">
        <v>5.3023999999999996</v>
      </c>
      <c r="U599" s="30">
        <v>11.381500000000001</v>
      </c>
      <c r="V599" s="30">
        <v>160.6472</v>
      </c>
      <c r="W599" s="31">
        <v>47355</v>
      </c>
    </row>
    <row r="600" spans="1:23" x14ac:dyDescent="0.3">
      <c r="A600" s="32" t="s">
        <v>176</v>
      </c>
      <c r="B600" s="32">
        <v>2017</v>
      </c>
      <c r="C600" s="29" t="s">
        <v>203</v>
      </c>
      <c r="D600" s="29" t="s">
        <v>45</v>
      </c>
      <c r="E600" s="33">
        <f t="shared" si="18"/>
        <v>0</v>
      </c>
      <c r="F600" s="33">
        <f t="shared" si="19"/>
        <v>1</v>
      </c>
      <c r="G600" s="30">
        <v>1.3695999999999999</v>
      </c>
      <c r="H600" s="30"/>
      <c r="I600" s="30">
        <v>13.9046</v>
      </c>
      <c r="J600" s="30">
        <v>3.2208000000000001</v>
      </c>
      <c r="K600" s="30">
        <v>3.0209000000000001</v>
      </c>
      <c r="L600" s="31">
        <v>39806</v>
      </c>
      <c r="M600" s="31">
        <v>367771</v>
      </c>
      <c r="N600" s="31">
        <v>462040</v>
      </c>
      <c r="O600" s="31">
        <v>283986</v>
      </c>
      <c r="P600" s="31">
        <v>12380</v>
      </c>
      <c r="Q600" s="31">
        <v>43439</v>
      </c>
      <c r="R600" s="30">
        <v>9.3028999999999993</v>
      </c>
      <c r="S600" s="30">
        <v>87.652900000000002</v>
      </c>
      <c r="T600" s="30">
        <v>2.1410999999999998</v>
      </c>
      <c r="U600" s="30">
        <v>3.7732999999999999</v>
      </c>
      <c r="V600" s="30">
        <v>155.96789999999999</v>
      </c>
      <c r="W600" s="31">
        <v>47503</v>
      </c>
    </row>
    <row r="601" spans="1:23" x14ac:dyDescent="0.3">
      <c r="A601" s="32" t="s">
        <v>177</v>
      </c>
      <c r="B601" s="32">
        <v>2018</v>
      </c>
      <c r="C601" s="29" t="s">
        <v>203</v>
      </c>
      <c r="D601" s="29" t="s">
        <v>45</v>
      </c>
      <c r="E601" s="33">
        <f t="shared" si="18"/>
        <v>0</v>
      </c>
      <c r="F601" s="33">
        <f t="shared" si="19"/>
        <v>1</v>
      </c>
      <c r="G601" s="30">
        <v>1.5269999999999999</v>
      </c>
      <c r="H601" s="30"/>
      <c r="I601" s="30">
        <v>15.3672</v>
      </c>
      <c r="J601" s="30">
        <v>3.2860999999999998</v>
      </c>
      <c r="K601" s="30">
        <v>3.0404</v>
      </c>
      <c r="L601" s="31">
        <v>40741</v>
      </c>
      <c r="M601" s="31">
        <v>381661</v>
      </c>
      <c r="N601" s="31">
        <v>467374</v>
      </c>
      <c r="O601" s="31">
        <v>288866</v>
      </c>
      <c r="P601" s="31">
        <v>12919</v>
      </c>
      <c r="Q601" s="31">
        <v>44853</v>
      </c>
      <c r="R601" s="30">
        <v>9.0475999999999992</v>
      </c>
      <c r="S601" s="30">
        <v>86.163300000000007</v>
      </c>
      <c r="T601" s="30">
        <v>1.7183999999999999</v>
      </c>
      <c r="U601" s="30">
        <v>-0.50109999999999999</v>
      </c>
      <c r="V601" s="30">
        <v>142.6215</v>
      </c>
      <c r="W601" s="31">
        <v>48178</v>
      </c>
    </row>
    <row r="602" spans="1:23" x14ac:dyDescent="0.3">
      <c r="A602" s="32" t="s">
        <v>178</v>
      </c>
      <c r="B602" s="32">
        <v>2019</v>
      </c>
      <c r="C602" s="29" t="s">
        <v>203</v>
      </c>
      <c r="D602" s="29" t="s">
        <v>45</v>
      </c>
      <c r="E602" s="33">
        <f t="shared" si="18"/>
        <v>0</v>
      </c>
      <c r="F602" s="33">
        <f t="shared" si="19"/>
        <v>1</v>
      </c>
      <c r="G602" s="30">
        <v>1.4361999999999999</v>
      </c>
      <c r="H602" s="30"/>
      <c r="I602" s="30">
        <v>14.543200000000001</v>
      </c>
      <c r="J602" s="30">
        <v>3.2057000000000002</v>
      </c>
      <c r="K602" s="30">
        <v>2.9379</v>
      </c>
      <c r="L602" s="31">
        <v>41721</v>
      </c>
      <c r="M602" s="31">
        <v>391269</v>
      </c>
      <c r="N602" s="31">
        <v>495426</v>
      </c>
      <c r="O602" s="31">
        <v>301680</v>
      </c>
      <c r="P602" s="31">
        <v>13052</v>
      </c>
      <c r="Q602" s="31">
        <v>45677</v>
      </c>
      <c r="R602" s="30">
        <v>9.4397000000000002</v>
      </c>
      <c r="S602" s="30">
        <v>84.787199999999999</v>
      </c>
      <c r="T602" s="30">
        <v>4.4359999999999999</v>
      </c>
      <c r="U602" s="30">
        <v>4.7590000000000003</v>
      </c>
      <c r="V602" s="30">
        <v>256.23919999999998</v>
      </c>
      <c r="W602" s="31">
        <v>49744</v>
      </c>
    </row>
    <row r="603" spans="1:23" x14ac:dyDescent="0.3">
      <c r="A603" s="32" t="s">
        <v>179</v>
      </c>
      <c r="B603" s="32">
        <v>2020</v>
      </c>
      <c r="C603" s="29" t="s">
        <v>203</v>
      </c>
      <c r="D603" s="29" t="s">
        <v>45</v>
      </c>
      <c r="E603" s="33">
        <f t="shared" si="18"/>
        <v>1</v>
      </c>
      <c r="F603" s="33">
        <f t="shared" si="19"/>
        <v>1</v>
      </c>
      <c r="G603" s="30">
        <v>0.94520000000000004</v>
      </c>
      <c r="H603" s="30"/>
      <c r="I603" s="30">
        <v>9.9602000000000004</v>
      </c>
      <c r="J603" s="30">
        <v>2.9887000000000001</v>
      </c>
      <c r="K603" s="30">
        <v>2.8690000000000002</v>
      </c>
      <c r="L603" s="31">
        <v>88948</v>
      </c>
      <c r="M603" s="31">
        <v>784354</v>
      </c>
      <c r="N603" s="31">
        <v>553905</v>
      </c>
      <c r="O603" s="31">
        <v>306468</v>
      </c>
      <c r="P603" s="31">
        <v>12825</v>
      </c>
      <c r="Q603" s="31">
        <v>47112</v>
      </c>
      <c r="R603" s="30">
        <v>10.31</v>
      </c>
      <c r="S603" s="30">
        <v>89.010099999999994</v>
      </c>
      <c r="T603" s="30">
        <v>1.5871</v>
      </c>
      <c r="U603" s="30">
        <v>18.7485</v>
      </c>
      <c r="V603" s="30"/>
      <c r="W603" s="31">
        <v>52602</v>
      </c>
    </row>
    <row r="604" spans="1:23" x14ac:dyDescent="0.3">
      <c r="A604" s="32" t="s">
        <v>180</v>
      </c>
      <c r="B604" s="32">
        <v>2021</v>
      </c>
      <c r="C604" s="29" t="s">
        <v>203</v>
      </c>
      <c r="D604" s="29" t="s">
        <v>45</v>
      </c>
      <c r="E604" s="33">
        <f t="shared" si="18"/>
        <v>1</v>
      </c>
      <c r="F604" s="33">
        <f t="shared" si="19"/>
        <v>1</v>
      </c>
      <c r="G604" s="30">
        <v>1.4129</v>
      </c>
      <c r="H604" s="30"/>
      <c r="I604" s="30">
        <v>15.9002</v>
      </c>
      <c r="J604" s="30">
        <v>2.6867999999999999</v>
      </c>
      <c r="K604" s="30">
        <v>2.6038000000000001</v>
      </c>
      <c r="L604" s="31">
        <v>48516</v>
      </c>
      <c r="M604" s="31">
        <v>418571</v>
      </c>
      <c r="N604" s="31">
        <v>573284</v>
      </c>
      <c r="O604" s="31">
        <v>319803</v>
      </c>
      <c r="P604" s="31">
        <v>12494</v>
      </c>
      <c r="Q604" s="31">
        <v>48547</v>
      </c>
      <c r="R604" s="30">
        <v>10.3505</v>
      </c>
      <c r="S604" s="30">
        <v>91.215900000000005</v>
      </c>
      <c r="T604" s="30">
        <v>4.3512000000000004</v>
      </c>
      <c r="U604" s="30">
        <v>6.1226000000000003</v>
      </c>
      <c r="V604" s="30"/>
      <c r="W604" s="31">
        <v>56250</v>
      </c>
    </row>
    <row r="605" spans="1:23" x14ac:dyDescent="0.3">
      <c r="A605" s="32" t="s">
        <v>181</v>
      </c>
      <c r="B605" s="32">
        <v>2022</v>
      </c>
      <c r="C605" s="29" t="s">
        <v>203</v>
      </c>
      <c r="D605" s="29" t="s">
        <v>45</v>
      </c>
      <c r="E605" s="33">
        <f t="shared" si="18"/>
        <v>1</v>
      </c>
      <c r="F605" s="33">
        <f t="shared" si="19"/>
        <v>1</v>
      </c>
      <c r="G605" s="30">
        <v>0.93340000000000001</v>
      </c>
      <c r="H605" s="30"/>
      <c r="I605" s="30">
        <v>11.9215</v>
      </c>
      <c r="J605" s="30">
        <v>2.8572000000000002</v>
      </c>
      <c r="K605" s="30">
        <v>2.6736</v>
      </c>
      <c r="L605" s="31">
        <v>48813</v>
      </c>
      <c r="M605" s="31">
        <v>496500</v>
      </c>
      <c r="N605" s="31">
        <v>674805</v>
      </c>
      <c r="O605" s="31">
        <v>390413</v>
      </c>
      <c r="P605" s="31">
        <v>14728</v>
      </c>
      <c r="Q605" s="31">
        <v>43740</v>
      </c>
      <c r="R605" s="30">
        <v>13.1716</v>
      </c>
      <c r="S605" s="30">
        <v>87.858999999999995</v>
      </c>
      <c r="T605" s="30">
        <v>22.0792</v>
      </c>
      <c r="U605" s="30">
        <v>15.105399999999999</v>
      </c>
      <c r="V605" s="30">
        <v>161.9359</v>
      </c>
      <c r="W605" s="31">
        <v>59015</v>
      </c>
    </row>
    <row r="610" spans="6:23" x14ac:dyDescent="0.3">
      <c r="F610" t="s">
        <v>225</v>
      </c>
      <c r="G610" s="36">
        <f>COUNTIF(G2:G605,"")</f>
        <v>32</v>
      </c>
      <c r="H610" s="36"/>
      <c r="I610" s="36">
        <f t="shared" ref="I610:W610" si="20">COUNTIF(I2:I605,"")</f>
        <v>32</v>
      </c>
      <c r="J610" s="36">
        <f t="shared" si="20"/>
        <v>34</v>
      </c>
      <c r="K610" s="36">
        <f t="shared" si="20"/>
        <v>80</v>
      </c>
      <c r="L610" s="36">
        <f t="shared" si="20"/>
        <v>203</v>
      </c>
      <c r="M610" s="36">
        <f t="shared" si="20"/>
        <v>199</v>
      </c>
      <c r="N610" s="36">
        <f t="shared" si="20"/>
        <v>19</v>
      </c>
      <c r="O610" s="36">
        <f t="shared" si="20"/>
        <v>21</v>
      </c>
      <c r="P610" s="36">
        <f t="shared" si="20"/>
        <v>20</v>
      </c>
      <c r="Q610" s="36">
        <f t="shared" si="20"/>
        <v>44</v>
      </c>
      <c r="R610" s="36">
        <f t="shared" si="20"/>
        <v>19</v>
      </c>
      <c r="S610" s="36">
        <f t="shared" si="20"/>
        <v>20</v>
      </c>
      <c r="T610" s="36">
        <f t="shared" si="20"/>
        <v>60</v>
      </c>
      <c r="U610" s="36">
        <f t="shared" si="20"/>
        <v>58</v>
      </c>
      <c r="V610" s="36">
        <f t="shared" si="20"/>
        <v>355</v>
      </c>
      <c r="W610" s="36">
        <f t="shared" si="20"/>
        <v>190</v>
      </c>
    </row>
    <row r="611" spans="6:23" x14ac:dyDescent="0.3">
      <c r="F611" t="s">
        <v>227</v>
      </c>
      <c r="G611">
        <f>COUNT(G2:G605)</f>
        <v>572</v>
      </c>
      <c r="I611">
        <f t="shared" ref="I611:W611" si="21">COUNT(I2:I605)</f>
        <v>572</v>
      </c>
      <c r="J611">
        <f t="shared" si="21"/>
        <v>570</v>
      </c>
      <c r="K611">
        <f t="shared" si="21"/>
        <v>524</v>
      </c>
      <c r="L611">
        <f t="shared" si="21"/>
        <v>401</v>
      </c>
      <c r="M611">
        <f t="shared" si="21"/>
        <v>405</v>
      </c>
      <c r="N611">
        <f t="shared" si="21"/>
        <v>585</v>
      </c>
      <c r="O611">
        <f t="shared" si="21"/>
        <v>583</v>
      </c>
      <c r="P611">
        <f t="shared" si="21"/>
        <v>584</v>
      </c>
      <c r="Q611">
        <f t="shared" si="21"/>
        <v>560</v>
      </c>
      <c r="R611">
        <f t="shared" si="21"/>
        <v>585</v>
      </c>
      <c r="S611">
        <f t="shared" si="21"/>
        <v>584</v>
      </c>
      <c r="T611">
        <f t="shared" si="21"/>
        <v>544</v>
      </c>
      <c r="U611">
        <f t="shared" si="21"/>
        <v>546</v>
      </c>
      <c r="V611">
        <f t="shared" si="21"/>
        <v>249</v>
      </c>
      <c r="W611">
        <f t="shared" si="21"/>
        <v>414</v>
      </c>
    </row>
    <row r="612" spans="6:23" x14ac:dyDescent="0.3">
      <c r="F612" t="s">
        <v>228</v>
      </c>
    </row>
    <row r="613" spans="6:23" x14ac:dyDescent="0.3">
      <c r="F613" t="s">
        <v>226</v>
      </c>
      <c r="G613">
        <f>SUM(G610:G612)</f>
        <v>604</v>
      </c>
      <c r="I613">
        <f t="shared" ref="I613:W613" si="22">SUM(I610:I612)</f>
        <v>604</v>
      </c>
      <c r="J613">
        <f t="shared" si="22"/>
        <v>604</v>
      </c>
      <c r="K613">
        <f t="shared" si="22"/>
        <v>604</v>
      </c>
      <c r="L613">
        <f t="shared" si="22"/>
        <v>604</v>
      </c>
      <c r="M613">
        <f t="shared" si="22"/>
        <v>604</v>
      </c>
      <c r="N613">
        <f t="shared" si="22"/>
        <v>604</v>
      </c>
      <c r="O613">
        <f t="shared" si="22"/>
        <v>604</v>
      </c>
      <c r="P613">
        <f t="shared" si="22"/>
        <v>604</v>
      </c>
      <c r="Q613">
        <f t="shared" si="22"/>
        <v>604</v>
      </c>
      <c r="R613">
        <f t="shared" si="22"/>
        <v>604</v>
      </c>
      <c r="S613">
        <f t="shared" si="22"/>
        <v>604</v>
      </c>
      <c r="T613">
        <f t="shared" si="22"/>
        <v>604</v>
      </c>
      <c r="U613">
        <f t="shared" si="22"/>
        <v>604</v>
      </c>
      <c r="V613">
        <f t="shared" si="22"/>
        <v>604</v>
      </c>
      <c r="W613">
        <f t="shared" si="22"/>
        <v>604</v>
      </c>
    </row>
  </sheetData>
  <conditionalFormatting sqref="G610:W610">
    <cfRule type="cellIs" dxfId="0" priority="1" operator="greaterThan">
      <formula>20</formula>
    </cfRule>
  </conditionalFormatting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D95A-51DF-444A-A059-1AEEFEB66AB1}">
  <sheetPr codeName="Sheet6"/>
  <dimension ref="A3:B25"/>
  <sheetViews>
    <sheetView topLeftCell="A4" workbookViewId="0">
      <selection activeCell="D23" sqref="D23"/>
    </sheetView>
  </sheetViews>
  <sheetFormatPr defaultRowHeight="14.4" x14ac:dyDescent="0.3"/>
  <cols>
    <col min="1" max="1" width="32.6640625" bestFit="1" customWidth="1"/>
    <col min="2" max="2" width="23" bestFit="1" customWidth="1"/>
    <col min="3" max="18" width="7.44140625" bestFit="1" customWidth="1"/>
    <col min="19" max="19" width="6.44140625" bestFit="1" customWidth="1"/>
    <col min="20" max="21" width="7.44140625" bestFit="1" customWidth="1"/>
    <col min="22" max="22" width="6.44140625" bestFit="1" customWidth="1"/>
    <col min="23" max="26" width="7.44140625" bestFit="1" customWidth="1"/>
    <col min="27" max="27" width="6.44140625" bestFit="1" customWidth="1"/>
    <col min="28" max="45" width="6.77734375" bestFit="1" customWidth="1"/>
    <col min="46" max="46" width="5.77734375" bestFit="1" customWidth="1"/>
    <col min="47" max="48" width="6.77734375" bestFit="1" customWidth="1"/>
    <col min="49" max="49" width="5.77734375" bestFit="1" customWidth="1"/>
    <col min="50" max="75" width="6.77734375" bestFit="1" customWidth="1"/>
    <col min="76" max="76" width="5.77734375" bestFit="1" customWidth="1"/>
    <col min="77" max="78" width="6.77734375" bestFit="1" customWidth="1"/>
    <col min="79" max="79" width="5.77734375" bestFit="1" customWidth="1"/>
    <col min="80" max="86" width="6.77734375" bestFit="1" customWidth="1"/>
    <col min="87" max="87" width="5.77734375" bestFit="1" customWidth="1"/>
    <col min="88" max="103" width="6.77734375" bestFit="1" customWidth="1"/>
    <col min="104" max="104" width="4.77734375" bestFit="1" customWidth="1"/>
    <col min="105" max="106" width="6.77734375" bestFit="1" customWidth="1"/>
    <col min="107" max="107" width="5.77734375" bestFit="1" customWidth="1"/>
    <col min="108" max="110" width="6.77734375" bestFit="1" customWidth="1"/>
    <col min="111" max="111" width="3.77734375" bestFit="1" customWidth="1"/>
    <col min="112" max="112" width="6.77734375" bestFit="1" customWidth="1"/>
    <col min="113" max="113" width="5.77734375" bestFit="1" customWidth="1"/>
    <col min="114" max="117" width="6.77734375" bestFit="1" customWidth="1"/>
    <col min="118" max="118" width="5.77734375" bestFit="1" customWidth="1"/>
    <col min="119" max="129" width="6.77734375" bestFit="1" customWidth="1"/>
    <col min="130" max="130" width="5.77734375" bestFit="1" customWidth="1"/>
    <col min="131" max="142" width="6.77734375" bestFit="1" customWidth="1"/>
    <col min="143" max="143" width="5.77734375" bestFit="1" customWidth="1"/>
    <col min="144" max="151" width="6.77734375" bestFit="1" customWidth="1"/>
    <col min="152" max="152" width="5.77734375" bestFit="1" customWidth="1"/>
    <col min="153" max="157" width="6.77734375" bestFit="1" customWidth="1"/>
    <col min="158" max="158" width="5.77734375" bestFit="1" customWidth="1"/>
    <col min="159" max="166" width="6.77734375" bestFit="1" customWidth="1"/>
    <col min="167" max="167" width="5.77734375" bestFit="1" customWidth="1"/>
    <col min="168" max="170" width="6.77734375" bestFit="1" customWidth="1"/>
    <col min="171" max="171" width="5.77734375" bestFit="1" customWidth="1"/>
    <col min="172" max="228" width="6.77734375" bestFit="1" customWidth="1"/>
    <col min="229" max="229" width="5.77734375" bestFit="1" customWidth="1"/>
    <col min="230" max="230" width="6.77734375" bestFit="1" customWidth="1"/>
    <col min="231" max="231" width="4.77734375" bestFit="1" customWidth="1"/>
    <col min="232" max="233" width="6.77734375" bestFit="1" customWidth="1"/>
    <col min="234" max="234" width="5.77734375" bestFit="1" customWidth="1"/>
    <col min="235" max="267" width="6.77734375" bestFit="1" customWidth="1"/>
    <col min="268" max="268" width="5.77734375" bestFit="1" customWidth="1"/>
    <col min="269" max="269" width="6.77734375" bestFit="1" customWidth="1"/>
    <col min="270" max="270" width="5.77734375" bestFit="1" customWidth="1"/>
    <col min="271" max="280" width="6.77734375" bestFit="1" customWidth="1"/>
    <col min="281" max="281" width="5.77734375" bestFit="1" customWidth="1"/>
    <col min="282" max="286" width="6.77734375" bestFit="1" customWidth="1"/>
    <col min="287" max="287" width="5.77734375" bestFit="1" customWidth="1"/>
    <col min="288" max="297" width="6.77734375" bestFit="1" customWidth="1"/>
    <col min="298" max="298" width="3.77734375" bestFit="1" customWidth="1"/>
    <col min="299" max="320" width="6.77734375" bestFit="1" customWidth="1"/>
    <col min="321" max="321" width="5.77734375" bestFit="1" customWidth="1"/>
    <col min="322" max="326" width="6.77734375" bestFit="1" customWidth="1"/>
    <col min="327" max="327" width="5.77734375" bestFit="1" customWidth="1"/>
    <col min="328" max="329" width="6.77734375" bestFit="1" customWidth="1"/>
    <col min="330" max="330" width="5.77734375" bestFit="1" customWidth="1"/>
    <col min="331" max="337" width="6.77734375" bestFit="1" customWidth="1"/>
    <col min="338" max="338" width="5.77734375" bestFit="1" customWidth="1"/>
    <col min="339" max="381" width="6.77734375" bestFit="1" customWidth="1"/>
    <col min="382" max="382" width="5.77734375" bestFit="1" customWidth="1"/>
    <col min="383" max="383" width="6.77734375" bestFit="1" customWidth="1"/>
    <col min="384" max="384" width="5.77734375" bestFit="1" customWidth="1"/>
    <col min="385" max="394" width="6.77734375" bestFit="1" customWidth="1"/>
    <col min="395" max="395" width="5.77734375" bestFit="1" customWidth="1"/>
    <col min="396" max="400" width="6.77734375" bestFit="1" customWidth="1"/>
    <col min="401" max="401" width="5.77734375" bestFit="1" customWidth="1"/>
    <col min="402" max="411" width="6.77734375" bestFit="1" customWidth="1"/>
    <col min="412" max="412" width="5.77734375" bestFit="1" customWidth="1"/>
    <col min="413" max="425" width="6.77734375" bestFit="1" customWidth="1"/>
    <col min="426" max="426" width="5.77734375" bestFit="1" customWidth="1"/>
    <col min="427" max="445" width="6.77734375" bestFit="1" customWidth="1"/>
    <col min="446" max="446" width="5.77734375" bestFit="1" customWidth="1"/>
    <col min="447" max="484" width="6.77734375" bestFit="1" customWidth="1"/>
    <col min="485" max="485" width="5.77734375" bestFit="1" customWidth="1"/>
    <col min="486" max="487" width="6.77734375" bestFit="1" customWidth="1"/>
    <col min="488" max="488" width="5.77734375" bestFit="1" customWidth="1"/>
    <col min="489" max="498" width="6.77734375" bestFit="1" customWidth="1"/>
    <col min="499" max="500" width="5.77734375" bestFit="1" customWidth="1"/>
    <col min="501" max="509" width="6.77734375" bestFit="1" customWidth="1"/>
    <col min="510" max="510" width="5.77734375" bestFit="1" customWidth="1"/>
    <col min="511" max="511" width="6.77734375" bestFit="1" customWidth="1"/>
    <col min="512" max="512" width="5.77734375" bestFit="1" customWidth="1"/>
    <col min="513" max="518" width="6.77734375" bestFit="1" customWidth="1"/>
    <col min="519" max="519" width="5.77734375" bestFit="1" customWidth="1"/>
    <col min="520" max="537" width="6.77734375" bestFit="1" customWidth="1"/>
    <col min="538" max="538" width="5.77734375" bestFit="1" customWidth="1"/>
    <col min="539" max="540" width="6.77734375" bestFit="1" customWidth="1"/>
    <col min="541" max="541" width="5.77734375" bestFit="1" customWidth="1"/>
    <col min="542" max="545" width="6.77734375" bestFit="1" customWidth="1"/>
    <col min="546" max="546" width="5.77734375" bestFit="1" customWidth="1"/>
    <col min="547" max="547" width="6.77734375" bestFit="1" customWidth="1"/>
    <col min="548" max="548" width="5.77734375" bestFit="1" customWidth="1"/>
    <col min="549" max="552" width="6.77734375" bestFit="1" customWidth="1"/>
    <col min="553" max="553" width="5.77734375" bestFit="1" customWidth="1"/>
    <col min="554" max="558" width="6.77734375" bestFit="1" customWidth="1"/>
    <col min="559" max="559" width="5.77734375" bestFit="1" customWidth="1"/>
    <col min="560" max="563" width="6.77734375" bestFit="1" customWidth="1"/>
    <col min="564" max="564" width="2.6640625" bestFit="1" customWidth="1"/>
    <col min="565" max="565" width="6.77734375" bestFit="1" customWidth="1"/>
    <col min="566" max="566" width="10.77734375" bestFit="1" customWidth="1"/>
  </cols>
  <sheetData>
    <row r="3" spans="1:2" x14ac:dyDescent="0.3">
      <c r="A3" s="34" t="s">
        <v>221</v>
      </c>
      <c r="B3" t="s">
        <v>224</v>
      </c>
    </row>
    <row r="4" spans="1:2" x14ac:dyDescent="0.3">
      <c r="A4" s="35" t="s">
        <v>22</v>
      </c>
      <c r="B4">
        <v>25</v>
      </c>
    </row>
    <row r="5" spans="1:2" x14ac:dyDescent="0.3">
      <c r="A5" s="35" t="s">
        <v>193</v>
      </c>
      <c r="B5">
        <v>33</v>
      </c>
    </row>
    <row r="6" spans="1:2" x14ac:dyDescent="0.3">
      <c r="A6" s="35" t="s">
        <v>40</v>
      </c>
      <c r="B6">
        <v>25</v>
      </c>
    </row>
    <row r="7" spans="1:2" x14ac:dyDescent="0.3">
      <c r="A7" s="35" t="s">
        <v>194</v>
      </c>
      <c r="B7">
        <v>33</v>
      </c>
    </row>
    <row r="8" spans="1:2" x14ac:dyDescent="0.3">
      <c r="A8" s="35" t="s">
        <v>145</v>
      </c>
      <c r="B8">
        <v>35</v>
      </c>
    </row>
    <row r="9" spans="1:2" x14ac:dyDescent="0.3">
      <c r="A9" s="35" t="s">
        <v>191</v>
      </c>
      <c r="B9">
        <v>32</v>
      </c>
    </row>
    <row r="10" spans="1:2" x14ac:dyDescent="0.3">
      <c r="A10" s="35" t="s">
        <v>189</v>
      </c>
      <c r="B10">
        <v>35</v>
      </c>
    </row>
    <row r="11" spans="1:2" x14ac:dyDescent="0.3">
      <c r="A11" s="35" t="s">
        <v>190</v>
      </c>
      <c r="B11">
        <v>34</v>
      </c>
    </row>
    <row r="12" spans="1:2" x14ac:dyDescent="0.3">
      <c r="A12" s="35" t="s">
        <v>198</v>
      </c>
      <c r="B12">
        <v>25</v>
      </c>
    </row>
    <row r="13" spans="1:2" x14ac:dyDescent="0.3">
      <c r="A13" s="35" t="s">
        <v>184</v>
      </c>
      <c r="B13">
        <v>32</v>
      </c>
    </row>
    <row r="14" spans="1:2" x14ac:dyDescent="0.3">
      <c r="A14" s="35" t="s">
        <v>199</v>
      </c>
      <c r="B14">
        <v>20</v>
      </c>
    </row>
    <row r="15" spans="1:2" x14ac:dyDescent="0.3">
      <c r="A15" s="35" t="s">
        <v>192</v>
      </c>
      <c r="B15">
        <v>28</v>
      </c>
    </row>
    <row r="16" spans="1:2" x14ac:dyDescent="0.3">
      <c r="A16" s="35" t="s">
        <v>200</v>
      </c>
      <c r="B16">
        <v>25</v>
      </c>
    </row>
    <row r="17" spans="1:2" x14ac:dyDescent="0.3">
      <c r="A17" s="35" t="s">
        <v>77</v>
      </c>
      <c r="B17">
        <v>29</v>
      </c>
    </row>
    <row r="18" spans="1:2" x14ac:dyDescent="0.3">
      <c r="A18" s="35" t="s">
        <v>201</v>
      </c>
      <c r="B18">
        <v>25</v>
      </c>
    </row>
    <row r="19" spans="1:2" x14ac:dyDescent="0.3">
      <c r="A19" s="35" t="s">
        <v>195</v>
      </c>
      <c r="B19">
        <v>32</v>
      </c>
    </row>
    <row r="20" spans="1:2" x14ac:dyDescent="0.3">
      <c r="A20" s="35" t="s">
        <v>196</v>
      </c>
      <c r="B20">
        <v>34</v>
      </c>
    </row>
    <row r="21" spans="1:2" x14ac:dyDescent="0.3">
      <c r="A21" s="35" t="s">
        <v>197</v>
      </c>
      <c r="B21">
        <v>33</v>
      </c>
    </row>
    <row r="22" spans="1:2" x14ac:dyDescent="0.3">
      <c r="A22" s="35" t="s">
        <v>202</v>
      </c>
      <c r="B22">
        <v>25</v>
      </c>
    </row>
    <row r="23" spans="1:2" x14ac:dyDescent="0.3">
      <c r="A23" s="35" t="s">
        <v>203</v>
      </c>
      <c r="B23">
        <v>25</v>
      </c>
    </row>
    <row r="24" spans="1:2" x14ac:dyDescent="0.3">
      <c r="A24" s="35" t="s">
        <v>222</v>
      </c>
    </row>
    <row r="25" spans="1:2" x14ac:dyDescent="0.3">
      <c r="A25" s="35" t="s">
        <v>223</v>
      </c>
      <c r="B25">
        <v>585</v>
      </c>
    </row>
  </sheetData>
  <pageMargins left="0.7" right="0.7" top="0.75" bottom="0.75" header="0.3" footer="0.3"/>
  <pageSetup paperSize="9" orientation="portrait" copies="0" r:id="rId2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5A8A-C1EA-49DE-B955-FC4157B8E45C}">
  <sheetPr codeName="Sheet4" filterMode="1"/>
  <dimension ref="A1:V591"/>
  <sheetViews>
    <sheetView zoomScale="70" zoomScaleNormal="70" workbookViewId="0">
      <selection activeCell="G147" sqref="G147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22.6640625" bestFit="1" customWidth="1"/>
    <col min="9" max="9" width="16.44140625" bestFit="1" customWidth="1"/>
    <col min="10" max="10" width="16.77734375" bestFit="1" customWidth="1"/>
    <col min="11" max="11" width="11.77734375" bestFit="1" customWidth="1"/>
    <col min="12" max="12" width="19" bestFit="1" customWidth="1"/>
    <col min="13" max="14" width="10.6640625" bestFit="1" customWidth="1"/>
    <col min="15" max="15" width="18.109375" bestFit="1" customWidth="1"/>
    <col min="16" max="16" width="18.44140625" bestFit="1" customWidth="1"/>
    <col min="17" max="17" width="12" bestFit="1" customWidth="1"/>
    <col min="18" max="18" width="15.21875" bestFit="1" customWidth="1"/>
    <col min="19" max="19" width="11.21875" bestFit="1" customWidth="1"/>
    <col min="20" max="20" width="13.44140625" bestFit="1" customWidth="1"/>
    <col min="21" max="21" width="30.109375" bestFit="1" customWidth="1"/>
    <col min="22" max="22" width="20.77734375" bestFit="1" customWidth="1"/>
  </cols>
  <sheetData>
    <row r="1" spans="1:22" x14ac:dyDescent="0.3">
      <c r="A1" s="27" t="s">
        <v>19</v>
      </c>
      <c r="B1" s="27" t="s">
        <v>220</v>
      </c>
      <c r="C1" s="27" t="s">
        <v>1</v>
      </c>
      <c r="D1" s="27" t="s">
        <v>2</v>
      </c>
      <c r="E1" s="27" t="s">
        <v>219</v>
      </c>
      <c r="F1" s="27" t="s">
        <v>218</v>
      </c>
      <c r="G1" s="28" t="s">
        <v>186</v>
      </c>
      <c r="H1" s="28" t="s">
        <v>187</v>
      </c>
      <c r="I1" s="28" t="s">
        <v>188</v>
      </c>
      <c r="J1" s="28" t="s">
        <v>185</v>
      </c>
      <c r="K1" s="28" t="s">
        <v>206</v>
      </c>
      <c r="L1" s="28" t="s">
        <v>207</v>
      </c>
      <c r="M1" s="28" t="s">
        <v>208</v>
      </c>
      <c r="N1" s="28" t="s">
        <v>209</v>
      </c>
      <c r="O1" s="28" t="s">
        <v>210</v>
      </c>
      <c r="P1" s="28" t="s">
        <v>211</v>
      </c>
      <c r="Q1" s="28" t="s">
        <v>212</v>
      </c>
      <c r="R1" s="28" t="s">
        <v>213</v>
      </c>
      <c r="S1" s="28" t="s">
        <v>214</v>
      </c>
      <c r="T1" s="28" t="s">
        <v>215</v>
      </c>
      <c r="U1" s="28" t="s">
        <v>216</v>
      </c>
      <c r="V1" s="28" t="s">
        <v>217</v>
      </c>
    </row>
    <row r="2" spans="1:22" hidden="1" x14ac:dyDescent="0.3">
      <c r="A2" s="32" t="s">
        <v>150</v>
      </c>
      <c r="B2" s="32">
        <v>1991</v>
      </c>
      <c r="C2" s="29" t="s">
        <v>184</v>
      </c>
      <c r="D2" s="29" t="s">
        <v>78</v>
      </c>
      <c r="E2" s="33">
        <f>IF(OR(AND(B2&gt;2006,B2&lt;=2012), B2=2001,B2&gt;=2020),1,0)</f>
        <v>0</v>
      </c>
      <c r="F2" s="33">
        <f>IF(D2="USA",1,0)</f>
        <v>0</v>
      </c>
      <c r="G2" s="30" t="s">
        <v>146</v>
      </c>
      <c r="H2" s="30" t="s">
        <v>146</v>
      </c>
      <c r="I2" s="30" t="s">
        <v>146</v>
      </c>
      <c r="J2" s="30" t="s">
        <v>146</v>
      </c>
      <c r="K2" s="31" t="s">
        <v>146</v>
      </c>
      <c r="L2" s="31" t="s">
        <v>146</v>
      </c>
      <c r="M2" s="31">
        <v>160479.8702</v>
      </c>
      <c r="N2" s="31">
        <v>72201.537200000006</v>
      </c>
      <c r="O2" s="31">
        <v>3257.2440000000001</v>
      </c>
      <c r="P2" s="31">
        <v>9014.9032999999999</v>
      </c>
      <c r="Q2" s="30">
        <v>15.555</v>
      </c>
      <c r="R2" s="30">
        <v>89.153099999999995</v>
      </c>
      <c r="S2" s="30" t="s">
        <v>146</v>
      </c>
      <c r="T2" s="30" t="s">
        <v>146</v>
      </c>
      <c r="U2" s="30" t="s">
        <v>146</v>
      </c>
      <c r="V2" s="31" t="s">
        <v>146</v>
      </c>
    </row>
    <row r="3" spans="1:22" hidden="1" x14ac:dyDescent="0.3">
      <c r="A3" s="32" t="s">
        <v>151</v>
      </c>
      <c r="B3" s="32">
        <v>1992</v>
      </c>
      <c r="C3" s="29" t="s">
        <v>184</v>
      </c>
      <c r="D3" s="29" t="s">
        <v>78</v>
      </c>
      <c r="E3" s="33">
        <f t="shared" ref="E3:E66" si="0">IF(OR(AND(B3&gt;2006,B3&lt;=2012), B3=2001,B3&gt;=2020),1,0)</f>
        <v>0</v>
      </c>
      <c r="F3" s="33">
        <f t="shared" ref="F3:F66" si="1">IF(D3="USA",1,0)</f>
        <v>0</v>
      </c>
      <c r="G3" s="30">
        <v>0.90129999999999999</v>
      </c>
      <c r="H3" s="30">
        <v>19.0335</v>
      </c>
      <c r="I3" s="30">
        <v>2.7724000000000002</v>
      </c>
      <c r="J3" s="30">
        <v>1.647</v>
      </c>
      <c r="K3" s="31" t="s">
        <v>146</v>
      </c>
      <c r="L3" s="31" t="s">
        <v>146</v>
      </c>
      <c r="M3" s="31">
        <v>279655.48050000001</v>
      </c>
      <c r="N3" s="31">
        <v>146379.53400000001</v>
      </c>
      <c r="O3" s="31">
        <v>5776.1008000000002</v>
      </c>
      <c r="P3" s="31">
        <v>12100.6155</v>
      </c>
      <c r="Q3" s="30">
        <v>19.7484</v>
      </c>
      <c r="R3" s="30">
        <v>78.424400000000006</v>
      </c>
      <c r="S3" s="30">
        <v>151.083</v>
      </c>
      <c r="T3" s="30">
        <v>89.537499999999994</v>
      </c>
      <c r="U3" s="30" t="s">
        <v>146</v>
      </c>
      <c r="V3" s="31" t="s">
        <v>146</v>
      </c>
    </row>
    <row r="4" spans="1:22" hidden="1" x14ac:dyDescent="0.3">
      <c r="A4" s="32" t="s">
        <v>152</v>
      </c>
      <c r="B4" s="32">
        <v>1993</v>
      </c>
      <c r="C4" s="29" t="s">
        <v>184</v>
      </c>
      <c r="D4" s="29" t="s">
        <v>78</v>
      </c>
      <c r="E4" s="33">
        <f t="shared" si="0"/>
        <v>0</v>
      </c>
      <c r="F4" s="33">
        <f t="shared" si="1"/>
        <v>0</v>
      </c>
      <c r="G4" s="30">
        <v>0.92330000000000001</v>
      </c>
      <c r="H4" s="30">
        <v>20.824400000000001</v>
      </c>
      <c r="I4" s="30">
        <v>2.6394000000000002</v>
      </c>
      <c r="J4" s="30">
        <v>1.6324000000000001</v>
      </c>
      <c r="K4" s="31" t="s">
        <v>146</v>
      </c>
      <c r="L4" s="31" t="s">
        <v>146</v>
      </c>
      <c r="M4" s="31">
        <v>304438.875</v>
      </c>
      <c r="N4" s="31">
        <v>151033.005</v>
      </c>
      <c r="O4" s="31">
        <v>6778.8397000000004</v>
      </c>
      <c r="P4" s="31">
        <v>13790.985000000001</v>
      </c>
      <c r="Q4" s="30">
        <v>18.903700000000001</v>
      </c>
      <c r="R4" s="30">
        <v>75.902299999999997</v>
      </c>
      <c r="S4" s="30">
        <v>5.4836</v>
      </c>
      <c r="T4" s="30">
        <v>8.8339999999999996</v>
      </c>
      <c r="U4" s="30" t="s">
        <v>146</v>
      </c>
      <c r="V4" s="31" t="s">
        <v>146</v>
      </c>
    </row>
    <row r="5" spans="1:22" hidden="1" x14ac:dyDescent="0.3">
      <c r="A5" s="32" t="s">
        <v>153</v>
      </c>
      <c r="B5" s="32">
        <v>1994</v>
      </c>
      <c r="C5" s="29" t="s">
        <v>184</v>
      </c>
      <c r="D5" s="29" t="s">
        <v>78</v>
      </c>
      <c r="E5" s="33">
        <f t="shared" si="0"/>
        <v>0</v>
      </c>
      <c r="F5" s="33">
        <f t="shared" si="1"/>
        <v>0</v>
      </c>
      <c r="G5" s="30">
        <v>1.0074000000000001</v>
      </c>
      <c r="H5" s="30">
        <v>20.403500000000001</v>
      </c>
      <c r="I5" s="30">
        <v>2.5706000000000002</v>
      </c>
      <c r="J5" s="30">
        <v>1.5889</v>
      </c>
      <c r="K5" s="31" t="s">
        <v>146</v>
      </c>
      <c r="L5" s="31" t="s">
        <v>146</v>
      </c>
      <c r="M5" s="31">
        <v>315335.3664</v>
      </c>
      <c r="N5" s="31">
        <v>159592.3872</v>
      </c>
      <c r="O5" s="31">
        <v>7045.5711000000001</v>
      </c>
      <c r="P5" s="31">
        <v>16884.191999999999</v>
      </c>
      <c r="Q5" s="30">
        <v>16.1693</v>
      </c>
      <c r="R5" s="30">
        <v>77.665800000000004</v>
      </c>
      <c r="S5" s="30">
        <v>-0.22789999999999999</v>
      </c>
      <c r="T5" s="30">
        <v>-1.1816</v>
      </c>
      <c r="U5" s="30" t="s">
        <v>146</v>
      </c>
      <c r="V5" s="31" t="s">
        <v>146</v>
      </c>
    </row>
    <row r="6" spans="1:22" hidden="1" x14ac:dyDescent="0.3">
      <c r="A6" s="32" t="s">
        <v>154</v>
      </c>
      <c r="B6" s="32">
        <v>1995</v>
      </c>
      <c r="C6" s="29" t="s">
        <v>184</v>
      </c>
      <c r="D6" s="29" t="s">
        <v>78</v>
      </c>
      <c r="E6" s="33">
        <f t="shared" si="0"/>
        <v>0</v>
      </c>
      <c r="F6" s="33">
        <f t="shared" si="1"/>
        <v>0</v>
      </c>
      <c r="G6" s="30">
        <v>1.1496</v>
      </c>
      <c r="H6" s="30">
        <v>20.366499999999998</v>
      </c>
      <c r="I6" s="30">
        <v>2.8094000000000001</v>
      </c>
      <c r="J6" s="30">
        <v>1.698</v>
      </c>
      <c r="K6" s="31" t="s">
        <v>146</v>
      </c>
      <c r="L6" s="31" t="s">
        <v>146</v>
      </c>
      <c r="M6" s="31">
        <v>351477.1728</v>
      </c>
      <c r="N6" s="31">
        <v>174168.84160000001</v>
      </c>
      <c r="O6" s="31">
        <v>8195.1155999999992</v>
      </c>
      <c r="P6" s="31">
        <v>20744.495200000001</v>
      </c>
      <c r="Q6" s="30">
        <v>14.700799999999999</v>
      </c>
      <c r="R6" s="30">
        <v>75.967200000000005</v>
      </c>
      <c r="S6" s="30">
        <v>10.204000000000001</v>
      </c>
      <c r="T6" s="30">
        <v>10.4221</v>
      </c>
      <c r="U6" s="30" t="s">
        <v>146</v>
      </c>
      <c r="V6" s="31" t="s">
        <v>146</v>
      </c>
    </row>
    <row r="7" spans="1:22" hidden="1" x14ac:dyDescent="0.3">
      <c r="A7" s="32" t="s">
        <v>155</v>
      </c>
      <c r="B7" s="32">
        <v>1996</v>
      </c>
      <c r="C7" s="29" t="s">
        <v>184</v>
      </c>
      <c r="D7" s="29" t="s">
        <v>78</v>
      </c>
      <c r="E7" s="33">
        <f t="shared" si="0"/>
        <v>0</v>
      </c>
      <c r="F7" s="33">
        <f t="shared" si="1"/>
        <v>0</v>
      </c>
      <c r="G7" s="30">
        <v>1.3431999999999999</v>
      </c>
      <c r="H7" s="30">
        <v>21.782</v>
      </c>
      <c r="I7" s="30">
        <v>2.9674</v>
      </c>
      <c r="J7" s="30">
        <v>1.8320000000000001</v>
      </c>
      <c r="K7" s="31" t="s">
        <v>146</v>
      </c>
      <c r="L7" s="31" t="s">
        <v>146</v>
      </c>
      <c r="M7" s="31">
        <v>405759.36090000003</v>
      </c>
      <c r="N7" s="31">
        <v>200894.22070000001</v>
      </c>
      <c r="O7" s="31">
        <v>9253.5355999999992</v>
      </c>
      <c r="P7" s="31">
        <v>26050.2611</v>
      </c>
      <c r="Q7" s="30">
        <v>13.664099999999999</v>
      </c>
      <c r="R7" s="30">
        <v>77.102699999999999</v>
      </c>
      <c r="S7" s="30">
        <v>4.2020999999999997</v>
      </c>
      <c r="T7" s="30">
        <v>6.3522999999999996</v>
      </c>
      <c r="U7" s="30" t="s">
        <v>146</v>
      </c>
      <c r="V7" s="31" t="s">
        <v>146</v>
      </c>
    </row>
    <row r="8" spans="1:22" hidden="1" x14ac:dyDescent="0.3">
      <c r="A8" s="32" t="s">
        <v>156</v>
      </c>
      <c r="B8" s="32">
        <v>1997</v>
      </c>
      <c r="C8" s="29" t="s">
        <v>184</v>
      </c>
      <c r="D8" s="29" t="s">
        <v>78</v>
      </c>
      <c r="E8" s="33">
        <f t="shared" si="0"/>
        <v>0</v>
      </c>
      <c r="F8" s="33">
        <f t="shared" si="1"/>
        <v>0</v>
      </c>
      <c r="G8" s="30">
        <v>1.2830999999999999</v>
      </c>
      <c r="H8" s="30">
        <v>21.214700000000001</v>
      </c>
      <c r="I8" s="30">
        <v>2.9889000000000001</v>
      </c>
      <c r="J8" s="30">
        <v>1.339</v>
      </c>
      <c r="K8" s="31" t="s">
        <v>146</v>
      </c>
      <c r="L8" s="31" t="s">
        <v>146</v>
      </c>
      <c r="M8" s="31">
        <v>471972.36800000002</v>
      </c>
      <c r="N8" s="31">
        <v>245701.96799999999</v>
      </c>
      <c r="O8" s="31">
        <v>11104.456</v>
      </c>
      <c r="P8" s="31">
        <v>27096.416000000001</v>
      </c>
      <c r="Q8" s="30">
        <v>15.3734</v>
      </c>
      <c r="R8" s="30">
        <v>75.330299999999994</v>
      </c>
      <c r="S8" s="30">
        <v>27.2987</v>
      </c>
      <c r="T8" s="30">
        <v>18.1754</v>
      </c>
      <c r="U8" s="30" t="s">
        <v>146</v>
      </c>
      <c r="V8" s="31" t="s">
        <v>146</v>
      </c>
    </row>
    <row r="9" spans="1:22" hidden="1" x14ac:dyDescent="0.3">
      <c r="A9" s="32" t="s">
        <v>157</v>
      </c>
      <c r="B9" s="32">
        <v>1998</v>
      </c>
      <c r="C9" s="29" t="s">
        <v>184</v>
      </c>
      <c r="D9" s="29" t="s">
        <v>78</v>
      </c>
      <c r="E9" s="33">
        <f t="shared" si="0"/>
        <v>0</v>
      </c>
      <c r="F9" s="33">
        <f t="shared" si="1"/>
        <v>0</v>
      </c>
      <c r="G9" s="30">
        <v>0.90149999999999997</v>
      </c>
      <c r="H9" s="30">
        <v>15.798400000000001</v>
      </c>
      <c r="I9" s="30">
        <v>2.7787999999999999</v>
      </c>
      <c r="J9" s="30">
        <v>0.45019999999999999</v>
      </c>
      <c r="K9" s="31" t="s">
        <v>146</v>
      </c>
      <c r="L9" s="31" t="s">
        <v>146</v>
      </c>
      <c r="M9" s="31">
        <v>483455.75630000001</v>
      </c>
      <c r="N9" s="31">
        <v>242086.12270000001</v>
      </c>
      <c r="O9" s="31">
        <v>11690.267900000001</v>
      </c>
      <c r="P9" s="31">
        <v>27420.597099999999</v>
      </c>
      <c r="Q9" s="30">
        <v>15.795199999999999</v>
      </c>
      <c r="R9" s="30">
        <v>76.718299999999999</v>
      </c>
      <c r="S9" s="30">
        <v>-2.1543999999999999</v>
      </c>
      <c r="T9" s="30">
        <v>4.2838000000000003</v>
      </c>
      <c r="U9" s="30" t="s">
        <v>146</v>
      </c>
      <c r="V9" s="31" t="s">
        <v>146</v>
      </c>
    </row>
    <row r="10" spans="1:22" hidden="1" x14ac:dyDescent="0.3">
      <c r="A10" s="32" t="s">
        <v>158</v>
      </c>
      <c r="B10" s="32">
        <v>1999</v>
      </c>
      <c r="C10" s="29" t="s">
        <v>184</v>
      </c>
      <c r="D10" s="29" t="s">
        <v>78</v>
      </c>
      <c r="E10" s="33">
        <f t="shared" si="0"/>
        <v>0</v>
      </c>
      <c r="F10" s="33">
        <f t="shared" si="1"/>
        <v>0</v>
      </c>
      <c r="G10" s="30">
        <v>1.0385</v>
      </c>
      <c r="H10" s="30">
        <v>17.9663</v>
      </c>
      <c r="I10" s="30">
        <v>2.6404000000000001</v>
      </c>
      <c r="J10" s="30">
        <v>0.81299999999999994</v>
      </c>
      <c r="K10" s="31" t="s">
        <v>146</v>
      </c>
      <c r="L10" s="31" t="s">
        <v>146</v>
      </c>
      <c r="M10" s="31">
        <v>569311.95200000005</v>
      </c>
      <c r="N10" s="31">
        <v>261642.52</v>
      </c>
      <c r="O10" s="31">
        <v>12144.3428</v>
      </c>
      <c r="P10" s="31">
        <v>33418.149299999997</v>
      </c>
      <c r="Q10" s="30">
        <v>15.356</v>
      </c>
      <c r="R10" s="30">
        <v>77.825100000000006</v>
      </c>
      <c r="S10" s="30">
        <v>10.9876</v>
      </c>
      <c r="T10" s="30">
        <v>19.6218</v>
      </c>
      <c r="U10" s="30" t="s">
        <v>146</v>
      </c>
      <c r="V10" s="31" t="s">
        <v>146</v>
      </c>
    </row>
    <row r="11" spans="1:22" hidden="1" x14ac:dyDescent="0.3">
      <c r="A11" s="32" t="s">
        <v>159</v>
      </c>
      <c r="B11" s="32">
        <v>2000</v>
      </c>
      <c r="C11" s="29" t="s">
        <v>184</v>
      </c>
      <c r="D11" s="29" t="s">
        <v>78</v>
      </c>
      <c r="E11" s="33">
        <f t="shared" si="0"/>
        <v>0</v>
      </c>
      <c r="F11" s="33">
        <f t="shared" si="1"/>
        <v>0</v>
      </c>
      <c r="G11" s="30">
        <v>1.0881000000000001</v>
      </c>
      <c r="H11" s="30">
        <v>17.0776</v>
      </c>
      <c r="I11" s="30">
        <v>2.6118000000000001</v>
      </c>
      <c r="J11" s="30">
        <v>0.34339999999999998</v>
      </c>
      <c r="K11" s="31" t="s">
        <v>146</v>
      </c>
      <c r="L11" s="31" t="s">
        <v>146</v>
      </c>
      <c r="M11" s="31">
        <v>674129.96239999996</v>
      </c>
      <c r="N11" s="31">
        <v>298143.71029999998</v>
      </c>
      <c r="O11" s="31">
        <v>13915.1245</v>
      </c>
      <c r="P11" s="31">
        <v>45591.371500000001</v>
      </c>
      <c r="Q11" s="30">
        <v>12.742599999999999</v>
      </c>
      <c r="R11" s="30">
        <v>74.674800000000005</v>
      </c>
      <c r="S11" s="30">
        <v>23.280799999999999</v>
      </c>
      <c r="T11" s="30">
        <v>28.374500000000001</v>
      </c>
      <c r="U11" s="30" t="s">
        <v>146</v>
      </c>
      <c r="V11" s="31" t="s">
        <v>146</v>
      </c>
    </row>
    <row r="12" spans="1:22" hidden="1" x14ac:dyDescent="0.3">
      <c r="A12" s="32" t="s">
        <v>160</v>
      </c>
      <c r="B12" s="32">
        <v>2001</v>
      </c>
      <c r="C12" s="29" t="s">
        <v>184</v>
      </c>
      <c r="D12" s="29" t="s">
        <v>78</v>
      </c>
      <c r="E12" s="33">
        <f t="shared" si="0"/>
        <v>1</v>
      </c>
      <c r="F12" s="33">
        <f t="shared" si="1"/>
        <v>0</v>
      </c>
      <c r="G12" s="30">
        <v>0.74539999999999995</v>
      </c>
      <c r="H12" s="30">
        <v>11.106299999999999</v>
      </c>
      <c r="I12" s="30">
        <v>2.5495999999999999</v>
      </c>
      <c r="J12" s="30">
        <v>0.51700000000000002</v>
      </c>
      <c r="K12" s="31" t="s">
        <v>146</v>
      </c>
      <c r="L12" s="31" t="s">
        <v>146</v>
      </c>
      <c r="M12" s="31">
        <v>696079.59640000004</v>
      </c>
      <c r="N12" s="31">
        <v>316734.80310000002</v>
      </c>
      <c r="O12" s="31">
        <v>14911.335300000001</v>
      </c>
      <c r="P12" s="31">
        <v>46376.986400000002</v>
      </c>
      <c r="Q12" s="30">
        <v>13.164300000000001</v>
      </c>
      <c r="R12" s="30">
        <v>77.785799999999995</v>
      </c>
      <c r="S12" s="30">
        <v>9.1212999999999997</v>
      </c>
      <c r="T12" s="30">
        <v>8.1529000000000007</v>
      </c>
      <c r="U12" s="30" t="s">
        <v>146</v>
      </c>
      <c r="V12" s="31" t="s">
        <v>146</v>
      </c>
    </row>
    <row r="13" spans="1:22" hidden="1" x14ac:dyDescent="0.3">
      <c r="A13" s="32" t="s">
        <v>161</v>
      </c>
      <c r="B13" s="32">
        <v>2002</v>
      </c>
      <c r="C13" s="29" t="s">
        <v>184</v>
      </c>
      <c r="D13" s="29" t="s">
        <v>78</v>
      </c>
      <c r="E13" s="33">
        <f t="shared" si="0"/>
        <v>0</v>
      </c>
      <c r="F13" s="33">
        <f t="shared" si="1"/>
        <v>0</v>
      </c>
      <c r="G13" s="30">
        <v>0.85780000000000001</v>
      </c>
      <c r="H13" s="30">
        <v>12.7142</v>
      </c>
      <c r="I13" s="30">
        <v>2.4851999999999999</v>
      </c>
      <c r="J13" s="30">
        <v>0.87890000000000001</v>
      </c>
      <c r="K13" s="31">
        <v>38949</v>
      </c>
      <c r="L13" s="31">
        <v>430551</v>
      </c>
      <c r="M13" s="31">
        <v>758605</v>
      </c>
      <c r="N13" s="31">
        <v>361461</v>
      </c>
      <c r="O13" s="31">
        <v>15738</v>
      </c>
      <c r="P13" s="31">
        <v>51765</v>
      </c>
      <c r="Q13" s="30">
        <v>13.008100000000001</v>
      </c>
      <c r="R13" s="30">
        <v>82.338700000000003</v>
      </c>
      <c r="S13" s="30">
        <v>14.121</v>
      </c>
      <c r="T13" s="30">
        <v>10.1257</v>
      </c>
      <c r="U13" s="30" t="s">
        <v>146</v>
      </c>
      <c r="V13" s="31">
        <v>57430</v>
      </c>
    </row>
    <row r="14" spans="1:22" hidden="1" x14ac:dyDescent="0.3">
      <c r="A14" s="32" t="s">
        <v>162</v>
      </c>
      <c r="B14" s="32">
        <v>2003</v>
      </c>
      <c r="C14" s="29" t="s">
        <v>184</v>
      </c>
      <c r="D14" s="29" t="s">
        <v>78</v>
      </c>
      <c r="E14" s="33">
        <f t="shared" si="0"/>
        <v>0</v>
      </c>
      <c r="F14" s="33">
        <f t="shared" si="1"/>
        <v>0</v>
      </c>
      <c r="G14" s="30">
        <v>0.9788</v>
      </c>
      <c r="H14" s="30">
        <v>13.900700000000001</v>
      </c>
      <c r="I14" s="30">
        <v>3.3159000000000001</v>
      </c>
      <c r="J14" s="30">
        <v>1.7402</v>
      </c>
      <c r="K14" s="31">
        <v>54863</v>
      </c>
      <c r="L14" s="31">
        <v>618662</v>
      </c>
      <c r="M14" s="31">
        <v>1034200</v>
      </c>
      <c r="N14" s="31">
        <v>542668</v>
      </c>
      <c r="O14" s="31">
        <v>25820</v>
      </c>
      <c r="P14" s="31">
        <v>74473</v>
      </c>
      <c r="Q14" s="30">
        <v>12.1168</v>
      </c>
      <c r="R14" s="30">
        <v>70.037800000000004</v>
      </c>
      <c r="S14" s="30">
        <v>50.131799999999998</v>
      </c>
      <c r="T14" s="30">
        <v>15.6815</v>
      </c>
      <c r="U14" s="30" t="s">
        <v>146</v>
      </c>
      <c r="V14" s="31">
        <v>74042</v>
      </c>
    </row>
    <row r="15" spans="1:22" hidden="1" x14ac:dyDescent="0.3">
      <c r="A15" s="32" t="s">
        <v>163</v>
      </c>
      <c r="B15" s="32">
        <v>2004</v>
      </c>
      <c r="C15" s="29" t="s">
        <v>184</v>
      </c>
      <c r="D15" s="29" t="s">
        <v>78</v>
      </c>
      <c r="E15" s="33">
        <f t="shared" si="0"/>
        <v>0</v>
      </c>
      <c r="F15" s="33">
        <f t="shared" si="1"/>
        <v>0</v>
      </c>
      <c r="G15" s="30">
        <v>1.0246999999999999</v>
      </c>
      <c r="H15" s="30">
        <v>14.699299999999999</v>
      </c>
      <c r="I15" s="30">
        <v>3.1395</v>
      </c>
      <c r="J15" s="30">
        <v>1.5887</v>
      </c>
      <c r="K15" s="31">
        <v>67259</v>
      </c>
      <c r="L15" s="31">
        <v>759210</v>
      </c>
      <c r="M15" s="31">
        <v>1276800</v>
      </c>
      <c r="N15" s="31">
        <v>682500</v>
      </c>
      <c r="O15" s="31">
        <v>31625</v>
      </c>
      <c r="P15" s="31">
        <v>86623</v>
      </c>
      <c r="Q15" s="30">
        <v>12.7912</v>
      </c>
      <c r="R15" s="30">
        <v>68.527500000000003</v>
      </c>
      <c r="S15" s="30">
        <v>25.767499999999998</v>
      </c>
      <c r="T15" s="30">
        <v>21.045999999999999</v>
      </c>
      <c r="U15" s="30" t="s">
        <v>146</v>
      </c>
      <c r="V15" s="31">
        <v>90780</v>
      </c>
    </row>
    <row r="16" spans="1:22" hidden="1" x14ac:dyDescent="0.3">
      <c r="A16" s="32" t="s">
        <v>164</v>
      </c>
      <c r="B16" s="32">
        <v>2005</v>
      </c>
      <c r="C16" s="29" t="s">
        <v>184</v>
      </c>
      <c r="D16" s="29" t="s">
        <v>78</v>
      </c>
      <c r="E16" s="33">
        <f t="shared" si="0"/>
        <v>0</v>
      </c>
      <c r="F16" s="33">
        <f t="shared" si="1"/>
        <v>0</v>
      </c>
      <c r="G16" s="30">
        <v>1.0842000000000001</v>
      </c>
      <c r="H16" s="30">
        <v>16.925699999999999</v>
      </c>
      <c r="I16" s="30">
        <v>2.5928</v>
      </c>
      <c r="J16" s="30" t="s">
        <v>146</v>
      </c>
      <c r="K16" s="31">
        <v>74444.759999999995</v>
      </c>
      <c r="L16" s="31">
        <v>827164</v>
      </c>
      <c r="M16" s="31">
        <v>1502000</v>
      </c>
      <c r="N16" s="31">
        <v>751359</v>
      </c>
      <c r="O16" s="31">
        <v>31489</v>
      </c>
      <c r="P16" s="31">
        <v>92432</v>
      </c>
      <c r="Q16" s="30">
        <v>15.291</v>
      </c>
      <c r="R16" s="30">
        <v>72.892700000000005</v>
      </c>
      <c r="S16" s="30">
        <v>9.6181999999999999</v>
      </c>
      <c r="T16" s="30">
        <v>6.6871999999999998</v>
      </c>
      <c r="U16" s="30" t="s">
        <v>146</v>
      </c>
      <c r="V16" s="31">
        <v>105449</v>
      </c>
    </row>
    <row r="17" spans="1:22" hidden="1" x14ac:dyDescent="0.3">
      <c r="A17" s="32" t="s">
        <v>165</v>
      </c>
      <c r="B17" s="32">
        <v>2006</v>
      </c>
      <c r="C17" s="29" t="s">
        <v>184</v>
      </c>
      <c r="D17" s="29" t="s">
        <v>78</v>
      </c>
      <c r="E17" s="33">
        <f t="shared" si="0"/>
        <v>0</v>
      </c>
      <c r="F17" s="33">
        <f t="shared" si="1"/>
        <v>0</v>
      </c>
      <c r="G17" s="30">
        <v>0.93910000000000005</v>
      </c>
      <c r="H17" s="30">
        <v>15.637700000000001</v>
      </c>
      <c r="I17" s="30">
        <v>2.3910999999999998</v>
      </c>
      <c r="J17" s="30" t="s">
        <v>146</v>
      </c>
      <c r="K17" s="31">
        <v>87842</v>
      </c>
      <c r="L17" s="31">
        <v>938678</v>
      </c>
      <c r="M17" s="31">
        <v>1860800</v>
      </c>
      <c r="N17" s="31">
        <v>881711</v>
      </c>
      <c r="O17" s="31">
        <v>34826</v>
      </c>
      <c r="P17" s="31">
        <v>108352</v>
      </c>
      <c r="Q17" s="30">
        <v>16.1906</v>
      </c>
      <c r="R17" s="30">
        <v>71.733400000000003</v>
      </c>
      <c r="S17" s="30">
        <v>17.348800000000001</v>
      </c>
      <c r="T17" s="30">
        <v>21.289000000000001</v>
      </c>
      <c r="U17" s="30" t="s">
        <v>146</v>
      </c>
      <c r="V17" s="31">
        <v>127074</v>
      </c>
    </row>
    <row r="18" spans="1:22" hidden="1" x14ac:dyDescent="0.3">
      <c r="A18" s="32" t="s">
        <v>166</v>
      </c>
      <c r="B18" s="32">
        <v>2007</v>
      </c>
      <c r="C18" s="29" t="s">
        <v>184</v>
      </c>
      <c r="D18" s="29" t="s">
        <v>78</v>
      </c>
      <c r="E18" s="33">
        <f t="shared" si="0"/>
        <v>1</v>
      </c>
      <c r="F18" s="33">
        <f t="shared" si="1"/>
        <v>0</v>
      </c>
      <c r="G18" s="30">
        <v>0.90780000000000005</v>
      </c>
      <c r="H18" s="30">
        <v>16.273900000000001</v>
      </c>
      <c r="I18" s="30">
        <v>2.0270000000000001</v>
      </c>
      <c r="J18" s="30" t="s">
        <v>146</v>
      </c>
      <c r="K18" s="31">
        <v>101685</v>
      </c>
      <c r="L18" s="31">
        <v>1164600</v>
      </c>
      <c r="M18" s="31">
        <v>2354300</v>
      </c>
      <c r="N18" s="31">
        <v>1000799.9999999999</v>
      </c>
      <c r="O18" s="31">
        <v>38119</v>
      </c>
      <c r="P18" s="31">
        <v>125679</v>
      </c>
      <c r="Q18" s="30">
        <v>17.385400000000001</v>
      </c>
      <c r="R18" s="30">
        <v>73.040899999999993</v>
      </c>
      <c r="S18" s="30">
        <v>13.501200000000001</v>
      </c>
      <c r="T18" s="30">
        <v>22.223299999999998</v>
      </c>
      <c r="U18" s="30">
        <v>700.52139999999997</v>
      </c>
      <c r="V18" s="31">
        <v>132979</v>
      </c>
    </row>
    <row r="19" spans="1:22" hidden="1" x14ac:dyDescent="0.3">
      <c r="A19" s="32" t="s">
        <v>167</v>
      </c>
      <c r="B19" s="32">
        <v>2008</v>
      </c>
      <c r="C19" s="29" t="s">
        <v>184</v>
      </c>
      <c r="D19" s="29" t="s">
        <v>78</v>
      </c>
      <c r="E19" s="33">
        <f t="shared" si="0"/>
        <v>1</v>
      </c>
      <c r="F19" s="33">
        <f t="shared" si="1"/>
        <v>0</v>
      </c>
      <c r="G19" s="30">
        <v>0.23469999999999999</v>
      </c>
      <c r="H19" s="30">
        <v>5.1147999999999998</v>
      </c>
      <c r="I19" s="30">
        <v>2.0830000000000002</v>
      </c>
      <c r="J19" s="30" t="s">
        <v>146</v>
      </c>
      <c r="K19" s="31">
        <v>95336</v>
      </c>
      <c r="L19" s="31">
        <v>1148000</v>
      </c>
      <c r="M19" s="31">
        <v>2527500</v>
      </c>
      <c r="N19" s="31">
        <v>956777</v>
      </c>
      <c r="O19" s="31">
        <v>42835</v>
      </c>
      <c r="P19" s="31">
        <v>91180</v>
      </c>
      <c r="Q19" s="30">
        <v>25.216899999999999</v>
      </c>
      <c r="R19" s="30" t="s">
        <v>146</v>
      </c>
      <c r="S19" s="30">
        <v>-4.3943000000000003</v>
      </c>
      <c r="T19" s="30" t="s">
        <v>146</v>
      </c>
      <c r="U19" s="30">
        <v>1234.1338000000001</v>
      </c>
      <c r="V19" s="31">
        <v>131460</v>
      </c>
    </row>
    <row r="20" spans="1:22" hidden="1" x14ac:dyDescent="0.3">
      <c r="A20" s="32" t="s">
        <v>168</v>
      </c>
      <c r="B20" s="32">
        <v>2009</v>
      </c>
      <c r="C20" s="29" t="s">
        <v>184</v>
      </c>
      <c r="D20" s="29" t="s">
        <v>78</v>
      </c>
      <c r="E20" s="33">
        <f t="shared" si="0"/>
        <v>1</v>
      </c>
      <c r="F20" s="33">
        <f t="shared" si="1"/>
        <v>0</v>
      </c>
      <c r="G20" s="30">
        <v>0.23849999999999999</v>
      </c>
      <c r="H20" s="30">
        <v>5.0711000000000004</v>
      </c>
      <c r="I20" s="30">
        <v>2.0988000000000002</v>
      </c>
      <c r="J20" s="30" t="s">
        <v>146</v>
      </c>
      <c r="K20" s="31">
        <v>122157</v>
      </c>
      <c r="L20" s="31">
        <v>1133200</v>
      </c>
      <c r="M20" s="31">
        <v>2364500</v>
      </c>
      <c r="N20" s="31" t="s">
        <v>146</v>
      </c>
      <c r="O20" s="31">
        <v>40856</v>
      </c>
      <c r="P20" s="31">
        <v>128299</v>
      </c>
      <c r="Q20" s="30">
        <v>17.429099999999998</v>
      </c>
      <c r="R20" s="30">
        <v>67.019000000000005</v>
      </c>
      <c r="S20" s="30" t="s">
        <v>146</v>
      </c>
      <c r="T20" s="30" t="s">
        <v>146</v>
      </c>
      <c r="U20" s="30">
        <v>782.08109999999999</v>
      </c>
      <c r="V20" s="31">
        <v>155729</v>
      </c>
    </row>
    <row r="21" spans="1:22" hidden="1" x14ac:dyDescent="0.3">
      <c r="A21" s="32" t="s">
        <v>169</v>
      </c>
      <c r="B21" s="32">
        <v>2010</v>
      </c>
      <c r="C21" s="29" t="s">
        <v>184</v>
      </c>
      <c r="D21" s="29" t="s">
        <v>78</v>
      </c>
      <c r="E21" s="33">
        <f t="shared" si="0"/>
        <v>1</v>
      </c>
      <c r="F21" s="33">
        <f t="shared" si="1"/>
        <v>0</v>
      </c>
      <c r="G21" s="30">
        <v>0.54610000000000003</v>
      </c>
      <c r="H21" s="30">
        <v>9.2373999999999992</v>
      </c>
      <c r="I21" s="30">
        <v>2.0028000000000001</v>
      </c>
      <c r="J21" s="30" t="s">
        <v>146</v>
      </c>
      <c r="K21" s="31">
        <v>133179</v>
      </c>
      <c r="L21" s="31">
        <v>1103100</v>
      </c>
      <c r="M21" s="31">
        <v>2454700</v>
      </c>
      <c r="N21" s="31">
        <v>978449</v>
      </c>
      <c r="O21" s="31">
        <v>39553</v>
      </c>
      <c r="P21" s="31">
        <v>147667</v>
      </c>
      <c r="Q21" s="30">
        <v>15.8454</v>
      </c>
      <c r="R21" s="30">
        <v>67.539100000000005</v>
      </c>
      <c r="S21" s="30" t="s">
        <v>146</v>
      </c>
      <c r="T21" s="30">
        <v>5.9265999999999996</v>
      </c>
      <c r="U21" s="30">
        <v>686.87729999999999</v>
      </c>
      <c r="V21" s="31">
        <v>167555</v>
      </c>
    </row>
    <row r="22" spans="1:22" hidden="1" x14ac:dyDescent="0.3">
      <c r="A22" s="32" t="s">
        <v>170</v>
      </c>
      <c r="B22" s="32">
        <v>2011</v>
      </c>
      <c r="C22" s="29" t="s">
        <v>184</v>
      </c>
      <c r="D22" s="29" t="s">
        <v>78</v>
      </c>
      <c r="E22" s="33">
        <f t="shared" si="0"/>
        <v>1</v>
      </c>
      <c r="F22" s="33">
        <f t="shared" si="1"/>
        <v>0</v>
      </c>
      <c r="G22" s="30">
        <v>0.67049999999999998</v>
      </c>
      <c r="H22" s="30">
        <v>10.590400000000001</v>
      </c>
      <c r="I22" s="30">
        <v>2.0665</v>
      </c>
      <c r="J22" s="30" t="s">
        <v>146</v>
      </c>
      <c r="K22" s="31">
        <v>139590</v>
      </c>
      <c r="L22" s="31">
        <v>1209500</v>
      </c>
      <c r="M22" s="31">
        <v>2555600</v>
      </c>
      <c r="N22" s="31">
        <v>957940</v>
      </c>
      <c r="O22" s="31">
        <v>40811</v>
      </c>
      <c r="P22" s="31">
        <v>158725</v>
      </c>
      <c r="Q22" s="30">
        <v>15.3864</v>
      </c>
      <c r="R22" s="30">
        <v>69.912700000000001</v>
      </c>
      <c r="S22" s="30">
        <v>-2.0960999999999999</v>
      </c>
      <c r="T22" s="30">
        <v>2.1339999999999999</v>
      </c>
      <c r="U22" s="30">
        <v>654.1703</v>
      </c>
      <c r="V22" s="31">
        <v>170334</v>
      </c>
    </row>
    <row r="23" spans="1:22" hidden="1" x14ac:dyDescent="0.3">
      <c r="A23" s="32" t="s">
        <v>171</v>
      </c>
      <c r="B23" s="32">
        <v>2012</v>
      </c>
      <c r="C23" s="29" t="s">
        <v>184</v>
      </c>
      <c r="D23" s="29" t="s">
        <v>78</v>
      </c>
      <c r="E23" s="33">
        <f t="shared" si="0"/>
        <v>1</v>
      </c>
      <c r="F23" s="33">
        <f t="shared" si="1"/>
        <v>0</v>
      </c>
      <c r="G23" s="30">
        <v>0.53459999999999996</v>
      </c>
      <c r="H23" s="30">
        <v>8.0571000000000002</v>
      </c>
      <c r="I23" s="30">
        <v>1.7243999999999999</v>
      </c>
      <c r="J23" s="30" t="s">
        <v>146</v>
      </c>
      <c r="K23" s="31">
        <v>151048</v>
      </c>
      <c r="L23" s="31">
        <v>1123900</v>
      </c>
      <c r="M23" s="31">
        <v>2692500</v>
      </c>
      <c r="N23" s="31">
        <v>1013700</v>
      </c>
      <c r="O23" s="31">
        <v>37893</v>
      </c>
      <c r="P23" s="31">
        <v>175242</v>
      </c>
      <c r="Q23" s="30">
        <v>14.702999999999999</v>
      </c>
      <c r="R23" s="30">
        <v>70.492000000000004</v>
      </c>
      <c r="S23" s="30">
        <v>5.8244999999999996</v>
      </c>
      <c r="T23" s="30">
        <v>6.8655999999999997</v>
      </c>
      <c r="U23" s="30">
        <v>653.92759999999998</v>
      </c>
      <c r="V23" s="31">
        <v>180806</v>
      </c>
    </row>
    <row r="24" spans="1:22" hidden="1" x14ac:dyDescent="0.3">
      <c r="A24" s="32" t="s">
        <v>172</v>
      </c>
      <c r="B24" s="32">
        <v>2013</v>
      </c>
      <c r="C24" s="29" t="s">
        <v>184</v>
      </c>
      <c r="D24" s="29" t="s">
        <v>78</v>
      </c>
      <c r="E24" s="33">
        <f t="shared" si="0"/>
        <v>0</v>
      </c>
      <c r="F24" s="33">
        <f t="shared" si="1"/>
        <v>0</v>
      </c>
      <c r="G24" s="30">
        <v>0.60419999999999996</v>
      </c>
      <c r="H24" s="30">
        <v>8.7540999999999993</v>
      </c>
      <c r="I24" s="30">
        <v>1.4346000000000001</v>
      </c>
      <c r="J24" s="30" t="s">
        <v>146</v>
      </c>
      <c r="K24" s="31">
        <v>158155</v>
      </c>
      <c r="L24" s="31">
        <v>1092700</v>
      </c>
      <c r="M24" s="31">
        <v>2671300</v>
      </c>
      <c r="N24" s="31">
        <v>1095400</v>
      </c>
      <c r="O24" s="31">
        <v>35861</v>
      </c>
      <c r="P24" s="31">
        <v>181871</v>
      </c>
      <c r="Q24" s="30">
        <v>14.025700000000001</v>
      </c>
      <c r="R24" s="30">
        <v>75.959599999999995</v>
      </c>
      <c r="S24" s="30">
        <v>8.0604999999999993</v>
      </c>
      <c r="T24" s="30">
        <v>10.656499999999999</v>
      </c>
      <c r="U24" s="30">
        <v>538.0308</v>
      </c>
      <c r="V24" s="31">
        <v>194009</v>
      </c>
    </row>
    <row r="25" spans="1:22" hidden="1" x14ac:dyDescent="0.3">
      <c r="A25" s="32" t="s">
        <v>173</v>
      </c>
      <c r="B25" s="32">
        <v>2014</v>
      </c>
      <c r="C25" s="29" t="s">
        <v>184</v>
      </c>
      <c r="D25" s="29" t="s">
        <v>78</v>
      </c>
      <c r="E25" s="33">
        <f t="shared" si="0"/>
        <v>0</v>
      </c>
      <c r="F25" s="33">
        <f t="shared" si="1"/>
        <v>0</v>
      </c>
      <c r="G25" s="30">
        <v>0.51600000000000001</v>
      </c>
      <c r="H25" s="30">
        <v>7.2702</v>
      </c>
      <c r="I25" s="30">
        <v>1.4067000000000001</v>
      </c>
      <c r="J25" s="30" t="s">
        <v>146</v>
      </c>
      <c r="K25" s="31">
        <v>152739</v>
      </c>
      <c r="L25" s="31">
        <v>1219800</v>
      </c>
      <c r="M25" s="31">
        <v>2634100</v>
      </c>
      <c r="N25" s="31">
        <v>986997</v>
      </c>
      <c r="O25" s="31">
        <v>35016</v>
      </c>
      <c r="P25" s="31">
        <v>178915</v>
      </c>
      <c r="Q25" s="30">
        <v>13.1721</v>
      </c>
      <c r="R25" s="30">
        <v>73.059700000000007</v>
      </c>
      <c r="S25" s="30">
        <v>-9.9001000000000001</v>
      </c>
      <c r="T25" s="30">
        <v>-8.9135000000000009</v>
      </c>
      <c r="U25" s="30">
        <v>528.03510000000006</v>
      </c>
      <c r="V25" s="31">
        <v>190730</v>
      </c>
    </row>
    <row r="26" spans="1:22" hidden="1" x14ac:dyDescent="0.3">
      <c r="A26" s="32" t="s">
        <v>174</v>
      </c>
      <c r="B26" s="32">
        <v>2015</v>
      </c>
      <c r="C26" s="29" t="s">
        <v>184</v>
      </c>
      <c r="D26" s="29" t="s">
        <v>78</v>
      </c>
      <c r="E26" s="33">
        <f t="shared" si="0"/>
        <v>0</v>
      </c>
      <c r="F26" s="33">
        <f t="shared" si="1"/>
        <v>0</v>
      </c>
      <c r="G26" s="30">
        <v>0.53620000000000001</v>
      </c>
      <c r="H26" s="30">
        <v>6.8441999999999998</v>
      </c>
      <c r="I26" s="30">
        <v>1.3725000000000001</v>
      </c>
      <c r="J26" s="30" t="s">
        <v>146</v>
      </c>
      <c r="K26" s="31">
        <v>153303</v>
      </c>
      <c r="L26" s="31">
        <v>1103000</v>
      </c>
      <c r="M26" s="31">
        <v>2409700</v>
      </c>
      <c r="N26" s="31">
        <v>934009</v>
      </c>
      <c r="O26" s="31">
        <v>32654</v>
      </c>
      <c r="P26" s="31">
        <v>188460</v>
      </c>
      <c r="Q26" s="30">
        <v>12.1997</v>
      </c>
      <c r="R26" s="30">
        <v>76.869900000000001</v>
      </c>
      <c r="S26" s="30">
        <v>-5.3685999999999998</v>
      </c>
      <c r="T26" s="30">
        <v>-4.5205000000000002</v>
      </c>
      <c r="U26" s="30">
        <v>466.80200000000002</v>
      </c>
      <c r="V26" s="31">
        <v>189833</v>
      </c>
    </row>
    <row r="27" spans="1:22" hidden="1" x14ac:dyDescent="0.3">
      <c r="A27" s="32" t="s">
        <v>175</v>
      </c>
      <c r="B27" s="32">
        <v>2016</v>
      </c>
      <c r="C27" s="29" t="s">
        <v>184</v>
      </c>
      <c r="D27" s="29" t="s">
        <v>78</v>
      </c>
      <c r="E27" s="33">
        <f t="shared" si="0"/>
        <v>0</v>
      </c>
      <c r="F27" s="33">
        <f t="shared" si="1"/>
        <v>0</v>
      </c>
      <c r="G27" s="30">
        <v>0.1036</v>
      </c>
      <c r="H27" s="30">
        <v>0.71399999999999997</v>
      </c>
      <c r="I27" s="30">
        <v>1.3035000000000001</v>
      </c>
      <c r="J27" s="30" t="s">
        <v>146</v>
      </c>
      <c r="K27" s="31">
        <v>138022</v>
      </c>
      <c r="L27" s="31">
        <v>857200</v>
      </c>
      <c r="M27" s="31">
        <v>2375000</v>
      </c>
      <c r="N27" s="31">
        <v>869354</v>
      </c>
      <c r="O27" s="31">
        <v>29908</v>
      </c>
      <c r="P27" s="31">
        <v>175386</v>
      </c>
      <c r="Q27" s="30">
        <v>13.008100000000001</v>
      </c>
      <c r="R27" s="30">
        <v>76.563400000000001</v>
      </c>
      <c r="S27" s="30">
        <v>-6.9222999999999999</v>
      </c>
      <c r="T27" s="30">
        <v>-1.3338000000000001</v>
      </c>
      <c r="U27" s="30">
        <v>515.19190000000003</v>
      </c>
      <c r="V27" s="31">
        <v>172358</v>
      </c>
    </row>
    <row r="28" spans="1:22" hidden="1" x14ac:dyDescent="0.3">
      <c r="A28" s="32" t="s">
        <v>176</v>
      </c>
      <c r="B28" s="32">
        <v>2017</v>
      </c>
      <c r="C28" s="29" t="s">
        <v>184</v>
      </c>
      <c r="D28" s="29" t="s">
        <v>78</v>
      </c>
      <c r="E28" s="33">
        <f t="shared" si="0"/>
        <v>0</v>
      </c>
      <c r="F28" s="33">
        <f t="shared" si="1"/>
        <v>0</v>
      </c>
      <c r="G28" s="30">
        <v>0.441</v>
      </c>
      <c r="H28" s="30">
        <v>5.6397000000000004</v>
      </c>
      <c r="I28" s="30">
        <v>1.2149000000000001</v>
      </c>
      <c r="J28" s="30" t="s">
        <v>146</v>
      </c>
      <c r="K28" s="31">
        <v>150954</v>
      </c>
      <c r="L28" s="31">
        <v>871300</v>
      </c>
      <c r="M28" s="31">
        <v>2521800</v>
      </c>
      <c r="N28" s="31">
        <v>970448</v>
      </c>
      <c r="O28" s="31">
        <v>28282</v>
      </c>
      <c r="P28" s="31">
        <v>168000</v>
      </c>
      <c r="Q28" s="30">
        <v>12.7445</v>
      </c>
      <c r="R28" s="30">
        <v>74.433899999999994</v>
      </c>
      <c r="S28" s="30">
        <v>11.6286</v>
      </c>
      <c r="T28" s="30">
        <v>7.2365000000000004</v>
      </c>
      <c r="U28" s="30">
        <v>441.37040000000002</v>
      </c>
      <c r="V28" s="31">
        <v>182383</v>
      </c>
    </row>
    <row r="29" spans="1:22" hidden="1" x14ac:dyDescent="0.3">
      <c r="A29" s="32" t="s">
        <v>177</v>
      </c>
      <c r="B29" s="32">
        <v>2018</v>
      </c>
      <c r="C29" s="29" t="s">
        <v>184</v>
      </c>
      <c r="D29" s="29" t="s">
        <v>78</v>
      </c>
      <c r="E29" s="33">
        <f t="shared" si="0"/>
        <v>0</v>
      </c>
      <c r="F29" s="33">
        <f t="shared" si="1"/>
        <v>0</v>
      </c>
      <c r="G29" s="30">
        <v>0.54039999999999999</v>
      </c>
      <c r="H29" s="30">
        <v>7.5978000000000003</v>
      </c>
      <c r="I29" s="30">
        <v>1.1840999999999999</v>
      </c>
      <c r="J29" s="30" t="s">
        <v>146</v>
      </c>
      <c r="K29" s="31">
        <v>147142</v>
      </c>
      <c r="L29" s="31">
        <v>865300</v>
      </c>
      <c r="M29" s="31">
        <v>2558100</v>
      </c>
      <c r="N29" s="31">
        <v>990321</v>
      </c>
      <c r="O29" s="31">
        <v>30564</v>
      </c>
      <c r="P29" s="31">
        <v>163886</v>
      </c>
      <c r="Q29" s="30">
        <v>13.1693</v>
      </c>
      <c r="R29" s="30">
        <v>76.679299999999998</v>
      </c>
      <c r="S29" s="30">
        <v>2.0478000000000001</v>
      </c>
      <c r="T29" s="30">
        <v>-0.1333</v>
      </c>
      <c r="U29" s="30">
        <v>428.2303</v>
      </c>
      <c r="V29" s="31">
        <v>173238</v>
      </c>
    </row>
    <row r="30" spans="1:22" hidden="1" x14ac:dyDescent="0.3">
      <c r="A30" s="32" t="s">
        <v>178</v>
      </c>
      <c r="B30" s="32">
        <v>2019</v>
      </c>
      <c r="C30" s="29" t="s">
        <v>184</v>
      </c>
      <c r="D30" s="29" t="s">
        <v>78</v>
      </c>
      <c r="E30" s="33">
        <f t="shared" si="0"/>
        <v>0</v>
      </c>
      <c r="F30" s="33">
        <f t="shared" si="1"/>
        <v>0</v>
      </c>
      <c r="G30" s="30">
        <v>0.28000000000000003</v>
      </c>
      <c r="H30" s="30">
        <v>3.6511</v>
      </c>
      <c r="I30" s="30">
        <v>1.0658000000000001</v>
      </c>
      <c r="J30" s="30" t="s">
        <v>146</v>
      </c>
      <c r="K30" s="31">
        <v>148359</v>
      </c>
      <c r="L30" s="31">
        <v>843400</v>
      </c>
      <c r="M30" s="31">
        <v>2715200</v>
      </c>
      <c r="N30" s="31">
        <v>1045500.0000000001</v>
      </c>
      <c r="O30" s="31">
        <v>30462</v>
      </c>
      <c r="P30" s="31">
        <v>163084</v>
      </c>
      <c r="Q30" s="30">
        <v>14.0924</v>
      </c>
      <c r="R30" s="30">
        <v>77.563199999999995</v>
      </c>
      <c r="S30" s="30">
        <v>5.5693000000000001</v>
      </c>
      <c r="T30" s="30">
        <v>5.6120000000000001</v>
      </c>
      <c r="U30" s="30">
        <v>466.33069999999998</v>
      </c>
      <c r="V30" s="31">
        <v>172150</v>
      </c>
    </row>
    <row r="31" spans="1:22" hidden="1" x14ac:dyDescent="0.3">
      <c r="A31" s="32" t="s">
        <v>179</v>
      </c>
      <c r="B31" s="32">
        <v>2020</v>
      </c>
      <c r="C31" s="29" t="s">
        <v>184</v>
      </c>
      <c r="D31" s="29" t="s">
        <v>78</v>
      </c>
      <c r="E31" s="33">
        <f t="shared" si="0"/>
        <v>1</v>
      </c>
      <c r="F31" s="33">
        <f t="shared" si="1"/>
        <v>0</v>
      </c>
      <c r="G31" s="30">
        <v>0.1835</v>
      </c>
      <c r="H31" s="30">
        <v>2.3126000000000002</v>
      </c>
      <c r="I31" s="30">
        <v>0.91890000000000005</v>
      </c>
      <c r="J31" s="30" t="s">
        <v>146</v>
      </c>
      <c r="K31" s="31">
        <v>160173</v>
      </c>
      <c r="L31" s="31">
        <v>857500</v>
      </c>
      <c r="M31" s="31">
        <v>2984200</v>
      </c>
      <c r="N31" s="31">
        <v>1052500</v>
      </c>
      <c r="O31" s="31">
        <v>27578</v>
      </c>
      <c r="P31" s="31">
        <v>174029</v>
      </c>
      <c r="Q31" s="30">
        <v>14.5573</v>
      </c>
      <c r="R31" s="30">
        <v>80.762600000000006</v>
      </c>
      <c r="S31" s="30">
        <v>0.66969999999999996</v>
      </c>
      <c r="T31" s="30">
        <v>14.152100000000001</v>
      </c>
      <c r="U31" s="30">
        <v>481.6327</v>
      </c>
      <c r="V31" s="31">
        <v>184423</v>
      </c>
    </row>
    <row r="32" spans="1:22" hidden="1" x14ac:dyDescent="0.3">
      <c r="A32" s="32" t="s">
        <v>180</v>
      </c>
      <c r="B32" s="32">
        <v>2021</v>
      </c>
      <c r="C32" s="29" t="s">
        <v>184</v>
      </c>
      <c r="D32" s="29" t="s">
        <v>78</v>
      </c>
      <c r="E32" s="33">
        <f t="shared" si="0"/>
        <v>1</v>
      </c>
      <c r="F32" s="33">
        <f t="shared" si="1"/>
        <v>0</v>
      </c>
      <c r="G32" s="30">
        <v>0.46839999999999998</v>
      </c>
      <c r="H32" s="30">
        <v>7.2068000000000003</v>
      </c>
      <c r="I32" s="30">
        <v>0.87839999999999996</v>
      </c>
      <c r="J32" s="30" t="s">
        <v>146</v>
      </c>
      <c r="K32" s="31">
        <v>156292</v>
      </c>
      <c r="L32" s="31">
        <v>838300</v>
      </c>
      <c r="M32" s="31">
        <v>2957900</v>
      </c>
      <c r="N32" s="31">
        <v>1057200</v>
      </c>
      <c r="O32" s="31">
        <v>26489</v>
      </c>
      <c r="P32" s="31">
        <v>175836</v>
      </c>
      <c r="Q32" s="30">
        <v>14.305</v>
      </c>
      <c r="R32" s="30">
        <v>80.462400000000002</v>
      </c>
      <c r="S32" s="30">
        <v>0.45169999999999999</v>
      </c>
      <c r="T32" s="30">
        <v>4.1268000000000002</v>
      </c>
      <c r="U32" s="30">
        <v>408.411</v>
      </c>
      <c r="V32" s="31">
        <v>177786</v>
      </c>
    </row>
    <row r="33" spans="1:22" hidden="1" x14ac:dyDescent="0.3">
      <c r="A33" s="32" t="s">
        <v>181</v>
      </c>
      <c r="B33" s="32">
        <v>2022</v>
      </c>
      <c r="C33" s="29" t="s">
        <v>184</v>
      </c>
      <c r="D33" s="29" t="s">
        <v>78</v>
      </c>
      <c r="E33" s="33">
        <f t="shared" si="0"/>
        <v>1</v>
      </c>
      <c r="F33" s="33">
        <f t="shared" si="1"/>
        <v>0</v>
      </c>
      <c r="G33" s="30">
        <v>0.5413</v>
      </c>
      <c r="H33" s="30">
        <v>8.6280999999999999</v>
      </c>
      <c r="I33" s="30">
        <v>1.1493</v>
      </c>
      <c r="J33" s="30" t="s">
        <v>146</v>
      </c>
      <c r="K33" s="31">
        <v>139067</v>
      </c>
      <c r="L33" s="31">
        <v>839700</v>
      </c>
      <c r="M33" s="31">
        <v>2966500</v>
      </c>
      <c r="N33" s="31">
        <v>936307</v>
      </c>
      <c r="O33" s="31">
        <v>32610</v>
      </c>
      <c r="P33" s="31">
        <v>167738</v>
      </c>
      <c r="Q33" s="30">
        <v>15.1332</v>
      </c>
      <c r="R33" s="30">
        <v>80.929599999999994</v>
      </c>
      <c r="S33" s="30">
        <v>-11.437799999999999</v>
      </c>
      <c r="T33" s="30">
        <v>-8.2002000000000006</v>
      </c>
      <c r="U33" s="30">
        <v>410.20620000000002</v>
      </c>
      <c r="V33" s="31">
        <v>162423</v>
      </c>
    </row>
    <row r="34" spans="1:22" hidden="1" x14ac:dyDescent="0.3">
      <c r="A34" s="32" t="s">
        <v>147</v>
      </c>
      <c r="B34" s="32">
        <v>1988</v>
      </c>
      <c r="C34" s="29" t="s">
        <v>145</v>
      </c>
      <c r="D34" s="29" t="s">
        <v>78</v>
      </c>
      <c r="E34" s="33">
        <f t="shared" si="0"/>
        <v>0</v>
      </c>
      <c r="F34" s="33">
        <f t="shared" si="1"/>
        <v>0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1" t="s">
        <v>146</v>
      </c>
      <c r="L34" s="31" t="s">
        <v>146</v>
      </c>
      <c r="M34" s="31">
        <v>189512.095</v>
      </c>
      <c r="N34" s="31">
        <v>121771.64</v>
      </c>
      <c r="O34" s="31">
        <v>5282.9027999999998</v>
      </c>
      <c r="P34" s="31">
        <v>10342.620999999999</v>
      </c>
      <c r="Q34" s="30">
        <v>17.958600000000001</v>
      </c>
      <c r="R34" s="30">
        <v>93.444299999999998</v>
      </c>
      <c r="S34" s="30" t="s">
        <v>146</v>
      </c>
      <c r="T34" s="30" t="s">
        <v>146</v>
      </c>
      <c r="U34" s="30" t="s">
        <v>146</v>
      </c>
      <c r="V34" s="31" t="s">
        <v>146</v>
      </c>
    </row>
    <row r="35" spans="1:22" hidden="1" x14ac:dyDescent="0.3">
      <c r="A35" s="32" t="s">
        <v>148</v>
      </c>
      <c r="B35" s="32">
        <v>1989</v>
      </c>
      <c r="C35" s="29" t="s">
        <v>145</v>
      </c>
      <c r="D35" s="29" t="s">
        <v>78</v>
      </c>
      <c r="E35" s="33">
        <f t="shared" si="0"/>
        <v>0</v>
      </c>
      <c r="F35" s="33">
        <f t="shared" si="1"/>
        <v>0</v>
      </c>
      <c r="G35" s="30">
        <v>0.38919999999999999</v>
      </c>
      <c r="H35" s="30">
        <v>7.2553999999999998</v>
      </c>
      <c r="I35" s="30">
        <v>3.1393</v>
      </c>
      <c r="J35" s="30">
        <v>1.1165</v>
      </c>
      <c r="K35" s="31" t="s">
        <v>146</v>
      </c>
      <c r="L35" s="31" t="s">
        <v>146</v>
      </c>
      <c r="M35" s="31">
        <v>205780.8</v>
      </c>
      <c r="N35" s="31">
        <v>127497.15</v>
      </c>
      <c r="O35" s="31">
        <v>5607.4084999999995</v>
      </c>
      <c r="P35" s="31">
        <v>10037.8125</v>
      </c>
      <c r="Q35" s="30">
        <v>19.124199999999998</v>
      </c>
      <c r="R35" s="30">
        <v>91.6511</v>
      </c>
      <c r="S35" s="30">
        <v>17.590699999999998</v>
      </c>
      <c r="T35" s="30">
        <v>19.5307</v>
      </c>
      <c r="U35" s="30" t="s">
        <v>146</v>
      </c>
      <c r="V35" s="31" t="s">
        <v>146</v>
      </c>
    </row>
    <row r="36" spans="1:22" hidden="1" x14ac:dyDescent="0.3">
      <c r="A36" s="32" t="s">
        <v>149</v>
      </c>
      <c r="B36" s="32">
        <v>1990</v>
      </c>
      <c r="C36" s="29" t="s">
        <v>145</v>
      </c>
      <c r="D36" s="29" t="s">
        <v>78</v>
      </c>
      <c r="E36" s="33">
        <f t="shared" si="0"/>
        <v>0</v>
      </c>
      <c r="F36" s="33">
        <f t="shared" si="1"/>
        <v>0</v>
      </c>
      <c r="G36" s="30">
        <v>0.44879999999999998</v>
      </c>
      <c r="H36" s="30">
        <v>9.5517000000000003</v>
      </c>
      <c r="I36" s="30">
        <v>2.8485</v>
      </c>
      <c r="J36" s="30">
        <v>0.85140000000000005</v>
      </c>
      <c r="K36" s="31" t="s">
        <v>146</v>
      </c>
      <c r="L36" s="31" t="s">
        <v>146</v>
      </c>
      <c r="M36" s="31">
        <v>260331.91</v>
      </c>
      <c r="N36" s="31">
        <v>161351.85999999999</v>
      </c>
      <c r="O36" s="31">
        <v>6232.4358000000002</v>
      </c>
      <c r="P36" s="31">
        <v>11782.65</v>
      </c>
      <c r="Q36" s="30">
        <v>20.499500000000001</v>
      </c>
      <c r="R36" s="30">
        <v>92.397800000000004</v>
      </c>
      <c r="S36" s="30">
        <v>5.7343000000000002</v>
      </c>
      <c r="T36" s="30">
        <v>6.9978999999999996</v>
      </c>
      <c r="U36" s="30" t="s">
        <v>146</v>
      </c>
      <c r="V36" s="31" t="s">
        <v>146</v>
      </c>
    </row>
    <row r="37" spans="1:22" hidden="1" x14ac:dyDescent="0.3">
      <c r="A37" s="32" t="s">
        <v>150</v>
      </c>
      <c r="B37" s="32">
        <v>1991</v>
      </c>
      <c r="C37" s="29" t="s">
        <v>145</v>
      </c>
      <c r="D37" s="29" t="s">
        <v>78</v>
      </c>
      <c r="E37" s="33">
        <f t="shared" si="0"/>
        <v>0</v>
      </c>
      <c r="F37" s="33">
        <f t="shared" si="1"/>
        <v>0</v>
      </c>
      <c r="G37" s="30">
        <v>0.17630000000000001</v>
      </c>
      <c r="H37" s="30">
        <v>4.0837000000000003</v>
      </c>
      <c r="I37" s="30">
        <v>2.8298000000000001</v>
      </c>
      <c r="J37" s="30">
        <v>1.0888</v>
      </c>
      <c r="K37" s="31" t="s">
        <v>146</v>
      </c>
      <c r="L37" s="31" t="s">
        <v>146</v>
      </c>
      <c r="M37" s="31">
        <v>261104.82320000001</v>
      </c>
      <c r="N37" s="31">
        <v>159808.28890000001</v>
      </c>
      <c r="O37" s="31">
        <v>6404.7925999999998</v>
      </c>
      <c r="P37" s="31">
        <v>10737.817999999999</v>
      </c>
      <c r="Q37" s="30">
        <v>22.1374</v>
      </c>
      <c r="R37" s="30">
        <v>91.025599999999997</v>
      </c>
      <c r="S37" s="30">
        <v>2.1829999999999998</v>
      </c>
      <c r="T37" s="30">
        <v>1.6175999999999999</v>
      </c>
      <c r="U37" s="30" t="s">
        <v>146</v>
      </c>
      <c r="V37" s="31" t="s">
        <v>146</v>
      </c>
    </row>
    <row r="38" spans="1:22" hidden="1" x14ac:dyDescent="0.3">
      <c r="A38" s="32" t="s">
        <v>151</v>
      </c>
      <c r="B38" s="32">
        <v>1992</v>
      </c>
      <c r="C38" s="29" t="s">
        <v>145</v>
      </c>
      <c r="D38" s="29" t="s">
        <v>78</v>
      </c>
      <c r="E38" s="33">
        <f t="shared" si="0"/>
        <v>0</v>
      </c>
      <c r="F38" s="33">
        <f t="shared" si="1"/>
        <v>0</v>
      </c>
      <c r="G38" s="30">
        <v>-0.2291</v>
      </c>
      <c r="H38" s="30">
        <v>-6.2256</v>
      </c>
      <c r="I38" s="30">
        <v>2.7393999999999998</v>
      </c>
      <c r="J38" s="30">
        <v>1.0692999999999999</v>
      </c>
      <c r="K38" s="31" t="s">
        <v>146</v>
      </c>
      <c r="L38" s="31" t="s">
        <v>146</v>
      </c>
      <c r="M38" s="31">
        <v>241463.99849999999</v>
      </c>
      <c r="N38" s="31">
        <v>145757.20800000001</v>
      </c>
      <c r="O38" s="31">
        <v>6558.3730999999998</v>
      </c>
      <c r="P38" s="31">
        <v>7973.9295000000002</v>
      </c>
      <c r="Q38" s="30">
        <v>26.8126</v>
      </c>
      <c r="R38" s="30">
        <v>64.562899999999999</v>
      </c>
      <c r="S38" s="30">
        <v>12.9573</v>
      </c>
      <c r="T38" s="30">
        <v>-22.069600000000001</v>
      </c>
      <c r="U38" s="30" t="s">
        <v>146</v>
      </c>
      <c r="V38" s="31" t="s">
        <v>146</v>
      </c>
    </row>
    <row r="39" spans="1:22" hidden="1" x14ac:dyDescent="0.3">
      <c r="A39" s="32" t="s">
        <v>152</v>
      </c>
      <c r="B39" s="32">
        <v>1993</v>
      </c>
      <c r="C39" s="29" t="s">
        <v>145</v>
      </c>
      <c r="D39" s="29" t="s">
        <v>78</v>
      </c>
      <c r="E39" s="33">
        <f t="shared" si="0"/>
        <v>0</v>
      </c>
      <c r="F39" s="33">
        <f t="shared" si="1"/>
        <v>0</v>
      </c>
      <c r="G39" s="30">
        <v>0.19209999999999999</v>
      </c>
      <c r="H39" s="30">
        <v>5.9107000000000003</v>
      </c>
      <c r="I39" s="30">
        <v>2.7029999999999998</v>
      </c>
      <c r="J39" s="30">
        <v>1.3403</v>
      </c>
      <c r="K39" s="31" t="s">
        <v>146</v>
      </c>
      <c r="L39" s="31" t="s">
        <v>146</v>
      </c>
      <c r="M39" s="31">
        <v>245276.82</v>
      </c>
      <c r="N39" s="31">
        <v>144147.85500000001</v>
      </c>
      <c r="O39" s="31">
        <v>5917.5814</v>
      </c>
      <c r="P39" s="31">
        <v>7848.48</v>
      </c>
      <c r="Q39" s="30">
        <v>27.718800000000002</v>
      </c>
      <c r="R39" s="30">
        <v>62.6175</v>
      </c>
      <c r="S39" s="30">
        <v>1.1047</v>
      </c>
      <c r="T39" s="30">
        <v>3.0548000000000002</v>
      </c>
      <c r="U39" s="30" t="s">
        <v>146</v>
      </c>
      <c r="V39" s="31" t="s">
        <v>146</v>
      </c>
    </row>
    <row r="40" spans="1:22" hidden="1" x14ac:dyDescent="0.3">
      <c r="A40" s="32" t="s">
        <v>153</v>
      </c>
      <c r="B40" s="32">
        <v>1994</v>
      </c>
      <c r="C40" s="29" t="s">
        <v>145</v>
      </c>
      <c r="D40" s="29" t="s">
        <v>78</v>
      </c>
      <c r="E40" s="33">
        <f t="shared" si="0"/>
        <v>0</v>
      </c>
      <c r="F40" s="33">
        <f t="shared" si="1"/>
        <v>0</v>
      </c>
      <c r="G40" s="30">
        <v>0.71789999999999998</v>
      </c>
      <c r="H40" s="30">
        <v>20.740600000000001</v>
      </c>
      <c r="I40" s="30">
        <v>2.5590000000000002</v>
      </c>
      <c r="J40" s="30">
        <v>1.3997999999999999</v>
      </c>
      <c r="K40" s="31" t="s">
        <v>146</v>
      </c>
      <c r="L40" s="31" t="s">
        <v>146</v>
      </c>
      <c r="M40" s="31">
        <v>254128.2144</v>
      </c>
      <c r="N40" s="31">
        <v>135952.95360000001</v>
      </c>
      <c r="O40" s="31">
        <v>5713.7021999999997</v>
      </c>
      <c r="P40" s="31">
        <v>9640.7327999999998</v>
      </c>
      <c r="Q40" s="30">
        <v>25.023599999999998</v>
      </c>
      <c r="R40" s="30">
        <v>65.744500000000002</v>
      </c>
      <c r="S40" s="30">
        <v>-10.8033</v>
      </c>
      <c r="T40" s="30">
        <v>-0.66180000000000005</v>
      </c>
      <c r="U40" s="30" t="s">
        <v>146</v>
      </c>
      <c r="V40" s="31" t="s">
        <v>146</v>
      </c>
    </row>
    <row r="41" spans="1:22" hidden="1" x14ac:dyDescent="0.3">
      <c r="A41" s="32" t="s">
        <v>154</v>
      </c>
      <c r="B41" s="32">
        <v>1995</v>
      </c>
      <c r="C41" s="29" t="s">
        <v>145</v>
      </c>
      <c r="D41" s="29" t="s">
        <v>78</v>
      </c>
      <c r="E41" s="33">
        <f t="shared" si="0"/>
        <v>0</v>
      </c>
      <c r="F41" s="33">
        <f t="shared" si="1"/>
        <v>0</v>
      </c>
      <c r="G41" s="30">
        <v>0.8236</v>
      </c>
      <c r="H41" s="30">
        <v>20.685500000000001</v>
      </c>
      <c r="I41" s="30">
        <v>2.7410999999999999</v>
      </c>
      <c r="J41" s="30">
        <v>1.1989000000000001</v>
      </c>
      <c r="K41" s="31" t="s">
        <v>146</v>
      </c>
      <c r="L41" s="31" t="s">
        <v>146</v>
      </c>
      <c r="M41" s="31">
        <v>261612.7696</v>
      </c>
      <c r="N41" s="31">
        <v>131889.5552</v>
      </c>
      <c r="O41" s="31">
        <v>6258.0308000000005</v>
      </c>
      <c r="P41" s="31">
        <v>10889.039199999999</v>
      </c>
      <c r="Q41" s="30">
        <v>22.9072</v>
      </c>
      <c r="R41" s="30">
        <v>64.573599999999999</v>
      </c>
      <c r="S41" s="30">
        <v>-2.0371999999999999</v>
      </c>
      <c r="T41" s="30">
        <v>-1.1823999999999999</v>
      </c>
      <c r="U41" s="30" t="s">
        <v>146</v>
      </c>
      <c r="V41" s="31" t="s">
        <v>146</v>
      </c>
    </row>
    <row r="42" spans="1:22" hidden="1" x14ac:dyDescent="0.3">
      <c r="A42" s="32" t="s">
        <v>155</v>
      </c>
      <c r="B42" s="32">
        <v>1996</v>
      </c>
      <c r="C42" s="29" t="s">
        <v>145</v>
      </c>
      <c r="D42" s="29" t="s">
        <v>78</v>
      </c>
      <c r="E42" s="33">
        <f t="shared" si="0"/>
        <v>0</v>
      </c>
      <c r="F42" s="33">
        <f t="shared" si="1"/>
        <v>0</v>
      </c>
      <c r="G42" s="30">
        <v>0.92379999999999995</v>
      </c>
      <c r="H42" s="30">
        <v>22.932700000000001</v>
      </c>
      <c r="I42" s="30">
        <v>2.5710000000000002</v>
      </c>
      <c r="J42" s="30">
        <v>1.7538</v>
      </c>
      <c r="K42" s="31" t="s">
        <v>146</v>
      </c>
      <c r="L42" s="31" t="s">
        <v>146</v>
      </c>
      <c r="M42" s="31">
        <v>319049.23060000001</v>
      </c>
      <c r="N42" s="31">
        <v>156996.26310000001</v>
      </c>
      <c r="O42" s="31">
        <v>6137.2622000000001</v>
      </c>
      <c r="P42" s="31">
        <v>12465.0851</v>
      </c>
      <c r="Q42" s="30">
        <v>24.515899999999998</v>
      </c>
      <c r="R42" s="30">
        <v>63.803899999999999</v>
      </c>
      <c r="S42" s="30">
        <v>7.5370999999999997</v>
      </c>
      <c r="T42" s="30">
        <v>9.4160000000000004</v>
      </c>
      <c r="U42" s="30" t="s">
        <v>146</v>
      </c>
      <c r="V42" s="31" t="s">
        <v>146</v>
      </c>
    </row>
    <row r="43" spans="1:22" hidden="1" x14ac:dyDescent="0.3">
      <c r="A43" s="32" t="s">
        <v>156</v>
      </c>
      <c r="B43" s="32">
        <v>1997</v>
      </c>
      <c r="C43" s="29" t="s">
        <v>145</v>
      </c>
      <c r="D43" s="29" t="s">
        <v>78</v>
      </c>
      <c r="E43" s="33">
        <f t="shared" si="0"/>
        <v>0</v>
      </c>
      <c r="F43" s="33">
        <f t="shared" si="1"/>
        <v>0</v>
      </c>
      <c r="G43" s="30">
        <v>0.5373</v>
      </c>
      <c r="H43" s="30">
        <v>15.180999999999999</v>
      </c>
      <c r="I43" s="30">
        <v>2.2583000000000002</v>
      </c>
      <c r="J43" s="30">
        <v>1.6725000000000001</v>
      </c>
      <c r="K43" s="31" t="s">
        <v>146</v>
      </c>
      <c r="L43" s="31" t="s">
        <v>146</v>
      </c>
      <c r="M43" s="31">
        <v>386714.73599999998</v>
      </c>
      <c r="N43" s="31">
        <v>167520.848</v>
      </c>
      <c r="O43" s="31">
        <v>6647.9223000000002</v>
      </c>
      <c r="P43" s="31">
        <v>12557.76</v>
      </c>
      <c r="Q43" s="30">
        <v>29.531500000000001</v>
      </c>
      <c r="R43" s="30">
        <v>57.212000000000003</v>
      </c>
      <c r="S43" s="30">
        <v>11.061199999999999</v>
      </c>
      <c r="T43" s="30">
        <v>12.2965</v>
      </c>
      <c r="U43" s="30" t="s">
        <v>146</v>
      </c>
      <c r="V43" s="31" t="s">
        <v>146</v>
      </c>
    </row>
    <row r="44" spans="1:22" hidden="1" x14ac:dyDescent="0.3">
      <c r="A44" s="32" t="s">
        <v>157</v>
      </c>
      <c r="B44" s="32">
        <v>1998</v>
      </c>
      <c r="C44" s="29" t="s">
        <v>145</v>
      </c>
      <c r="D44" s="29" t="s">
        <v>78</v>
      </c>
      <c r="E44" s="33">
        <f t="shared" si="0"/>
        <v>0</v>
      </c>
      <c r="F44" s="33">
        <f t="shared" si="1"/>
        <v>0</v>
      </c>
      <c r="G44" s="30">
        <v>0.59079999999999999</v>
      </c>
      <c r="H44" s="30">
        <v>17.1782</v>
      </c>
      <c r="I44" s="30">
        <v>2.2397999999999998</v>
      </c>
      <c r="J44" s="30">
        <v>1.6396999999999999</v>
      </c>
      <c r="K44" s="31" t="s">
        <v>146</v>
      </c>
      <c r="L44" s="31" t="s">
        <v>146</v>
      </c>
      <c r="M44" s="31">
        <v>364250.29300000001</v>
      </c>
      <c r="N44" s="31">
        <v>162650.91399999999</v>
      </c>
      <c r="O44" s="31">
        <v>7240.9373999999998</v>
      </c>
      <c r="P44" s="31">
        <v>13148.218500000001</v>
      </c>
      <c r="Q44" s="30">
        <v>26.647300000000001</v>
      </c>
      <c r="R44" s="30">
        <v>60.918999999999997</v>
      </c>
      <c r="S44" s="30">
        <v>-3.5798999999999999</v>
      </c>
      <c r="T44" s="30">
        <v>0.33839999999999998</v>
      </c>
      <c r="U44" s="30" t="s">
        <v>146</v>
      </c>
      <c r="V44" s="31" t="s">
        <v>146</v>
      </c>
    </row>
    <row r="45" spans="1:22" hidden="1" x14ac:dyDescent="0.3">
      <c r="A45" s="32" t="s">
        <v>158</v>
      </c>
      <c r="B45" s="32">
        <v>1999</v>
      </c>
      <c r="C45" s="29" t="s">
        <v>145</v>
      </c>
      <c r="D45" s="29" t="s">
        <v>78</v>
      </c>
      <c r="E45" s="33">
        <f t="shared" si="0"/>
        <v>0</v>
      </c>
      <c r="F45" s="33">
        <f t="shared" si="1"/>
        <v>0</v>
      </c>
      <c r="G45" s="30">
        <v>0.74170000000000003</v>
      </c>
      <c r="H45" s="30">
        <v>21.549800000000001</v>
      </c>
      <c r="I45" s="30">
        <v>2.238</v>
      </c>
      <c r="J45" s="30">
        <v>1.7524999999999999</v>
      </c>
      <c r="K45" s="31" t="s">
        <v>146</v>
      </c>
      <c r="L45" s="31" t="s">
        <v>146</v>
      </c>
      <c r="M45" s="31">
        <v>411745.48800000001</v>
      </c>
      <c r="N45" s="31">
        <v>191539.63200000001</v>
      </c>
      <c r="O45" s="31">
        <v>7499.8233</v>
      </c>
      <c r="P45" s="31">
        <v>13708.528</v>
      </c>
      <c r="Q45" s="30">
        <v>28.838999999999999</v>
      </c>
      <c r="R45" s="30">
        <v>58.109699999999997</v>
      </c>
      <c r="S45" s="30">
        <v>20.931100000000001</v>
      </c>
      <c r="T45" s="30">
        <v>13.934100000000001</v>
      </c>
      <c r="U45" s="30" t="s">
        <v>146</v>
      </c>
      <c r="V45" s="31" t="s">
        <v>146</v>
      </c>
    </row>
    <row r="46" spans="1:22" hidden="1" x14ac:dyDescent="0.3">
      <c r="A46" s="32" t="s">
        <v>159</v>
      </c>
      <c r="B46" s="32">
        <v>2000</v>
      </c>
      <c r="C46" s="29" t="s">
        <v>145</v>
      </c>
      <c r="D46" s="29" t="s">
        <v>78</v>
      </c>
      <c r="E46" s="33">
        <f t="shared" si="0"/>
        <v>0</v>
      </c>
      <c r="F46" s="33">
        <f t="shared" si="1"/>
        <v>0</v>
      </c>
      <c r="G46" s="30">
        <v>0.86619999999999997</v>
      </c>
      <c r="H46" s="30">
        <v>22.824200000000001</v>
      </c>
      <c r="I46" s="30">
        <v>1.9903999999999999</v>
      </c>
      <c r="J46" s="30">
        <v>1.4995000000000001</v>
      </c>
      <c r="K46" s="31" t="s">
        <v>146</v>
      </c>
      <c r="L46" s="31" t="s">
        <v>146</v>
      </c>
      <c r="M46" s="31">
        <v>472293.00300000003</v>
      </c>
      <c r="N46" s="31">
        <v>244889.12760000001</v>
      </c>
      <c r="O46" s="31">
        <v>7830.4378999999999</v>
      </c>
      <c r="P46" s="31">
        <v>19697.421900000001</v>
      </c>
      <c r="Q46" s="30">
        <v>21.382999999999999</v>
      </c>
      <c r="R46" s="30">
        <v>56.7119</v>
      </c>
      <c r="S46" s="30">
        <v>38.321199999999997</v>
      </c>
      <c r="T46" s="30">
        <v>28.235199999999999</v>
      </c>
      <c r="U46" s="30" t="s">
        <v>146</v>
      </c>
      <c r="V46" s="31" t="s">
        <v>146</v>
      </c>
    </row>
    <row r="47" spans="1:22" hidden="1" x14ac:dyDescent="0.3">
      <c r="A47" s="32" t="s">
        <v>160</v>
      </c>
      <c r="B47" s="32">
        <v>2001</v>
      </c>
      <c r="C47" s="29" t="s">
        <v>145</v>
      </c>
      <c r="D47" s="29" t="s">
        <v>78</v>
      </c>
      <c r="E47" s="33">
        <f t="shared" si="0"/>
        <v>1</v>
      </c>
      <c r="F47" s="33">
        <f t="shared" si="1"/>
        <v>0</v>
      </c>
      <c r="G47" s="30">
        <v>0.72709999999999997</v>
      </c>
      <c r="H47" s="30">
        <v>17.663799999999998</v>
      </c>
      <c r="I47" s="30">
        <v>1.9409000000000001</v>
      </c>
      <c r="J47" s="30">
        <v>1.514</v>
      </c>
      <c r="K47" s="31" t="s">
        <v>146</v>
      </c>
      <c r="L47" s="31" t="s">
        <v>146</v>
      </c>
      <c r="M47" s="31">
        <v>518638.97580000001</v>
      </c>
      <c r="N47" s="31">
        <v>266346.9094</v>
      </c>
      <c r="O47" s="31">
        <v>8803.3009000000002</v>
      </c>
      <c r="P47" s="31">
        <v>21097.533599999999</v>
      </c>
      <c r="Q47" s="30">
        <v>21.596800000000002</v>
      </c>
      <c r="R47" s="30">
        <v>51.414999999999999</v>
      </c>
      <c r="S47" s="30">
        <v>11.7165</v>
      </c>
      <c r="T47" s="30">
        <v>3.0489999999999999</v>
      </c>
      <c r="U47" s="30" t="s">
        <v>146</v>
      </c>
      <c r="V47" s="31" t="s">
        <v>146</v>
      </c>
    </row>
    <row r="48" spans="1:22" hidden="1" x14ac:dyDescent="0.3">
      <c r="A48" s="32" t="s">
        <v>161</v>
      </c>
      <c r="B48" s="32">
        <v>2002</v>
      </c>
      <c r="C48" s="29" t="s">
        <v>145</v>
      </c>
      <c r="D48" s="29" t="s">
        <v>78</v>
      </c>
      <c r="E48" s="33">
        <f t="shared" si="0"/>
        <v>0</v>
      </c>
      <c r="F48" s="33">
        <f t="shared" si="1"/>
        <v>0</v>
      </c>
      <c r="G48" s="30">
        <v>0.58709999999999996</v>
      </c>
      <c r="H48" s="30">
        <v>15.0219</v>
      </c>
      <c r="I48" s="30">
        <v>1.714</v>
      </c>
      <c r="J48" s="30">
        <v>1.2712000000000001</v>
      </c>
      <c r="K48" s="31">
        <v>22875.542000000001</v>
      </c>
      <c r="L48" s="31">
        <v>278210.65399999998</v>
      </c>
      <c r="M48" s="31">
        <v>649137.79299999995</v>
      </c>
      <c r="N48" s="31">
        <v>330783.81599999999</v>
      </c>
      <c r="O48" s="31">
        <v>9327.2466000000004</v>
      </c>
      <c r="P48" s="31">
        <v>24487.6525</v>
      </c>
      <c r="Q48" s="30">
        <v>26.239599999999999</v>
      </c>
      <c r="R48" s="30">
        <v>54.210799999999999</v>
      </c>
      <c r="S48" s="30">
        <v>7.7941000000000003</v>
      </c>
      <c r="T48" s="30">
        <v>4.6900000000000004</v>
      </c>
      <c r="U48" s="30" t="s">
        <v>146</v>
      </c>
      <c r="V48" s="31">
        <v>35738.605499999998</v>
      </c>
    </row>
    <row r="49" spans="1:22" hidden="1" x14ac:dyDescent="0.3">
      <c r="A49" s="32" t="s">
        <v>162</v>
      </c>
      <c r="B49" s="32">
        <v>2003</v>
      </c>
      <c r="C49" s="29" t="s">
        <v>145</v>
      </c>
      <c r="D49" s="29" t="s">
        <v>78</v>
      </c>
      <c r="E49" s="33">
        <f t="shared" si="0"/>
        <v>0</v>
      </c>
      <c r="F49" s="33">
        <f t="shared" si="1"/>
        <v>0</v>
      </c>
      <c r="G49" s="30">
        <v>0.64839999999999998</v>
      </c>
      <c r="H49" s="30">
        <v>17.326499999999999</v>
      </c>
      <c r="I49" s="30">
        <v>1.7091000000000001</v>
      </c>
      <c r="J49" s="30">
        <v>1.2329000000000001</v>
      </c>
      <c r="K49" s="31">
        <v>26740.299599999998</v>
      </c>
      <c r="L49" s="31">
        <v>337057.24979999999</v>
      </c>
      <c r="M49" s="31">
        <v>790690.0074</v>
      </c>
      <c r="N49" s="31">
        <v>409967.99200000003</v>
      </c>
      <c r="O49" s="31">
        <v>10800.3979</v>
      </c>
      <c r="P49" s="31">
        <v>29377.948199999999</v>
      </c>
      <c r="Q49" s="30">
        <v>26.459800000000001</v>
      </c>
      <c r="R49" s="30">
        <v>54.234499999999997</v>
      </c>
      <c r="S49" s="30">
        <v>11.922599999999999</v>
      </c>
      <c r="T49" s="30">
        <v>7.7960000000000003</v>
      </c>
      <c r="U49" s="30" t="s">
        <v>146</v>
      </c>
      <c r="V49" s="31">
        <v>43199.298199999997</v>
      </c>
    </row>
    <row r="50" spans="1:22" hidden="1" x14ac:dyDescent="0.3">
      <c r="A50" s="32" t="s">
        <v>163</v>
      </c>
      <c r="B50" s="32">
        <v>2004</v>
      </c>
      <c r="C50" s="29" t="s">
        <v>145</v>
      </c>
      <c r="D50" s="29" t="s">
        <v>78</v>
      </c>
      <c r="E50" s="33">
        <f t="shared" si="0"/>
        <v>0</v>
      </c>
      <c r="F50" s="33">
        <f t="shared" si="1"/>
        <v>0</v>
      </c>
      <c r="G50" s="30">
        <v>0.67700000000000005</v>
      </c>
      <c r="H50" s="30">
        <v>19.285900000000002</v>
      </c>
      <c r="I50" s="30">
        <v>1.5490999999999999</v>
      </c>
      <c r="J50" s="30">
        <v>1.2102999999999999</v>
      </c>
      <c r="K50" s="31">
        <v>31921.059600000001</v>
      </c>
      <c r="L50" s="31">
        <v>418795.79580000002</v>
      </c>
      <c r="M50" s="31">
        <v>1000200</v>
      </c>
      <c r="N50" s="31">
        <v>493789.7868</v>
      </c>
      <c r="O50" s="31">
        <v>12540.5908</v>
      </c>
      <c r="P50" s="31">
        <v>33367.488599999997</v>
      </c>
      <c r="Q50" s="30">
        <v>28.5014</v>
      </c>
      <c r="R50" s="30">
        <v>47.0289</v>
      </c>
      <c r="S50" s="30">
        <v>12.122</v>
      </c>
      <c r="T50" s="30">
        <v>17.769400000000001</v>
      </c>
      <c r="U50" s="30" t="s">
        <v>146</v>
      </c>
      <c r="V50" s="31">
        <v>48308.8128</v>
      </c>
    </row>
    <row r="51" spans="1:22" hidden="1" x14ac:dyDescent="0.3">
      <c r="A51" s="32" t="s">
        <v>164</v>
      </c>
      <c r="B51" s="32">
        <v>2005</v>
      </c>
      <c r="C51" s="29" t="s">
        <v>145</v>
      </c>
      <c r="D51" s="29" t="s">
        <v>78</v>
      </c>
      <c r="E51" s="33">
        <f t="shared" si="0"/>
        <v>0</v>
      </c>
      <c r="F51" s="33">
        <f t="shared" si="1"/>
        <v>0</v>
      </c>
      <c r="G51" s="30">
        <v>0.47139999999999999</v>
      </c>
      <c r="H51" s="30">
        <v>20.705200000000001</v>
      </c>
      <c r="I51" s="30">
        <v>1.4142999999999999</v>
      </c>
      <c r="J51" s="30">
        <v>0.86140000000000005</v>
      </c>
      <c r="K51" s="31">
        <v>32474.836500000001</v>
      </c>
      <c r="L51" s="31">
        <v>462584.66759999999</v>
      </c>
      <c r="M51" s="31">
        <v>1588700</v>
      </c>
      <c r="N51" s="31">
        <v>468074.19540000003</v>
      </c>
      <c r="O51" s="31">
        <v>16250.637000000001</v>
      </c>
      <c r="P51" s="31">
        <v>29950.066200000001</v>
      </c>
      <c r="Q51" s="30">
        <v>37.837000000000003</v>
      </c>
      <c r="R51" s="30">
        <v>43.306100000000001</v>
      </c>
      <c r="S51" s="30">
        <v>2.7330000000000001</v>
      </c>
      <c r="T51" s="30">
        <v>9.7438000000000002</v>
      </c>
      <c r="U51" s="30" t="s">
        <v>146</v>
      </c>
      <c r="V51" s="31">
        <v>52423.787400000001</v>
      </c>
    </row>
    <row r="52" spans="1:22" hidden="1" x14ac:dyDescent="0.3">
      <c r="A52" s="32" t="s">
        <v>165</v>
      </c>
      <c r="B52" s="32">
        <v>2006</v>
      </c>
      <c r="C52" s="29" t="s">
        <v>145</v>
      </c>
      <c r="D52" s="29" t="s">
        <v>78</v>
      </c>
      <c r="E52" s="33">
        <f t="shared" si="0"/>
        <v>0</v>
      </c>
      <c r="F52" s="33">
        <f t="shared" si="1"/>
        <v>0</v>
      </c>
      <c r="G52" s="30">
        <v>0.47589999999999999</v>
      </c>
      <c r="H52" s="30">
        <v>24.558800000000002</v>
      </c>
      <c r="I52" s="30">
        <v>1.26</v>
      </c>
      <c r="J52" s="30">
        <v>0.30159999999999998</v>
      </c>
      <c r="K52" s="31">
        <v>44544.5815</v>
      </c>
      <c r="L52" s="31">
        <v>576694.0379</v>
      </c>
      <c r="M52" s="31">
        <v>1930100</v>
      </c>
      <c r="N52" s="31">
        <v>553067.30530000001</v>
      </c>
      <c r="O52" s="31">
        <v>18639.1351</v>
      </c>
      <c r="P52" s="31">
        <v>38336.803699999997</v>
      </c>
      <c r="Q52" s="30">
        <v>36.392400000000002</v>
      </c>
      <c r="R52" s="30">
        <v>42.911000000000001</v>
      </c>
      <c r="S52" s="30">
        <v>4.8795000000000002</v>
      </c>
      <c r="T52" s="30">
        <v>7.5707000000000004</v>
      </c>
      <c r="U52" s="30" t="s">
        <v>146</v>
      </c>
      <c r="V52" s="31">
        <v>67210.909299999999</v>
      </c>
    </row>
    <row r="53" spans="1:22" hidden="1" x14ac:dyDescent="0.3">
      <c r="A53" s="32" t="s">
        <v>166</v>
      </c>
      <c r="B53" s="32">
        <v>2007</v>
      </c>
      <c r="C53" s="29" t="s">
        <v>145</v>
      </c>
      <c r="D53" s="29" t="s">
        <v>78</v>
      </c>
      <c r="E53" s="33">
        <f t="shared" si="0"/>
        <v>1</v>
      </c>
      <c r="F53" s="33">
        <f t="shared" si="1"/>
        <v>0</v>
      </c>
      <c r="G53" s="30">
        <v>0.3972</v>
      </c>
      <c r="H53" s="30">
        <v>20.501300000000001</v>
      </c>
      <c r="I53" s="30">
        <v>1.2087000000000001</v>
      </c>
      <c r="J53" s="30">
        <v>0.19370000000000001</v>
      </c>
      <c r="K53" s="31">
        <v>53023.346100000002</v>
      </c>
      <c r="L53" s="31">
        <v>701633.91059999994</v>
      </c>
      <c r="M53" s="31">
        <v>2433500</v>
      </c>
      <c r="N53" s="31">
        <v>692293.41090000002</v>
      </c>
      <c r="O53" s="31">
        <v>21660.800800000001</v>
      </c>
      <c r="P53" s="31">
        <v>46179.065699999999</v>
      </c>
      <c r="Q53" s="30">
        <v>37.792900000000003</v>
      </c>
      <c r="R53" s="30">
        <v>42.5458</v>
      </c>
      <c r="S53" s="30">
        <v>22.2441</v>
      </c>
      <c r="T53" s="30">
        <v>14.8909</v>
      </c>
      <c r="U53" s="30" t="s">
        <v>146</v>
      </c>
      <c r="V53" s="31">
        <v>78877.754100000006</v>
      </c>
    </row>
    <row r="54" spans="1:22" hidden="1" x14ac:dyDescent="0.3">
      <c r="A54" s="32" t="s">
        <v>167</v>
      </c>
      <c r="B54" s="32">
        <v>2008</v>
      </c>
      <c r="C54" s="29" t="s">
        <v>145</v>
      </c>
      <c r="D54" s="29" t="s">
        <v>78</v>
      </c>
      <c r="E54" s="33">
        <f t="shared" si="0"/>
        <v>1</v>
      </c>
      <c r="F54" s="33">
        <f t="shared" si="1"/>
        <v>0</v>
      </c>
      <c r="G54" s="30">
        <v>0.26719999999999999</v>
      </c>
      <c r="H54" s="30">
        <v>14.6289</v>
      </c>
      <c r="I54" s="30">
        <v>1.2303999999999999</v>
      </c>
      <c r="J54" s="30">
        <v>0.44219999999999998</v>
      </c>
      <c r="K54" s="31">
        <v>54291.875</v>
      </c>
      <c r="L54" s="31">
        <v>631537.66500000004</v>
      </c>
      <c r="M54" s="31">
        <v>2992200</v>
      </c>
      <c r="N54" s="31">
        <v>682602.63500000001</v>
      </c>
      <c r="O54" s="31">
        <v>22498.396700000001</v>
      </c>
      <c r="P54" s="31">
        <v>53370.735000000001</v>
      </c>
      <c r="Q54" s="30">
        <v>43.3018</v>
      </c>
      <c r="R54" s="30">
        <v>41.312800000000003</v>
      </c>
      <c r="S54" s="30">
        <v>34.130099999999999</v>
      </c>
      <c r="T54" s="30">
        <v>13.7355</v>
      </c>
      <c r="U54" s="30">
        <v>2861.3908000000001</v>
      </c>
      <c r="V54" s="31">
        <v>85594.602499999994</v>
      </c>
    </row>
    <row r="55" spans="1:22" hidden="1" x14ac:dyDescent="0.3">
      <c r="A55" s="32" t="s">
        <v>168</v>
      </c>
      <c r="B55" s="32">
        <v>2009</v>
      </c>
      <c r="C55" s="29" t="s">
        <v>145</v>
      </c>
      <c r="D55" s="29" t="s">
        <v>78</v>
      </c>
      <c r="E55" s="33">
        <f t="shared" si="0"/>
        <v>1</v>
      </c>
      <c r="F55" s="33">
        <f t="shared" si="1"/>
        <v>0</v>
      </c>
      <c r="G55" s="30">
        <v>0.5474</v>
      </c>
      <c r="H55" s="30">
        <v>22.392299999999999</v>
      </c>
      <c r="I55" s="30">
        <v>1.2561</v>
      </c>
      <c r="J55" s="30">
        <v>1.0019</v>
      </c>
      <c r="K55" s="31">
        <v>80153.827600000004</v>
      </c>
      <c r="L55" s="31">
        <v>617908.06440000003</v>
      </c>
      <c r="M55" s="31">
        <v>2226700</v>
      </c>
      <c r="N55" s="31">
        <v>695912.5932</v>
      </c>
      <c r="O55" s="31">
        <v>18529.499400000001</v>
      </c>
      <c r="P55" s="31">
        <v>76342.899600000004</v>
      </c>
      <c r="Q55" s="30">
        <v>23.580300000000001</v>
      </c>
      <c r="R55" s="30">
        <v>39.775300000000001</v>
      </c>
      <c r="S55" s="30">
        <v>-7.9812000000000003</v>
      </c>
      <c r="T55" s="30">
        <v>-3.8974000000000002</v>
      </c>
      <c r="U55" s="30">
        <v>1140.9590000000001</v>
      </c>
      <c r="V55" s="31">
        <v>102475.208</v>
      </c>
    </row>
    <row r="56" spans="1:22" hidden="1" x14ac:dyDescent="0.3">
      <c r="A56" s="32" t="s">
        <v>169</v>
      </c>
      <c r="B56" s="32">
        <v>2010</v>
      </c>
      <c r="C56" s="29" t="s">
        <v>145</v>
      </c>
      <c r="D56" s="29" t="s">
        <v>78</v>
      </c>
      <c r="E56" s="33">
        <f t="shared" si="0"/>
        <v>1</v>
      </c>
      <c r="F56" s="33">
        <f t="shared" si="1"/>
        <v>0</v>
      </c>
      <c r="G56" s="30">
        <v>0.2485</v>
      </c>
      <c r="H56" s="30">
        <v>7.2634999999999996</v>
      </c>
      <c r="I56" s="30">
        <v>1.4429000000000001</v>
      </c>
      <c r="J56" s="30">
        <v>1.2992999999999999</v>
      </c>
      <c r="K56" s="31">
        <v>83483.568599999999</v>
      </c>
      <c r="L56" s="31">
        <v>620570.13210000005</v>
      </c>
      <c r="M56" s="31">
        <v>2322500</v>
      </c>
      <c r="N56" s="31">
        <v>686512.26659999997</v>
      </c>
      <c r="O56" s="31">
        <v>19628.721699999998</v>
      </c>
      <c r="P56" s="31">
        <v>79292.707800000004</v>
      </c>
      <c r="Q56" s="30">
        <v>23.9254</v>
      </c>
      <c r="R56" s="30">
        <v>38.119700000000002</v>
      </c>
      <c r="S56" s="30">
        <v>2.1735000000000002</v>
      </c>
      <c r="T56" s="30">
        <v>7.2446999999999999</v>
      </c>
      <c r="U56" s="30">
        <v>1117.5051000000001</v>
      </c>
      <c r="V56" s="31">
        <v>104950.8165</v>
      </c>
    </row>
    <row r="57" spans="1:22" hidden="1" x14ac:dyDescent="0.3">
      <c r="A57" s="32" t="s">
        <v>170</v>
      </c>
      <c r="B57" s="32">
        <v>2011</v>
      </c>
      <c r="C57" s="29" t="s">
        <v>145</v>
      </c>
      <c r="D57" s="29" t="s">
        <v>78</v>
      </c>
      <c r="E57" s="33">
        <f t="shared" si="0"/>
        <v>1</v>
      </c>
      <c r="F57" s="33">
        <f t="shared" si="1"/>
        <v>0</v>
      </c>
      <c r="G57" s="30">
        <v>0.19700000000000001</v>
      </c>
      <c r="H57" s="30">
        <v>5.6497999999999999</v>
      </c>
      <c r="I57" s="30">
        <v>1.4006000000000001</v>
      </c>
      <c r="J57" s="30">
        <v>1.2494000000000001</v>
      </c>
      <c r="K57" s="31">
        <v>78278.575700000001</v>
      </c>
      <c r="L57" s="31">
        <v>606400.34909999999</v>
      </c>
      <c r="M57" s="31">
        <v>2424900</v>
      </c>
      <c r="N57" s="31">
        <v>686321.32790000003</v>
      </c>
      <c r="O57" s="31">
        <v>20167.134900000001</v>
      </c>
      <c r="P57" s="31">
        <v>86212.980100000001</v>
      </c>
      <c r="Q57" s="30">
        <v>23.9819</v>
      </c>
      <c r="R57" s="30">
        <v>42.319099999999999</v>
      </c>
      <c r="S57" s="30">
        <v>0.50080000000000002</v>
      </c>
      <c r="T57" s="30">
        <v>5.8544999999999998</v>
      </c>
      <c r="U57" s="30">
        <v>1221.8342</v>
      </c>
      <c r="V57" s="31">
        <v>99176.953200000004</v>
      </c>
    </row>
    <row r="58" spans="1:22" hidden="1" x14ac:dyDescent="0.3">
      <c r="A58" s="32" t="s">
        <v>171</v>
      </c>
      <c r="B58" s="32">
        <v>2012</v>
      </c>
      <c r="C58" s="29" t="s">
        <v>145</v>
      </c>
      <c r="D58" s="29" t="s">
        <v>78</v>
      </c>
      <c r="E58" s="33">
        <f t="shared" si="0"/>
        <v>1</v>
      </c>
      <c r="F58" s="33">
        <f t="shared" si="1"/>
        <v>0</v>
      </c>
      <c r="G58" s="30">
        <v>-6.8199999999999997E-2</v>
      </c>
      <c r="H58" s="30">
        <v>-1.9289000000000001</v>
      </c>
      <c r="I58" s="30">
        <v>1.2963</v>
      </c>
      <c r="J58" s="30">
        <v>1.1116999999999999</v>
      </c>
      <c r="K58" s="31">
        <v>83863.942800000004</v>
      </c>
      <c r="L58" s="31">
        <v>628334.76359999995</v>
      </c>
      <c r="M58" s="31">
        <v>2420600</v>
      </c>
      <c r="N58" s="31">
        <v>707118.20880000002</v>
      </c>
      <c r="O58" s="31">
        <v>18700.850699999999</v>
      </c>
      <c r="P58" s="31">
        <v>87034.381200000003</v>
      </c>
      <c r="Q58" s="30">
        <v>23.672000000000001</v>
      </c>
      <c r="R58" s="30">
        <v>44.413200000000003</v>
      </c>
      <c r="S58" s="30">
        <v>-1.6194999999999999</v>
      </c>
      <c r="T58" s="30">
        <v>5.3752000000000004</v>
      </c>
      <c r="U58" s="30">
        <v>1168.0130999999999</v>
      </c>
      <c r="V58" s="31">
        <v>107299.5246</v>
      </c>
    </row>
    <row r="59" spans="1:22" hidden="1" x14ac:dyDescent="0.3">
      <c r="A59" s="32" t="s">
        <v>172</v>
      </c>
      <c r="B59" s="32">
        <v>2013</v>
      </c>
      <c r="C59" s="29" t="s">
        <v>145</v>
      </c>
      <c r="D59" s="29" t="s">
        <v>78</v>
      </c>
      <c r="E59" s="33">
        <f t="shared" si="0"/>
        <v>0</v>
      </c>
      <c r="F59" s="33">
        <f t="shared" si="1"/>
        <v>0</v>
      </c>
      <c r="G59" s="30">
        <v>3.8600000000000002E-2</v>
      </c>
      <c r="H59" s="30">
        <v>1.0390999999999999</v>
      </c>
      <c r="I59" s="30">
        <v>1.2430000000000001</v>
      </c>
      <c r="J59" s="30">
        <v>1.0142</v>
      </c>
      <c r="K59" s="31">
        <v>92471.411999999997</v>
      </c>
      <c r="L59" s="31">
        <v>587776.58940000006</v>
      </c>
      <c r="M59" s="31">
        <v>2173900</v>
      </c>
      <c r="N59" s="31">
        <v>725025.89939999999</v>
      </c>
      <c r="O59" s="31">
        <v>18670.938300000002</v>
      </c>
      <c r="P59" s="31">
        <v>88333.225200000001</v>
      </c>
      <c r="Q59" s="30">
        <v>20.520499999999998</v>
      </c>
      <c r="R59" s="30">
        <v>50.8598</v>
      </c>
      <c r="S59" s="30">
        <v>0.94989999999999997</v>
      </c>
      <c r="T59" s="30">
        <v>11.024900000000001</v>
      </c>
      <c r="U59" s="30">
        <v>920.56640000000004</v>
      </c>
      <c r="V59" s="31">
        <v>117071.92200000001</v>
      </c>
    </row>
    <row r="60" spans="1:22" hidden="1" x14ac:dyDescent="0.3">
      <c r="A60" s="32" t="s">
        <v>173</v>
      </c>
      <c r="B60" s="32">
        <v>2014</v>
      </c>
      <c r="C60" s="29" t="s">
        <v>145</v>
      </c>
      <c r="D60" s="29" t="s">
        <v>78</v>
      </c>
      <c r="E60" s="33">
        <f t="shared" si="0"/>
        <v>0</v>
      </c>
      <c r="F60" s="33">
        <f t="shared" si="1"/>
        <v>0</v>
      </c>
      <c r="G60" s="30">
        <v>5.5999999999999999E-3</v>
      </c>
      <c r="H60" s="30">
        <v>-0.22109999999999999</v>
      </c>
      <c r="I60" s="30">
        <v>1.4125000000000001</v>
      </c>
      <c r="J60" s="30">
        <v>1.2132000000000001</v>
      </c>
      <c r="K60" s="31">
        <v>81117.802200000006</v>
      </c>
      <c r="L60" s="31">
        <v>626200.39</v>
      </c>
      <c r="M60" s="31">
        <v>2115800</v>
      </c>
      <c r="N60" s="31">
        <v>675003.19819999998</v>
      </c>
      <c r="O60" s="31">
        <v>20682.698799999998</v>
      </c>
      <c r="P60" s="31">
        <v>86077.234500000006</v>
      </c>
      <c r="Q60" s="30">
        <v>20.587399999999999</v>
      </c>
      <c r="R60" s="30">
        <v>56.0593</v>
      </c>
      <c r="S60" s="30">
        <v>-1.8715999999999999</v>
      </c>
      <c r="T60" s="30">
        <v>-0.99399999999999999</v>
      </c>
      <c r="U60" s="30">
        <v>1053.3567</v>
      </c>
      <c r="V60" s="31">
        <v>103369.02830000001</v>
      </c>
    </row>
    <row r="61" spans="1:22" hidden="1" x14ac:dyDescent="0.3">
      <c r="A61" s="32" t="s">
        <v>174</v>
      </c>
      <c r="B61" s="32">
        <v>2015</v>
      </c>
      <c r="C61" s="29" t="s">
        <v>145</v>
      </c>
      <c r="D61" s="29" t="s">
        <v>78</v>
      </c>
      <c r="E61" s="33">
        <f t="shared" si="0"/>
        <v>0</v>
      </c>
      <c r="F61" s="33">
        <f t="shared" si="1"/>
        <v>0</v>
      </c>
      <c r="G61" s="30">
        <v>-4.0000000000000001E-3</v>
      </c>
      <c r="H61" s="30">
        <v>-0.71799999999999997</v>
      </c>
      <c r="I61" s="30">
        <v>1.6728000000000001</v>
      </c>
      <c r="J61" s="30">
        <v>1.4127000000000001</v>
      </c>
      <c r="K61" s="31">
        <v>77550.935599999997</v>
      </c>
      <c r="L61" s="31">
        <v>528031.19839999999</v>
      </c>
      <c r="M61" s="31">
        <v>1650200</v>
      </c>
      <c r="N61" s="31">
        <v>595456.92920000001</v>
      </c>
      <c r="O61" s="31">
        <v>19996.8174</v>
      </c>
      <c r="P61" s="31">
        <v>80307.667000000001</v>
      </c>
      <c r="Q61" s="30">
        <v>17.004899999999999</v>
      </c>
      <c r="R61" s="30">
        <v>68.013400000000004</v>
      </c>
      <c r="S61" s="30">
        <v>-6.7134</v>
      </c>
      <c r="T61" s="30">
        <v>-2.2122999999999999</v>
      </c>
      <c r="U61" s="30">
        <v>880.08320000000003</v>
      </c>
      <c r="V61" s="31">
        <v>98020.881800000003</v>
      </c>
    </row>
    <row r="62" spans="1:22" hidden="1" x14ac:dyDescent="0.3">
      <c r="A62" s="32" t="s">
        <v>175</v>
      </c>
      <c r="B62" s="32">
        <v>2016</v>
      </c>
      <c r="C62" s="29" t="s">
        <v>145</v>
      </c>
      <c r="D62" s="29" t="s">
        <v>78</v>
      </c>
      <c r="E62" s="33">
        <f t="shared" si="0"/>
        <v>0</v>
      </c>
      <c r="F62" s="33">
        <f t="shared" si="1"/>
        <v>0</v>
      </c>
      <c r="G62" s="30">
        <v>0.17829999999999999</v>
      </c>
      <c r="H62" s="30">
        <v>2.8744000000000001</v>
      </c>
      <c r="I62" s="30">
        <v>1.3624000000000001</v>
      </c>
      <c r="J62" s="30">
        <v>1.0409999999999999</v>
      </c>
      <c r="K62" s="31">
        <v>70326.995999999999</v>
      </c>
      <c r="L62" s="31">
        <v>451393.69050000003</v>
      </c>
      <c r="M62" s="31">
        <v>1497600</v>
      </c>
      <c r="N62" s="31">
        <v>490595.23800000001</v>
      </c>
      <c r="O62" s="31">
        <v>14292.512199999999</v>
      </c>
      <c r="P62" s="31">
        <v>72124.428</v>
      </c>
      <c r="Q62" s="30">
        <v>16.998899999999999</v>
      </c>
      <c r="R62" s="30">
        <v>67.691800000000001</v>
      </c>
      <c r="S62" s="30">
        <v>-1.6662999999999999</v>
      </c>
      <c r="T62" s="30">
        <v>1.1801999999999999</v>
      </c>
      <c r="U62" s="30">
        <v>819.6875</v>
      </c>
      <c r="V62" s="31">
        <v>88693.887000000002</v>
      </c>
    </row>
    <row r="63" spans="1:22" hidden="1" x14ac:dyDescent="0.3">
      <c r="A63" s="32" t="s">
        <v>176</v>
      </c>
      <c r="B63" s="32">
        <v>2017</v>
      </c>
      <c r="C63" s="29" t="s">
        <v>145</v>
      </c>
      <c r="D63" s="29" t="s">
        <v>78</v>
      </c>
      <c r="E63" s="33">
        <f t="shared" si="0"/>
        <v>0</v>
      </c>
      <c r="F63" s="33">
        <f t="shared" si="1"/>
        <v>0</v>
      </c>
      <c r="G63" s="30">
        <v>-0.1094</v>
      </c>
      <c r="H63" s="30">
        <v>-3.3900999999999999</v>
      </c>
      <c r="I63" s="30">
        <v>1.3139000000000001</v>
      </c>
      <c r="J63" s="30">
        <v>1.0462</v>
      </c>
      <c r="K63" s="31">
        <v>72913.293600000005</v>
      </c>
      <c r="L63" s="31">
        <v>423345.82919999998</v>
      </c>
      <c r="M63" s="31">
        <v>1532600</v>
      </c>
      <c r="N63" s="31">
        <v>500663.88959999999</v>
      </c>
      <c r="O63" s="31">
        <v>12748.0502</v>
      </c>
      <c r="P63" s="31">
        <v>74333.313599999994</v>
      </c>
      <c r="Q63" s="30">
        <v>17.1663</v>
      </c>
      <c r="R63" s="30">
        <v>66.875299999999996</v>
      </c>
      <c r="S63" s="30">
        <v>-6.8444000000000003</v>
      </c>
      <c r="T63" s="30">
        <v>1.4044000000000001</v>
      </c>
      <c r="U63" s="30">
        <v>790.20540000000005</v>
      </c>
      <c r="V63" s="31">
        <v>90847.47</v>
      </c>
    </row>
    <row r="64" spans="1:22" hidden="1" x14ac:dyDescent="0.3">
      <c r="A64" s="32" t="s">
        <v>177</v>
      </c>
      <c r="B64" s="32">
        <v>2018</v>
      </c>
      <c r="C64" s="29" t="s">
        <v>145</v>
      </c>
      <c r="D64" s="29" t="s">
        <v>78</v>
      </c>
      <c r="E64" s="33">
        <f t="shared" si="0"/>
        <v>0</v>
      </c>
      <c r="F64" s="33">
        <f t="shared" si="1"/>
        <v>0</v>
      </c>
      <c r="G64" s="30">
        <v>0.18940000000000001</v>
      </c>
      <c r="H64" s="30">
        <v>2.5842000000000001</v>
      </c>
      <c r="I64" s="30">
        <v>1.2998000000000001</v>
      </c>
      <c r="J64" s="30">
        <v>0.86180000000000001</v>
      </c>
      <c r="K64" s="31">
        <v>67553.8</v>
      </c>
      <c r="L64" s="31">
        <v>397547.74</v>
      </c>
      <c r="M64" s="31">
        <v>1444500</v>
      </c>
      <c r="N64" s="31">
        <v>424666.12959999999</v>
      </c>
      <c r="O64" s="31">
        <v>12219.993700000001</v>
      </c>
      <c r="P64" s="31">
        <v>67456.930399999997</v>
      </c>
      <c r="Q64" s="30">
        <v>17.768899999999999</v>
      </c>
      <c r="R64" s="30">
        <v>71.251999999999995</v>
      </c>
      <c r="S64" s="30">
        <v>-10.0021</v>
      </c>
      <c r="T64" s="30">
        <v>-7.9890999999999996</v>
      </c>
      <c r="U64" s="30">
        <v>829.73710000000005</v>
      </c>
      <c r="V64" s="31">
        <v>82339.16</v>
      </c>
    </row>
    <row r="65" spans="1:22" hidden="1" x14ac:dyDescent="0.3">
      <c r="A65" s="32" t="s">
        <v>178</v>
      </c>
      <c r="B65" s="32">
        <v>2019</v>
      </c>
      <c r="C65" s="29" t="s">
        <v>145</v>
      </c>
      <c r="D65" s="29" t="s">
        <v>78</v>
      </c>
      <c r="E65" s="33">
        <f t="shared" si="0"/>
        <v>0</v>
      </c>
      <c r="F65" s="33">
        <f t="shared" si="1"/>
        <v>0</v>
      </c>
      <c r="G65" s="30">
        <v>0.28799999999999998</v>
      </c>
      <c r="H65" s="30">
        <v>4.6223999999999998</v>
      </c>
      <c r="I65" s="30">
        <v>1.4544999999999999</v>
      </c>
      <c r="J65" s="30" t="s">
        <v>146</v>
      </c>
      <c r="K65" s="31">
        <v>69232.86</v>
      </c>
      <c r="L65" s="31">
        <v>391391.13</v>
      </c>
      <c r="M65" s="31">
        <v>1512300</v>
      </c>
      <c r="N65" s="31">
        <v>458134.52490000002</v>
      </c>
      <c r="O65" s="31">
        <v>12107.295400000001</v>
      </c>
      <c r="P65" s="31">
        <v>71033.975399999996</v>
      </c>
      <c r="Q65" s="30">
        <v>17.3657</v>
      </c>
      <c r="R65" s="30">
        <v>65.930000000000007</v>
      </c>
      <c r="S65" s="30">
        <v>3.6758000000000002</v>
      </c>
      <c r="T65" s="30">
        <v>5.3056999999999999</v>
      </c>
      <c r="U65" s="30">
        <v>825.89099999999996</v>
      </c>
      <c r="V65" s="31">
        <v>84352.68</v>
      </c>
    </row>
    <row r="66" spans="1:22" hidden="1" x14ac:dyDescent="0.3">
      <c r="A66" s="32" t="s">
        <v>179</v>
      </c>
      <c r="B66" s="32">
        <v>2020</v>
      </c>
      <c r="C66" s="29" t="s">
        <v>145</v>
      </c>
      <c r="D66" s="29" t="s">
        <v>78</v>
      </c>
      <c r="E66" s="33">
        <f t="shared" si="0"/>
        <v>1</v>
      </c>
      <c r="F66" s="33">
        <f t="shared" si="1"/>
        <v>0</v>
      </c>
      <c r="G66" s="30">
        <v>0.19139999999999999</v>
      </c>
      <c r="H66" s="30">
        <v>2.8210999999999999</v>
      </c>
      <c r="I66" s="30">
        <v>1.1626000000000001</v>
      </c>
      <c r="J66" s="30" t="s">
        <v>146</v>
      </c>
      <c r="K66" s="31">
        <v>79222.213399999993</v>
      </c>
      <c r="L66" s="31">
        <v>417997.71529999998</v>
      </c>
      <c r="M66" s="31">
        <v>1842200</v>
      </c>
      <c r="N66" s="31">
        <v>479105.05170000001</v>
      </c>
      <c r="O66" s="31">
        <v>10474.9041</v>
      </c>
      <c r="P66" s="31">
        <v>74568.587499999994</v>
      </c>
      <c r="Q66" s="30">
        <v>20.177499999999998</v>
      </c>
      <c r="R66" s="30">
        <v>66.660700000000006</v>
      </c>
      <c r="S66" s="30">
        <v>1.605</v>
      </c>
      <c r="T66" s="30">
        <v>15.6929</v>
      </c>
      <c r="U66" s="30">
        <v>1023.063</v>
      </c>
      <c r="V66" s="31">
        <v>92362.665999999997</v>
      </c>
    </row>
    <row r="67" spans="1:22" hidden="1" x14ac:dyDescent="0.3">
      <c r="A67" s="32" t="s">
        <v>180</v>
      </c>
      <c r="B67" s="32">
        <v>2021</v>
      </c>
      <c r="C67" s="29" t="s">
        <v>145</v>
      </c>
      <c r="D67" s="29" t="s">
        <v>78</v>
      </c>
      <c r="E67" s="33">
        <f t="shared" ref="E67:E130" si="2">IF(OR(AND(B67&gt;2006,B67&lt;=2012), B67=2001,B67&gt;=2020),1,0)</f>
        <v>1</v>
      </c>
      <c r="F67" s="33">
        <f t="shared" ref="F67:F130" si="3">IF(D67="USA",1,0)</f>
        <v>0</v>
      </c>
      <c r="G67" s="30">
        <v>0.5252</v>
      </c>
      <c r="H67" s="30">
        <v>11.426</v>
      </c>
      <c r="I67" s="30">
        <v>1.0698000000000001</v>
      </c>
      <c r="J67" s="30" t="s">
        <v>146</v>
      </c>
      <c r="K67" s="31">
        <v>81633.645499999999</v>
      </c>
      <c r="L67" s="31">
        <v>425183.076</v>
      </c>
      <c r="M67" s="31">
        <v>1873600</v>
      </c>
      <c r="N67" s="31">
        <v>496995.7255</v>
      </c>
      <c r="O67" s="31">
        <v>11133.9216</v>
      </c>
      <c r="P67" s="31">
        <v>77099.420499999993</v>
      </c>
      <c r="Q67" s="30">
        <v>19.716100000000001</v>
      </c>
      <c r="R67" s="30">
        <v>65.3977</v>
      </c>
      <c r="S67" s="30">
        <v>4.6231999999999998</v>
      </c>
      <c r="T67" s="30">
        <v>7.9821</v>
      </c>
      <c r="U67" s="30">
        <v>944.77930000000003</v>
      </c>
      <c r="V67" s="31">
        <v>94815.381999999998</v>
      </c>
    </row>
    <row r="68" spans="1:22" hidden="1" x14ac:dyDescent="0.3">
      <c r="A68" s="32" t="s">
        <v>181</v>
      </c>
      <c r="B68" s="32">
        <v>2022</v>
      </c>
      <c r="C68" s="29" t="s">
        <v>145</v>
      </c>
      <c r="D68" s="29" t="s">
        <v>78</v>
      </c>
      <c r="E68" s="33">
        <f t="shared" si="2"/>
        <v>1</v>
      </c>
      <c r="F68" s="33">
        <f t="shared" si="3"/>
        <v>0</v>
      </c>
      <c r="G68" s="30">
        <v>0.40910000000000002</v>
      </c>
      <c r="H68" s="30">
        <v>8.9855999999999998</v>
      </c>
      <c r="I68" s="30">
        <v>1.3347</v>
      </c>
      <c r="J68" s="30" t="s">
        <v>146</v>
      </c>
      <c r="K68" s="31">
        <v>72711.399600000004</v>
      </c>
      <c r="L68" s="31">
        <v>407119.47639999999</v>
      </c>
      <c r="M68" s="31">
        <v>1831300</v>
      </c>
      <c r="N68" s="31">
        <v>489208.03580000001</v>
      </c>
      <c r="O68" s="31">
        <v>13109.2901</v>
      </c>
      <c r="P68" s="31">
        <v>66548.678400000004</v>
      </c>
      <c r="Q68" s="30">
        <v>21.8553</v>
      </c>
      <c r="R68" s="30">
        <v>62.863300000000002</v>
      </c>
      <c r="S68" s="30">
        <v>10.1249</v>
      </c>
      <c r="T68" s="30">
        <v>5.0726000000000004</v>
      </c>
      <c r="U68" s="30">
        <v>1032.0935999999999</v>
      </c>
      <c r="V68" s="31">
        <v>84773.105599999995</v>
      </c>
    </row>
    <row r="69" spans="1:22" hidden="1" x14ac:dyDescent="0.3">
      <c r="A69" s="32" t="s">
        <v>147</v>
      </c>
      <c r="B69" s="32">
        <v>1988</v>
      </c>
      <c r="C69" s="29" t="s">
        <v>189</v>
      </c>
      <c r="D69" s="29" t="s">
        <v>204</v>
      </c>
      <c r="E69" s="33">
        <f t="shared" si="2"/>
        <v>0</v>
      </c>
      <c r="F69" s="33">
        <f t="shared" si="3"/>
        <v>0</v>
      </c>
      <c r="G69" s="30" t="s">
        <v>146</v>
      </c>
      <c r="H69" s="30" t="s">
        <v>146</v>
      </c>
      <c r="I69" s="30" t="s">
        <v>146</v>
      </c>
      <c r="J69" s="30" t="s">
        <v>146</v>
      </c>
      <c r="K69" s="31" t="s">
        <v>146</v>
      </c>
      <c r="L69" s="31" t="s">
        <v>146</v>
      </c>
      <c r="M69" s="31">
        <v>101088.4198</v>
      </c>
      <c r="N69" s="31">
        <v>57490.687599999997</v>
      </c>
      <c r="O69" s="31">
        <v>1690.1514</v>
      </c>
      <c r="P69" s="31">
        <v>3085.0234</v>
      </c>
      <c r="Q69" s="30">
        <v>32.459800000000001</v>
      </c>
      <c r="R69" s="30">
        <v>43.409300000000002</v>
      </c>
      <c r="S69" s="30" t="s">
        <v>146</v>
      </c>
      <c r="T69" s="30" t="s">
        <v>146</v>
      </c>
      <c r="U69" s="30" t="s">
        <v>146</v>
      </c>
      <c r="V69" s="31" t="s">
        <v>146</v>
      </c>
    </row>
    <row r="70" spans="1:22" hidden="1" x14ac:dyDescent="0.3">
      <c r="A70" s="32" t="s">
        <v>148</v>
      </c>
      <c r="B70" s="32">
        <v>1989</v>
      </c>
      <c r="C70" s="29" t="s">
        <v>189</v>
      </c>
      <c r="D70" s="29" t="s">
        <v>204</v>
      </c>
      <c r="E70" s="33">
        <f t="shared" si="2"/>
        <v>0</v>
      </c>
      <c r="F70" s="33">
        <f t="shared" si="3"/>
        <v>0</v>
      </c>
      <c r="G70" s="30">
        <v>0.3039</v>
      </c>
      <c r="H70" s="30">
        <v>9.6606000000000005</v>
      </c>
      <c r="I70" s="30">
        <v>1.7797000000000001</v>
      </c>
      <c r="J70" s="30">
        <v>1.272</v>
      </c>
      <c r="K70" s="31" t="s">
        <v>146</v>
      </c>
      <c r="L70" s="31" t="s">
        <v>146</v>
      </c>
      <c r="M70" s="31">
        <v>112735.5542</v>
      </c>
      <c r="N70" s="31">
        <v>63076.635999999999</v>
      </c>
      <c r="O70" s="31">
        <v>1610.0178000000001</v>
      </c>
      <c r="P70" s="31">
        <v>3645.4886000000001</v>
      </c>
      <c r="Q70" s="30">
        <v>30.698799999999999</v>
      </c>
      <c r="R70" s="30">
        <v>47.134999999999998</v>
      </c>
      <c r="S70" s="30">
        <v>4.5197000000000003</v>
      </c>
      <c r="T70" s="30">
        <v>15.1373</v>
      </c>
      <c r="U70" s="30" t="s">
        <v>146</v>
      </c>
      <c r="V70" s="31" t="s">
        <v>146</v>
      </c>
    </row>
    <row r="71" spans="1:22" hidden="1" x14ac:dyDescent="0.3">
      <c r="A71" s="32" t="s">
        <v>149</v>
      </c>
      <c r="B71" s="32">
        <v>1990</v>
      </c>
      <c r="C71" s="29" t="s">
        <v>189</v>
      </c>
      <c r="D71" s="29" t="s">
        <v>204</v>
      </c>
      <c r="E71" s="33">
        <f t="shared" si="2"/>
        <v>0</v>
      </c>
      <c r="F71" s="33">
        <f t="shared" si="3"/>
        <v>0</v>
      </c>
      <c r="G71" s="30">
        <v>0.2737</v>
      </c>
      <c r="H71" s="30">
        <v>8.6145999999999994</v>
      </c>
      <c r="I71" s="30">
        <v>1.8485</v>
      </c>
      <c r="J71" s="30">
        <v>1.2484</v>
      </c>
      <c r="K71" s="31" t="s">
        <v>146</v>
      </c>
      <c r="L71" s="31" t="s">
        <v>146</v>
      </c>
      <c r="M71" s="31">
        <v>143614.8651</v>
      </c>
      <c r="N71" s="31">
        <v>82679.964099999997</v>
      </c>
      <c r="O71" s="31">
        <v>2126.8024</v>
      </c>
      <c r="P71" s="31">
        <v>4490.7502000000004</v>
      </c>
      <c r="Q71" s="30">
        <v>31.7575</v>
      </c>
      <c r="R71" s="30">
        <v>48.4236</v>
      </c>
      <c r="S71" s="30">
        <v>16.143599999999999</v>
      </c>
      <c r="T71" s="30">
        <v>16.084299999999999</v>
      </c>
      <c r="U71" s="30" t="s">
        <v>146</v>
      </c>
      <c r="V71" s="31" t="s">
        <v>146</v>
      </c>
    </row>
    <row r="72" spans="1:22" hidden="1" x14ac:dyDescent="0.3">
      <c r="A72" s="32" t="s">
        <v>150</v>
      </c>
      <c r="B72" s="32">
        <v>1991</v>
      </c>
      <c r="C72" s="29" t="s">
        <v>189</v>
      </c>
      <c r="D72" s="29" t="s">
        <v>204</v>
      </c>
      <c r="E72" s="33">
        <f t="shared" si="2"/>
        <v>0</v>
      </c>
      <c r="F72" s="33">
        <f t="shared" si="3"/>
        <v>0</v>
      </c>
      <c r="G72" s="30">
        <v>0.24610000000000001</v>
      </c>
      <c r="H72" s="30">
        <v>7.8952</v>
      </c>
      <c r="I72" s="30">
        <v>2.0952999999999999</v>
      </c>
      <c r="J72" s="30">
        <v>1.5525</v>
      </c>
      <c r="K72" s="31" t="s">
        <v>146</v>
      </c>
      <c r="L72" s="31" t="s">
        <v>146</v>
      </c>
      <c r="M72" s="31">
        <v>148320.46669999999</v>
      </c>
      <c r="N72" s="31">
        <v>92303.4231</v>
      </c>
      <c r="O72" s="31">
        <v>2538.9767000000002</v>
      </c>
      <c r="P72" s="31">
        <v>4610.6046999999999</v>
      </c>
      <c r="Q72" s="30">
        <v>31.886700000000001</v>
      </c>
      <c r="R72" s="30">
        <v>52.3474</v>
      </c>
      <c r="S72" s="30">
        <v>13.3546</v>
      </c>
      <c r="T72" s="30">
        <v>13.2257</v>
      </c>
      <c r="U72" s="30" t="s">
        <v>146</v>
      </c>
      <c r="V72" s="31" t="s">
        <v>146</v>
      </c>
    </row>
    <row r="73" spans="1:22" hidden="1" x14ac:dyDescent="0.3">
      <c r="A73" s="32" t="s">
        <v>151</v>
      </c>
      <c r="B73" s="32">
        <v>1992</v>
      </c>
      <c r="C73" s="29" t="s">
        <v>189</v>
      </c>
      <c r="D73" s="29" t="s">
        <v>204</v>
      </c>
      <c r="E73" s="33">
        <f t="shared" si="2"/>
        <v>0</v>
      </c>
      <c r="F73" s="33">
        <f t="shared" si="3"/>
        <v>0</v>
      </c>
      <c r="G73" s="30">
        <v>0.3644</v>
      </c>
      <c r="H73" s="30">
        <v>11.661899999999999</v>
      </c>
      <c r="I73" s="30">
        <v>2.2199</v>
      </c>
      <c r="J73" s="30">
        <v>1.5884</v>
      </c>
      <c r="K73" s="31" t="s">
        <v>146</v>
      </c>
      <c r="L73" s="31" t="s">
        <v>146</v>
      </c>
      <c r="M73" s="31">
        <v>142950.54399999999</v>
      </c>
      <c r="N73" s="31">
        <v>92077.685500000007</v>
      </c>
      <c r="O73" s="31">
        <v>2956.4821000000002</v>
      </c>
      <c r="P73" s="31">
        <v>4489.5084999999999</v>
      </c>
      <c r="Q73" s="30">
        <v>31.5411</v>
      </c>
      <c r="R73" s="30">
        <v>53.767499999999998</v>
      </c>
      <c r="S73" s="30">
        <v>6.3971</v>
      </c>
      <c r="T73" s="30">
        <v>5.61</v>
      </c>
      <c r="U73" s="30" t="s">
        <v>146</v>
      </c>
      <c r="V73" s="31" t="s">
        <v>146</v>
      </c>
    </row>
    <row r="74" spans="1:22" hidden="1" x14ac:dyDescent="0.3">
      <c r="A74" s="32" t="s">
        <v>152</v>
      </c>
      <c r="B74" s="32">
        <v>1993</v>
      </c>
      <c r="C74" s="29" t="s">
        <v>189</v>
      </c>
      <c r="D74" s="29" t="s">
        <v>204</v>
      </c>
      <c r="E74" s="33">
        <f t="shared" si="2"/>
        <v>0</v>
      </c>
      <c r="F74" s="33">
        <f t="shared" si="3"/>
        <v>0</v>
      </c>
      <c r="G74" s="30">
        <v>0.2452</v>
      </c>
      <c r="H74" s="30">
        <v>8.1902000000000008</v>
      </c>
      <c r="I74" s="30">
        <v>2.0785</v>
      </c>
      <c r="J74" s="30" t="s">
        <v>146</v>
      </c>
      <c r="K74" s="31" t="s">
        <v>146</v>
      </c>
      <c r="L74" s="31" t="s">
        <v>146</v>
      </c>
      <c r="M74" s="31">
        <v>162210.09229999999</v>
      </c>
      <c r="N74" s="31">
        <v>93357.438399999999</v>
      </c>
      <c r="O74" s="31">
        <v>3045.4097000000002</v>
      </c>
      <c r="P74" s="31">
        <v>4737.6805000000004</v>
      </c>
      <c r="Q74" s="30">
        <v>34.089300000000001</v>
      </c>
      <c r="R74" s="30">
        <v>49.885199999999998</v>
      </c>
      <c r="S74" s="30">
        <v>8.8780999999999999</v>
      </c>
      <c r="T74" s="30">
        <v>10.7735</v>
      </c>
      <c r="U74" s="30" t="s">
        <v>146</v>
      </c>
      <c r="V74" s="31" t="s">
        <v>146</v>
      </c>
    </row>
    <row r="75" spans="1:22" hidden="1" x14ac:dyDescent="0.3">
      <c r="A75" s="32" t="s">
        <v>153</v>
      </c>
      <c r="B75" s="32">
        <v>1994</v>
      </c>
      <c r="C75" s="29" t="s">
        <v>189</v>
      </c>
      <c r="D75" s="29" t="s">
        <v>204</v>
      </c>
      <c r="E75" s="33">
        <f t="shared" si="2"/>
        <v>0</v>
      </c>
      <c r="F75" s="33">
        <f t="shared" si="3"/>
        <v>0</v>
      </c>
      <c r="G75" s="30">
        <v>0.33950000000000002</v>
      </c>
      <c r="H75" s="30">
        <v>10.5966</v>
      </c>
      <c r="I75" s="30">
        <v>2.0571999999999999</v>
      </c>
      <c r="J75" s="30">
        <v>1.4009</v>
      </c>
      <c r="K75" s="31" t="s">
        <v>146</v>
      </c>
      <c r="L75" s="31" t="s">
        <v>146</v>
      </c>
      <c r="M75" s="31">
        <v>217967.38870000001</v>
      </c>
      <c r="N75" s="31">
        <v>122655.4534</v>
      </c>
      <c r="O75" s="31">
        <v>3779.5835000000002</v>
      </c>
      <c r="P75" s="31">
        <v>7499.6495999999997</v>
      </c>
      <c r="Q75" s="30">
        <v>28.606100000000001</v>
      </c>
      <c r="R75" s="30">
        <v>42.2727</v>
      </c>
      <c r="S75" s="30">
        <v>17.085999999999999</v>
      </c>
      <c r="T75" s="30">
        <v>0.98270000000000002</v>
      </c>
      <c r="U75" s="30" t="s">
        <v>146</v>
      </c>
      <c r="V75" s="31" t="s">
        <v>146</v>
      </c>
    </row>
    <row r="76" spans="1:22" hidden="1" x14ac:dyDescent="0.3">
      <c r="A76" s="32" t="s">
        <v>154</v>
      </c>
      <c r="B76" s="32">
        <v>1995</v>
      </c>
      <c r="C76" s="29" t="s">
        <v>189</v>
      </c>
      <c r="D76" s="29" t="s">
        <v>204</v>
      </c>
      <c r="E76" s="33">
        <f t="shared" si="2"/>
        <v>0</v>
      </c>
      <c r="F76" s="33">
        <f t="shared" si="3"/>
        <v>0</v>
      </c>
      <c r="G76" s="30">
        <v>0.25030000000000002</v>
      </c>
      <c r="H76" s="30">
        <v>7.5308999999999999</v>
      </c>
      <c r="I76" s="30">
        <v>1.4543999999999999</v>
      </c>
      <c r="J76" s="30">
        <v>0.76029999999999998</v>
      </c>
      <c r="K76" s="31" t="s">
        <v>146</v>
      </c>
      <c r="L76" s="31" t="s">
        <v>146</v>
      </c>
      <c r="M76" s="31">
        <v>276331.20039999997</v>
      </c>
      <c r="N76" s="31">
        <v>157085.13010000001</v>
      </c>
      <c r="O76" s="31">
        <v>3598.7471</v>
      </c>
      <c r="P76" s="31">
        <v>8910.8359999999993</v>
      </c>
      <c r="Q76" s="30">
        <v>30.211300000000001</v>
      </c>
      <c r="R76" s="30">
        <v>38.164299999999997</v>
      </c>
      <c r="S76" s="30">
        <v>18.837900000000001</v>
      </c>
      <c r="T76" s="30">
        <v>6.3394000000000004</v>
      </c>
      <c r="U76" s="30" t="s">
        <v>146</v>
      </c>
      <c r="V76" s="31" t="s">
        <v>146</v>
      </c>
    </row>
    <row r="77" spans="1:22" hidden="1" x14ac:dyDescent="0.3">
      <c r="A77" s="32" t="s">
        <v>155</v>
      </c>
      <c r="B77" s="32">
        <v>1996</v>
      </c>
      <c r="C77" s="29" t="s">
        <v>189</v>
      </c>
      <c r="D77" s="29" t="s">
        <v>204</v>
      </c>
      <c r="E77" s="33">
        <f t="shared" si="2"/>
        <v>0</v>
      </c>
      <c r="F77" s="33">
        <f t="shared" si="3"/>
        <v>0</v>
      </c>
      <c r="G77" s="30">
        <v>0.28449999999999998</v>
      </c>
      <c r="H77" s="30">
        <v>9.2582000000000004</v>
      </c>
      <c r="I77" s="30">
        <v>1.4528000000000001</v>
      </c>
      <c r="J77" s="30">
        <v>0.76980000000000004</v>
      </c>
      <c r="K77" s="31" t="s">
        <v>146</v>
      </c>
      <c r="L77" s="31" t="s">
        <v>146</v>
      </c>
      <c r="M77" s="31">
        <v>285422.75949999999</v>
      </c>
      <c r="N77" s="31">
        <v>179907.71429999999</v>
      </c>
      <c r="O77" s="31">
        <v>3901.5345000000002</v>
      </c>
      <c r="P77" s="31">
        <v>8380.4509999999991</v>
      </c>
      <c r="Q77" s="30">
        <v>32.500599999999999</v>
      </c>
      <c r="R77" s="30">
        <v>39.193199999999997</v>
      </c>
      <c r="S77" s="30">
        <v>22.565999999999999</v>
      </c>
      <c r="T77" s="30">
        <v>13.0573</v>
      </c>
      <c r="U77" s="30" t="s">
        <v>146</v>
      </c>
      <c r="V77" s="31" t="s">
        <v>146</v>
      </c>
    </row>
    <row r="78" spans="1:22" hidden="1" x14ac:dyDescent="0.3">
      <c r="A78" s="32" t="s">
        <v>156</v>
      </c>
      <c r="B78" s="32">
        <v>1997</v>
      </c>
      <c r="C78" s="29" t="s">
        <v>189</v>
      </c>
      <c r="D78" s="29" t="s">
        <v>204</v>
      </c>
      <c r="E78" s="33">
        <f t="shared" si="2"/>
        <v>0</v>
      </c>
      <c r="F78" s="33">
        <f t="shared" si="3"/>
        <v>0</v>
      </c>
      <c r="G78" s="30">
        <v>0.27929999999999999</v>
      </c>
      <c r="H78" s="30">
        <v>9.2292000000000005</v>
      </c>
      <c r="I78" s="30">
        <v>1.5139</v>
      </c>
      <c r="J78" s="30">
        <v>0.74580000000000002</v>
      </c>
      <c r="K78" s="31" t="s">
        <v>146</v>
      </c>
      <c r="L78" s="31" t="s">
        <v>146</v>
      </c>
      <c r="M78" s="31">
        <v>282667.40820000001</v>
      </c>
      <c r="N78" s="31">
        <v>180303.67069999999</v>
      </c>
      <c r="O78" s="31">
        <v>4016.5149000000001</v>
      </c>
      <c r="P78" s="31">
        <v>8773.6373999999996</v>
      </c>
      <c r="Q78" s="30">
        <v>30.888300000000001</v>
      </c>
      <c r="R78" s="30">
        <v>38.735500000000002</v>
      </c>
      <c r="S78" s="30">
        <v>17.109100000000002</v>
      </c>
      <c r="T78" s="30">
        <v>13.8803</v>
      </c>
      <c r="U78" s="30" t="s">
        <v>146</v>
      </c>
      <c r="V78" s="31" t="s">
        <v>146</v>
      </c>
    </row>
    <row r="79" spans="1:22" hidden="1" x14ac:dyDescent="0.3">
      <c r="A79" s="32" t="s">
        <v>157</v>
      </c>
      <c r="B79" s="32">
        <v>1998</v>
      </c>
      <c r="C79" s="29" t="s">
        <v>189</v>
      </c>
      <c r="D79" s="29" t="s">
        <v>204</v>
      </c>
      <c r="E79" s="33">
        <f t="shared" si="2"/>
        <v>0</v>
      </c>
      <c r="F79" s="33">
        <f t="shared" si="3"/>
        <v>0</v>
      </c>
      <c r="G79" s="30">
        <v>0.30669999999999997</v>
      </c>
      <c r="H79" s="30">
        <v>9.8391999999999999</v>
      </c>
      <c r="I79" s="30">
        <v>1.1322000000000001</v>
      </c>
      <c r="J79" s="30">
        <v>0.1555</v>
      </c>
      <c r="K79" s="31" t="s">
        <v>146</v>
      </c>
      <c r="L79" s="31" t="s">
        <v>146</v>
      </c>
      <c r="M79" s="31">
        <v>375147.61139999999</v>
      </c>
      <c r="N79" s="31">
        <v>216080.39600000001</v>
      </c>
      <c r="O79" s="31">
        <v>3582.2103000000002</v>
      </c>
      <c r="P79" s="31">
        <v>11734.359200000001</v>
      </c>
      <c r="Q79" s="30">
        <v>30.187200000000001</v>
      </c>
      <c r="R79" s="30">
        <v>32.948399999999999</v>
      </c>
      <c r="S79" s="30">
        <v>11.757400000000001</v>
      </c>
      <c r="T79" s="30">
        <v>-0.69979999999999998</v>
      </c>
      <c r="U79" s="30" t="s">
        <v>146</v>
      </c>
      <c r="V79" s="31" t="s">
        <v>146</v>
      </c>
    </row>
    <row r="80" spans="1:22" hidden="1" x14ac:dyDescent="0.3">
      <c r="A80" s="32" t="s">
        <v>158</v>
      </c>
      <c r="B80" s="32">
        <v>1999</v>
      </c>
      <c r="C80" s="29" t="s">
        <v>189</v>
      </c>
      <c r="D80" s="29" t="s">
        <v>204</v>
      </c>
      <c r="E80" s="33">
        <f t="shared" si="2"/>
        <v>0</v>
      </c>
      <c r="F80" s="33">
        <f t="shared" si="3"/>
        <v>0</v>
      </c>
      <c r="G80" s="30">
        <v>0.2636</v>
      </c>
      <c r="H80" s="30">
        <v>8.5940999999999992</v>
      </c>
      <c r="I80" s="30">
        <v>0.92400000000000004</v>
      </c>
      <c r="J80" s="30">
        <v>-0.2477</v>
      </c>
      <c r="K80" s="31" t="s">
        <v>146</v>
      </c>
      <c r="L80" s="31" t="s">
        <v>146</v>
      </c>
      <c r="M80" s="31">
        <v>372210.8579</v>
      </c>
      <c r="N80" s="31">
        <v>205742.7224</v>
      </c>
      <c r="O80" s="31">
        <v>3329.5897</v>
      </c>
      <c r="P80" s="31">
        <v>11216.8745</v>
      </c>
      <c r="Q80" s="30">
        <v>31.261099999999999</v>
      </c>
      <c r="R80" s="30">
        <v>27.875699999999998</v>
      </c>
      <c r="S80" s="30">
        <v>10.3157</v>
      </c>
      <c r="T80" s="30">
        <v>-2.7191999999999998</v>
      </c>
      <c r="U80" s="30" t="s">
        <v>146</v>
      </c>
      <c r="V80" s="31" t="s">
        <v>146</v>
      </c>
    </row>
    <row r="81" spans="1:22" hidden="1" x14ac:dyDescent="0.3">
      <c r="A81" s="32" t="s">
        <v>159</v>
      </c>
      <c r="B81" s="32">
        <v>2000</v>
      </c>
      <c r="C81" s="29" t="s">
        <v>189</v>
      </c>
      <c r="D81" s="29" t="s">
        <v>204</v>
      </c>
      <c r="E81" s="33">
        <f t="shared" si="2"/>
        <v>0</v>
      </c>
      <c r="F81" s="33">
        <f t="shared" si="3"/>
        <v>0</v>
      </c>
      <c r="G81" s="30">
        <v>0.32550000000000001</v>
      </c>
      <c r="H81" s="30">
        <v>11.3421</v>
      </c>
      <c r="I81" s="30">
        <v>0.89019999999999999</v>
      </c>
      <c r="J81" s="30">
        <v>6.54E-2</v>
      </c>
      <c r="K81" s="31" t="s">
        <v>146</v>
      </c>
      <c r="L81" s="31" t="s">
        <v>146</v>
      </c>
      <c r="M81" s="31">
        <v>427382.30800000002</v>
      </c>
      <c r="N81" s="31">
        <v>211934.28899999999</v>
      </c>
      <c r="O81" s="31">
        <v>3299.6008999999999</v>
      </c>
      <c r="P81" s="31">
        <v>11765.3585</v>
      </c>
      <c r="Q81" s="30">
        <v>33.069499999999998</v>
      </c>
      <c r="R81" s="30">
        <v>27.1661</v>
      </c>
      <c r="S81" s="30">
        <v>10.3895</v>
      </c>
      <c r="T81" s="30">
        <v>18.246400000000001</v>
      </c>
      <c r="U81" s="30" t="s">
        <v>146</v>
      </c>
      <c r="V81" s="31" t="s">
        <v>146</v>
      </c>
    </row>
    <row r="82" spans="1:22" hidden="1" x14ac:dyDescent="0.3">
      <c r="A82" s="32" t="s">
        <v>160</v>
      </c>
      <c r="B82" s="32">
        <v>2001</v>
      </c>
      <c r="C82" s="29" t="s">
        <v>189</v>
      </c>
      <c r="D82" s="29" t="s">
        <v>204</v>
      </c>
      <c r="E82" s="33">
        <f t="shared" si="2"/>
        <v>1</v>
      </c>
      <c r="F82" s="33">
        <f t="shared" si="3"/>
        <v>0</v>
      </c>
      <c r="G82" s="30">
        <v>2.1299999999999999E-2</v>
      </c>
      <c r="H82" s="30">
        <v>0.84009999999999996</v>
      </c>
      <c r="I82" s="30">
        <v>0.76829999999999998</v>
      </c>
      <c r="J82" s="30">
        <v>-0.22009999999999999</v>
      </c>
      <c r="K82" s="31" t="s">
        <v>146</v>
      </c>
      <c r="L82" s="31" t="s">
        <v>146</v>
      </c>
      <c r="M82" s="31">
        <v>446318.0736</v>
      </c>
      <c r="N82" s="31">
        <v>196508.7966</v>
      </c>
      <c r="O82" s="31">
        <v>3204.5664999999999</v>
      </c>
      <c r="P82" s="31">
        <v>10469.928</v>
      </c>
      <c r="Q82" s="30">
        <v>38.256399999999999</v>
      </c>
      <c r="R82" s="30">
        <v>27.280100000000001</v>
      </c>
      <c r="S82" s="30">
        <v>-2.1543999999999999</v>
      </c>
      <c r="T82" s="30">
        <v>8.1222999999999992</v>
      </c>
      <c r="U82" s="30" t="s">
        <v>146</v>
      </c>
      <c r="V82" s="31" t="s">
        <v>146</v>
      </c>
    </row>
    <row r="83" spans="1:22" hidden="1" x14ac:dyDescent="0.3">
      <c r="A83" s="32" t="s">
        <v>161</v>
      </c>
      <c r="B83" s="32">
        <v>2002</v>
      </c>
      <c r="C83" s="29" t="s">
        <v>189</v>
      </c>
      <c r="D83" s="29" t="s">
        <v>204</v>
      </c>
      <c r="E83" s="33">
        <f t="shared" si="2"/>
        <v>0</v>
      </c>
      <c r="F83" s="33">
        <f t="shared" si="3"/>
        <v>0</v>
      </c>
      <c r="G83" s="30">
        <v>-6.4500000000000002E-2</v>
      </c>
      <c r="H83" s="30">
        <v>-2.8976999999999999</v>
      </c>
      <c r="I83" s="30">
        <v>0.6875</v>
      </c>
      <c r="J83" s="30">
        <v>-0.43109999999999998</v>
      </c>
      <c r="K83" s="31" t="s">
        <v>146</v>
      </c>
      <c r="L83" s="31" t="s">
        <v>146</v>
      </c>
      <c r="M83" s="31">
        <v>443409.55359999998</v>
      </c>
      <c r="N83" s="31">
        <v>156359.3928</v>
      </c>
      <c r="O83" s="31">
        <v>2908.2566999999999</v>
      </c>
      <c r="P83" s="31">
        <v>9251.9231999999993</v>
      </c>
      <c r="Q83" s="30">
        <v>41.92</v>
      </c>
      <c r="R83" s="30">
        <v>30.609000000000002</v>
      </c>
      <c r="S83" s="30">
        <v>-32.559100000000001</v>
      </c>
      <c r="T83" s="30">
        <v>-17.7821</v>
      </c>
      <c r="U83" s="30" t="s">
        <v>146</v>
      </c>
      <c r="V83" s="31" t="s">
        <v>146</v>
      </c>
    </row>
    <row r="84" spans="1:22" hidden="1" x14ac:dyDescent="0.3">
      <c r="A84" s="32" t="s">
        <v>162</v>
      </c>
      <c r="B84" s="32">
        <v>2003</v>
      </c>
      <c r="C84" s="29" t="s">
        <v>189</v>
      </c>
      <c r="D84" s="29" t="s">
        <v>204</v>
      </c>
      <c r="E84" s="33">
        <f t="shared" si="2"/>
        <v>0</v>
      </c>
      <c r="F84" s="33">
        <f t="shared" si="3"/>
        <v>0</v>
      </c>
      <c r="G84" s="30">
        <v>-0.57730000000000004</v>
      </c>
      <c r="H84" s="30">
        <v>-25.923200000000001</v>
      </c>
      <c r="I84" s="30">
        <v>0.69579999999999997</v>
      </c>
      <c r="J84" s="30">
        <v>-0.3473</v>
      </c>
      <c r="K84" s="31">
        <v>12886.8948</v>
      </c>
      <c r="L84" s="31">
        <v>170655.55559999999</v>
      </c>
      <c r="M84" s="31">
        <v>479423.39399999997</v>
      </c>
      <c r="N84" s="31">
        <v>174354.39720000001</v>
      </c>
      <c r="O84" s="31">
        <v>3047.4472000000001</v>
      </c>
      <c r="P84" s="31">
        <v>11421.9324</v>
      </c>
      <c r="Q84" s="30">
        <v>37.032699999999998</v>
      </c>
      <c r="R84" s="30">
        <v>34.643799999999999</v>
      </c>
      <c r="S84" s="30">
        <v>-6.7743000000000002</v>
      </c>
      <c r="T84" s="30">
        <v>4.4931999999999999</v>
      </c>
      <c r="U84" s="30" t="s">
        <v>146</v>
      </c>
      <c r="V84" s="31" t="s">
        <v>146</v>
      </c>
    </row>
    <row r="85" spans="1:22" hidden="1" x14ac:dyDescent="0.3">
      <c r="A85" s="32" t="s">
        <v>163</v>
      </c>
      <c r="B85" s="32">
        <v>2004</v>
      </c>
      <c r="C85" s="29" t="s">
        <v>189</v>
      </c>
      <c r="D85" s="29" t="s">
        <v>204</v>
      </c>
      <c r="E85" s="33">
        <f t="shared" si="2"/>
        <v>0</v>
      </c>
      <c r="F85" s="33">
        <f t="shared" si="3"/>
        <v>0</v>
      </c>
      <c r="G85" s="30">
        <v>9.7500000000000003E-2</v>
      </c>
      <c r="H85" s="30">
        <v>4.1604999999999999</v>
      </c>
      <c r="I85" s="30">
        <v>0.76539999999999997</v>
      </c>
      <c r="J85" s="30">
        <v>-0.2238</v>
      </c>
      <c r="K85" s="31" t="s">
        <v>146</v>
      </c>
      <c r="L85" s="31" t="s">
        <v>146</v>
      </c>
      <c r="M85" s="31">
        <v>575965.97239999997</v>
      </c>
      <c r="N85" s="31">
        <v>184272.13039999999</v>
      </c>
      <c r="O85" s="31">
        <v>3721.453</v>
      </c>
      <c r="P85" s="31">
        <v>13286.2356</v>
      </c>
      <c r="Q85" s="30">
        <v>38.381100000000004</v>
      </c>
      <c r="R85" s="30">
        <v>33.183</v>
      </c>
      <c r="S85" s="30">
        <v>-2.0457999999999998</v>
      </c>
      <c r="T85" s="30">
        <v>5.0640000000000001</v>
      </c>
      <c r="U85" s="30" t="s">
        <v>146</v>
      </c>
      <c r="V85" s="31" t="s">
        <v>146</v>
      </c>
    </row>
    <row r="86" spans="1:22" hidden="1" x14ac:dyDescent="0.3">
      <c r="A86" s="32" t="s">
        <v>164</v>
      </c>
      <c r="B86" s="32">
        <v>2005</v>
      </c>
      <c r="C86" s="29" t="s">
        <v>189</v>
      </c>
      <c r="D86" s="29" t="s">
        <v>204</v>
      </c>
      <c r="E86" s="33">
        <f t="shared" si="2"/>
        <v>0</v>
      </c>
      <c r="F86" s="33">
        <f t="shared" si="3"/>
        <v>0</v>
      </c>
      <c r="G86" s="30">
        <v>0.26790000000000003</v>
      </c>
      <c r="H86" s="30">
        <v>10.375400000000001</v>
      </c>
      <c r="I86" s="30">
        <v>0.70509999999999995</v>
      </c>
      <c r="J86" s="30">
        <v>-0.26319999999999999</v>
      </c>
      <c r="K86" s="31">
        <v>14390.1113</v>
      </c>
      <c r="L86" s="31">
        <v>172854.0974</v>
      </c>
      <c r="M86" s="31">
        <v>526404.02130000002</v>
      </c>
      <c r="N86" s="31">
        <v>172405.62669999999</v>
      </c>
      <c r="O86" s="31">
        <v>3720.21</v>
      </c>
      <c r="P86" s="31">
        <v>15031.4599</v>
      </c>
      <c r="Q86" s="30">
        <v>32.590499999999999</v>
      </c>
      <c r="R86" s="30">
        <v>26.693200000000001</v>
      </c>
      <c r="S86" s="30">
        <v>-3.2452999999999999</v>
      </c>
      <c r="T86" s="30">
        <v>-14.174200000000001</v>
      </c>
      <c r="U86" s="30" t="s">
        <v>146</v>
      </c>
      <c r="V86" s="31">
        <v>22147.826099999998</v>
      </c>
    </row>
    <row r="87" spans="1:22" hidden="1" x14ac:dyDescent="0.3">
      <c r="A87" s="32" t="s">
        <v>165</v>
      </c>
      <c r="B87" s="32">
        <v>2006</v>
      </c>
      <c r="C87" s="29" t="s">
        <v>189</v>
      </c>
      <c r="D87" s="29" t="s">
        <v>204</v>
      </c>
      <c r="E87" s="33">
        <f t="shared" si="2"/>
        <v>0</v>
      </c>
      <c r="F87" s="33">
        <f t="shared" si="3"/>
        <v>0</v>
      </c>
      <c r="G87" s="30">
        <v>0.30330000000000001</v>
      </c>
      <c r="H87" s="30">
        <v>11.845000000000001</v>
      </c>
      <c r="I87" s="30">
        <v>0.76459999999999995</v>
      </c>
      <c r="J87" s="30">
        <v>-0.19420000000000001</v>
      </c>
      <c r="K87" s="31" t="s">
        <v>146</v>
      </c>
      <c r="L87" s="31" t="s">
        <v>146</v>
      </c>
      <c r="M87" s="31">
        <v>802338.30709999998</v>
      </c>
      <c r="N87" s="31">
        <v>389483.04009999998</v>
      </c>
      <c r="O87" s="31">
        <v>4920.0168999999996</v>
      </c>
      <c r="P87" s="31">
        <v>18810.1518</v>
      </c>
      <c r="Q87" s="30">
        <v>39.732199999999999</v>
      </c>
      <c r="R87" s="30">
        <v>27.656199999999998</v>
      </c>
      <c r="S87" s="30">
        <v>102.68429999999999</v>
      </c>
      <c r="T87" s="30">
        <v>56.605200000000004</v>
      </c>
      <c r="U87" s="30" t="s">
        <v>146</v>
      </c>
      <c r="V87" s="31" t="s">
        <v>146</v>
      </c>
    </row>
    <row r="88" spans="1:22" hidden="1" x14ac:dyDescent="0.3">
      <c r="A88" s="32" t="s">
        <v>166</v>
      </c>
      <c r="B88" s="32">
        <v>2007</v>
      </c>
      <c r="C88" s="29" t="s">
        <v>189</v>
      </c>
      <c r="D88" s="29" t="s">
        <v>204</v>
      </c>
      <c r="E88" s="33">
        <f t="shared" si="2"/>
        <v>1</v>
      </c>
      <c r="F88" s="33">
        <f t="shared" si="3"/>
        <v>0</v>
      </c>
      <c r="G88" s="30">
        <v>0.313</v>
      </c>
      <c r="H88" s="30">
        <v>13.0541</v>
      </c>
      <c r="I88" s="30">
        <v>0.65180000000000005</v>
      </c>
      <c r="J88" s="30">
        <v>-0.2651</v>
      </c>
      <c r="K88" s="31">
        <v>23818.4139</v>
      </c>
      <c r="L88" s="31">
        <v>346238.3358</v>
      </c>
      <c r="M88" s="31">
        <v>899004.03419999999</v>
      </c>
      <c r="N88" s="31">
        <v>409616.05379999999</v>
      </c>
      <c r="O88" s="31">
        <v>5285.7987000000003</v>
      </c>
      <c r="P88" s="31">
        <v>22071.370500000001</v>
      </c>
      <c r="Q88" s="30">
        <v>38.214399999999998</v>
      </c>
      <c r="R88" s="30">
        <v>30.128299999999999</v>
      </c>
      <c r="S88" s="30">
        <v>-1.2717000000000001</v>
      </c>
      <c r="T88" s="30">
        <v>16.5152</v>
      </c>
      <c r="U88" s="30" t="s">
        <v>146</v>
      </c>
      <c r="V88" s="31">
        <v>37294.564200000001</v>
      </c>
    </row>
    <row r="89" spans="1:22" hidden="1" x14ac:dyDescent="0.3">
      <c r="A89" s="32" t="s">
        <v>167</v>
      </c>
      <c r="B89" s="32">
        <v>2008</v>
      </c>
      <c r="C89" s="29" t="s">
        <v>189</v>
      </c>
      <c r="D89" s="29" t="s">
        <v>204</v>
      </c>
      <c r="E89" s="33">
        <f t="shared" si="2"/>
        <v>1</v>
      </c>
      <c r="F89" s="33">
        <f t="shared" si="3"/>
        <v>0</v>
      </c>
      <c r="G89" s="30">
        <v>5.0000000000000001E-4</v>
      </c>
      <c r="H89" s="30">
        <v>2.29E-2</v>
      </c>
      <c r="I89" s="30">
        <v>0.79720000000000002</v>
      </c>
      <c r="J89" s="30" t="s">
        <v>146</v>
      </c>
      <c r="K89" s="31">
        <v>31394.25</v>
      </c>
      <c r="L89" s="31">
        <v>309511.02720000001</v>
      </c>
      <c r="M89" s="31">
        <v>872335.97880000004</v>
      </c>
      <c r="N89" s="31" t="s">
        <v>146</v>
      </c>
      <c r="O89" s="31">
        <v>6955.8360000000002</v>
      </c>
      <c r="P89" s="31">
        <v>15413.8791</v>
      </c>
      <c r="Q89" s="30">
        <v>31.410599999999999</v>
      </c>
      <c r="R89" s="30">
        <v>29.563300000000002</v>
      </c>
      <c r="S89" s="30" t="s">
        <v>146</v>
      </c>
      <c r="T89" s="30">
        <v>11.9963</v>
      </c>
      <c r="U89" s="30" t="s">
        <v>146</v>
      </c>
      <c r="V89" s="31">
        <v>43089.654600000002</v>
      </c>
    </row>
    <row r="90" spans="1:22" hidden="1" x14ac:dyDescent="0.3">
      <c r="A90" s="32" t="s">
        <v>168</v>
      </c>
      <c r="B90" s="32">
        <v>2009</v>
      </c>
      <c r="C90" s="29" t="s">
        <v>189</v>
      </c>
      <c r="D90" s="29" t="s">
        <v>204</v>
      </c>
      <c r="E90" s="33">
        <f t="shared" si="2"/>
        <v>1</v>
      </c>
      <c r="F90" s="33">
        <f t="shared" si="3"/>
        <v>0</v>
      </c>
      <c r="G90" s="30">
        <v>-0.61760000000000004</v>
      </c>
      <c r="H90" s="30">
        <v>-45.655299999999997</v>
      </c>
      <c r="I90" s="30">
        <v>1.0542</v>
      </c>
      <c r="J90" s="30" t="s">
        <v>146</v>
      </c>
      <c r="K90" s="31">
        <v>42305.112000000001</v>
      </c>
      <c r="L90" s="31">
        <v>401411.31</v>
      </c>
      <c r="M90" s="31">
        <v>1209700</v>
      </c>
      <c r="N90" s="31">
        <v>485994.3051</v>
      </c>
      <c r="O90" s="31">
        <v>10024.605299999999</v>
      </c>
      <c r="P90" s="31">
        <v>12651.406800000001</v>
      </c>
      <c r="Q90" s="30">
        <v>31.761900000000001</v>
      </c>
      <c r="R90" s="30">
        <v>31.283300000000001</v>
      </c>
      <c r="S90" s="30" t="s">
        <v>146</v>
      </c>
      <c r="T90" s="30">
        <v>45.120199999999997</v>
      </c>
      <c r="U90" s="30">
        <v>1055.8398999999999</v>
      </c>
      <c r="V90" s="31">
        <v>59383.364699999998</v>
      </c>
    </row>
    <row r="91" spans="1:22" hidden="1" x14ac:dyDescent="0.3">
      <c r="A91" s="32" t="s">
        <v>169</v>
      </c>
      <c r="B91" s="32">
        <v>2010</v>
      </c>
      <c r="C91" s="29" t="s">
        <v>189</v>
      </c>
      <c r="D91" s="29" t="s">
        <v>204</v>
      </c>
      <c r="E91" s="33">
        <f t="shared" si="2"/>
        <v>1</v>
      </c>
      <c r="F91" s="33">
        <f t="shared" si="3"/>
        <v>0</v>
      </c>
      <c r="G91" s="30">
        <v>0.1789</v>
      </c>
      <c r="H91" s="30">
        <v>14.6494</v>
      </c>
      <c r="I91" s="30">
        <v>0.94530000000000003</v>
      </c>
      <c r="J91" s="30">
        <v>0.6542</v>
      </c>
      <c r="K91" s="31">
        <v>42406.308199999999</v>
      </c>
      <c r="L91" s="31">
        <v>357540.5</v>
      </c>
      <c r="M91" s="31">
        <v>1008200</v>
      </c>
      <c r="N91" s="31">
        <v>410214.56939999998</v>
      </c>
      <c r="O91" s="31">
        <v>9357.9148999999998</v>
      </c>
      <c r="P91" s="31">
        <v>14294.937</v>
      </c>
      <c r="Q91" s="30">
        <v>26.320699999999999</v>
      </c>
      <c r="R91" s="30">
        <v>34.895699999999998</v>
      </c>
      <c r="S91" s="30">
        <v>-9.4986999999999995</v>
      </c>
      <c r="T91" s="30">
        <v>-0.92230000000000001</v>
      </c>
      <c r="U91" s="30">
        <v>1027.9852000000001</v>
      </c>
      <c r="V91" s="31">
        <v>54609.466200000003</v>
      </c>
    </row>
    <row r="92" spans="1:22" hidden="1" x14ac:dyDescent="0.3">
      <c r="A92" s="32" t="s">
        <v>170</v>
      </c>
      <c r="B92" s="32">
        <v>2011</v>
      </c>
      <c r="C92" s="29" t="s">
        <v>189</v>
      </c>
      <c r="D92" s="29" t="s">
        <v>204</v>
      </c>
      <c r="E92" s="33">
        <f t="shared" si="2"/>
        <v>1</v>
      </c>
      <c r="F92" s="33">
        <f t="shared" si="3"/>
        <v>0</v>
      </c>
      <c r="G92" s="30">
        <v>9.01E-2</v>
      </c>
      <c r="H92" s="30">
        <v>3.9735999999999998</v>
      </c>
      <c r="I92" s="30">
        <v>0.9849</v>
      </c>
      <c r="J92" s="30">
        <v>0.33029999999999998</v>
      </c>
      <c r="K92" s="31">
        <v>33940.944000000003</v>
      </c>
      <c r="L92" s="31">
        <v>306625.82400000002</v>
      </c>
      <c r="M92" s="31">
        <v>857644.848</v>
      </c>
      <c r="N92" s="31">
        <v>360880.272</v>
      </c>
      <c r="O92" s="31">
        <v>9362.5120000000006</v>
      </c>
      <c r="P92" s="31">
        <v>27756.432000000001</v>
      </c>
      <c r="Q92" s="30">
        <v>26.680800000000001</v>
      </c>
      <c r="R92" s="30">
        <v>46.651699999999998</v>
      </c>
      <c r="S92" s="30">
        <v>-9.2705000000000002</v>
      </c>
      <c r="T92" s="30">
        <v>-7.1860999999999997</v>
      </c>
      <c r="U92" s="30">
        <v>977.30110000000002</v>
      </c>
      <c r="V92" s="31">
        <v>47381.760000000002</v>
      </c>
    </row>
    <row r="93" spans="1:22" hidden="1" x14ac:dyDescent="0.3">
      <c r="A93" s="32" t="s">
        <v>171</v>
      </c>
      <c r="B93" s="32">
        <v>2012</v>
      </c>
      <c r="C93" s="29" t="s">
        <v>189</v>
      </c>
      <c r="D93" s="29" t="s">
        <v>204</v>
      </c>
      <c r="E93" s="33">
        <f t="shared" si="2"/>
        <v>1</v>
      </c>
      <c r="F93" s="33">
        <f t="shared" si="3"/>
        <v>0</v>
      </c>
      <c r="G93" s="30">
        <v>8.9999999999999998E-4</v>
      </c>
      <c r="H93" s="30">
        <v>2.6599999999999999E-2</v>
      </c>
      <c r="I93" s="30">
        <v>0.88600000000000001</v>
      </c>
      <c r="J93" s="30">
        <v>0.16850000000000001</v>
      </c>
      <c r="K93" s="31">
        <v>35955.226499999997</v>
      </c>
      <c r="L93" s="31">
        <v>274675.75949999999</v>
      </c>
      <c r="M93" s="31">
        <v>839168.19660000002</v>
      </c>
      <c r="N93" s="31">
        <v>332928.6372</v>
      </c>
      <c r="O93" s="31">
        <v>7122.44</v>
      </c>
      <c r="P93" s="31">
        <v>31369.269</v>
      </c>
      <c r="Q93" s="30">
        <v>23.5214</v>
      </c>
      <c r="R93" s="30">
        <v>41.755600000000001</v>
      </c>
      <c r="S93" s="30">
        <v>-9.4022000000000006</v>
      </c>
      <c r="T93" s="30">
        <v>2.9542000000000002</v>
      </c>
      <c r="U93" s="30">
        <v>934.37890000000004</v>
      </c>
      <c r="V93" s="31">
        <v>48991.223100000003</v>
      </c>
    </row>
    <row r="94" spans="1:22" hidden="1" x14ac:dyDescent="0.3">
      <c r="A94" s="32" t="s">
        <v>172</v>
      </c>
      <c r="B94" s="32">
        <v>2013</v>
      </c>
      <c r="C94" s="29" t="s">
        <v>189</v>
      </c>
      <c r="D94" s="29" t="s">
        <v>204</v>
      </c>
      <c r="E94" s="33">
        <f t="shared" si="2"/>
        <v>0</v>
      </c>
      <c r="F94" s="33">
        <f t="shared" si="3"/>
        <v>0</v>
      </c>
      <c r="G94" s="30">
        <v>1.32E-2</v>
      </c>
      <c r="H94" s="30">
        <v>0.31859999999999999</v>
      </c>
      <c r="I94" s="30">
        <v>1.2793000000000001</v>
      </c>
      <c r="J94" s="30">
        <v>1.0402</v>
      </c>
      <c r="K94" s="31">
        <v>35446.003400000001</v>
      </c>
      <c r="L94" s="31">
        <v>262801.79320000001</v>
      </c>
      <c r="M94" s="31">
        <v>757927.55290000001</v>
      </c>
      <c r="N94" s="31">
        <v>309055.61479999998</v>
      </c>
      <c r="O94" s="31">
        <v>8166.4587000000001</v>
      </c>
      <c r="P94" s="31">
        <v>35823.822</v>
      </c>
      <c r="Q94" s="30">
        <v>20.406199999999998</v>
      </c>
      <c r="R94" s="30">
        <v>51.273099999999999</v>
      </c>
      <c r="S94" s="30">
        <v>-11.156000000000001</v>
      </c>
      <c r="T94" s="30">
        <v>10.384399999999999</v>
      </c>
      <c r="U94" s="30">
        <v>784.452</v>
      </c>
      <c r="V94" s="31">
        <v>50538.063900000001</v>
      </c>
    </row>
    <row r="95" spans="1:22" hidden="1" x14ac:dyDescent="0.3">
      <c r="A95" s="32" t="s">
        <v>173</v>
      </c>
      <c r="B95" s="32">
        <v>2014</v>
      </c>
      <c r="C95" s="29" t="s">
        <v>189</v>
      </c>
      <c r="D95" s="29" t="s">
        <v>204</v>
      </c>
      <c r="E95" s="33">
        <f t="shared" si="2"/>
        <v>0</v>
      </c>
      <c r="F95" s="33">
        <f t="shared" si="3"/>
        <v>0</v>
      </c>
      <c r="G95" s="30">
        <v>4.7699999999999999E-2</v>
      </c>
      <c r="H95" s="30">
        <v>1.0146999999999999</v>
      </c>
      <c r="I95" s="30">
        <v>1.2323999999999999</v>
      </c>
      <c r="J95" s="30">
        <v>0.95420000000000005</v>
      </c>
      <c r="K95" s="31">
        <v>30398.83</v>
      </c>
      <c r="L95" s="31">
        <v>260365.38</v>
      </c>
      <c r="M95" s="31">
        <v>674706.89</v>
      </c>
      <c r="N95" s="31">
        <v>260929.24</v>
      </c>
      <c r="O95" s="31">
        <v>7448.8199000000004</v>
      </c>
      <c r="P95" s="31">
        <v>31525.34</v>
      </c>
      <c r="Q95" s="30">
        <v>20.6828</v>
      </c>
      <c r="R95" s="30">
        <v>45.144799999999996</v>
      </c>
      <c r="S95" s="30">
        <v>-3.7763</v>
      </c>
      <c r="T95" s="30">
        <v>0.94430000000000003</v>
      </c>
      <c r="U95" s="30">
        <v>839.76260000000002</v>
      </c>
      <c r="V95" s="31">
        <v>38085.96</v>
      </c>
    </row>
    <row r="96" spans="1:22" hidden="1" x14ac:dyDescent="0.3">
      <c r="A96" s="32" t="s">
        <v>174</v>
      </c>
      <c r="B96" s="32">
        <v>2015</v>
      </c>
      <c r="C96" s="29" t="s">
        <v>189</v>
      </c>
      <c r="D96" s="29" t="s">
        <v>204</v>
      </c>
      <c r="E96" s="33">
        <f t="shared" si="2"/>
        <v>0</v>
      </c>
      <c r="F96" s="33">
        <f t="shared" si="3"/>
        <v>0</v>
      </c>
      <c r="G96" s="30">
        <v>0.19470000000000001</v>
      </c>
      <c r="H96" s="30">
        <v>3.8250000000000002</v>
      </c>
      <c r="I96" s="30">
        <v>1.3359000000000001</v>
      </c>
      <c r="J96" s="30">
        <v>0.5212</v>
      </c>
      <c r="K96" s="31">
        <v>29667.4398</v>
      </c>
      <c r="L96" s="31">
        <v>215398.89120000001</v>
      </c>
      <c r="M96" s="31">
        <v>578767.71059999999</v>
      </c>
      <c r="N96" s="31">
        <v>225748.7562</v>
      </c>
      <c r="O96" s="31">
        <v>6414.6936999999998</v>
      </c>
      <c r="P96" s="31">
        <v>31949.299800000001</v>
      </c>
      <c r="Q96" s="30">
        <v>17.517099999999999</v>
      </c>
      <c r="R96" s="30">
        <v>61.716099999999997</v>
      </c>
      <c r="S96" s="30">
        <v>-3.8357999999999999</v>
      </c>
      <c r="T96" s="30">
        <v>8.7550000000000008</v>
      </c>
      <c r="U96" s="30">
        <v>647.54830000000004</v>
      </c>
      <c r="V96" s="31">
        <v>35643.739800000003</v>
      </c>
    </row>
    <row r="97" spans="1:22" hidden="1" x14ac:dyDescent="0.3">
      <c r="A97" s="32" t="s">
        <v>175</v>
      </c>
      <c r="B97" s="32">
        <v>2016</v>
      </c>
      <c r="C97" s="29" t="s">
        <v>189</v>
      </c>
      <c r="D97" s="29" t="s">
        <v>204</v>
      </c>
      <c r="E97" s="33">
        <f t="shared" si="2"/>
        <v>0</v>
      </c>
      <c r="F97" s="33">
        <f t="shared" si="3"/>
        <v>0</v>
      </c>
      <c r="G97" s="30">
        <v>5.5100000000000003E-2</v>
      </c>
      <c r="H97" s="30">
        <v>0.96650000000000003</v>
      </c>
      <c r="I97" s="30">
        <v>1.2910999999999999</v>
      </c>
      <c r="J97" s="30">
        <v>0.47539999999999999</v>
      </c>
      <c r="K97" s="31">
        <v>27943.221799999999</v>
      </c>
      <c r="L97" s="31">
        <v>200948.82689999999</v>
      </c>
      <c r="M97" s="31">
        <v>506730.61499999999</v>
      </c>
      <c r="N97" s="31">
        <v>215323.33319999999</v>
      </c>
      <c r="O97" s="31">
        <v>5619.3692000000001</v>
      </c>
      <c r="P97" s="31">
        <v>30178.131099999999</v>
      </c>
      <c r="Q97" s="30">
        <v>16.209499999999998</v>
      </c>
      <c r="R97" s="30">
        <v>65.377499999999998</v>
      </c>
      <c r="S97" s="30">
        <v>-1.7333000000000001</v>
      </c>
      <c r="T97" s="30">
        <v>-3.4931000000000001</v>
      </c>
      <c r="U97" s="30">
        <v>524.29150000000004</v>
      </c>
      <c r="V97" s="31">
        <v>33930.753700000001</v>
      </c>
    </row>
    <row r="98" spans="1:22" hidden="1" x14ac:dyDescent="0.3">
      <c r="A98" s="32" t="s">
        <v>176</v>
      </c>
      <c r="B98" s="32">
        <v>2017</v>
      </c>
      <c r="C98" s="29" t="s">
        <v>189</v>
      </c>
      <c r="D98" s="29" t="s">
        <v>204</v>
      </c>
      <c r="E98" s="33">
        <f t="shared" si="2"/>
        <v>0</v>
      </c>
      <c r="F98" s="33">
        <f t="shared" si="3"/>
        <v>0</v>
      </c>
      <c r="G98" s="30">
        <v>3.3399999999999999E-2</v>
      </c>
      <c r="H98" s="30">
        <v>0.54330000000000001</v>
      </c>
      <c r="I98" s="30">
        <v>1.2117</v>
      </c>
      <c r="J98" s="30" t="s">
        <v>146</v>
      </c>
      <c r="K98" s="31">
        <v>31239.167000000001</v>
      </c>
      <c r="L98" s="31">
        <v>206019.8118</v>
      </c>
      <c r="M98" s="31">
        <v>543987.08459999994</v>
      </c>
      <c r="N98" s="31">
        <v>283867.07059999998</v>
      </c>
      <c r="O98" s="31">
        <v>4865.7096000000001</v>
      </c>
      <c r="P98" s="31">
        <v>34715.929400000001</v>
      </c>
      <c r="Q98" s="30">
        <v>15.0625</v>
      </c>
      <c r="R98" s="30">
        <v>68.361800000000002</v>
      </c>
      <c r="S98" s="30">
        <v>0.86070000000000002</v>
      </c>
      <c r="T98" s="30">
        <v>2.9156</v>
      </c>
      <c r="U98" s="30">
        <v>399.78699999999998</v>
      </c>
      <c r="V98" s="31">
        <v>37735.855799999998</v>
      </c>
    </row>
    <row r="99" spans="1:22" hidden="1" x14ac:dyDescent="0.3">
      <c r="A99" s="32" t="s">
        <v>177</v>
      </c>
      <c r="B99" s="32">
        <v>2018</v>
      </c>
      <c r="C99" s="29" t="s">
        <v>189</v>
      </c>
      <c r="D99" s="29" t="s">
        <v>204</v>
      </c>
      <c r="E99" s="33">
        <f t="shared" si="2"/>
        <v>0</v>
      </c>
      <c r="F99" s="33">
        <f t="shared" si="3"/>
        <v>0</v>
      </c>
      <c r="G99" s="30">
        <v>0.18940000000000001</v>
      </c>
      <c r="H99" s="30">
        <v>3.0954000000000002</v>
      </c>
      <c r="I99" s="30">
        <v>1.3922000000000001</v>
      </c>
      <c r="J99" s="30" t="s">
        <v>146</v>
      </c>
      <c r="K99" s="31">
        <v>27610.772000000001</v>
      </c>
      <c r="L99" s="31">
        <v>206706.30960000001</v>
      </c>
      <c r="M99" s="31">
        <v>529504.97880000004</v>
      </c>
      <c r="N99" s="31">
        <v>249232.16639999999</v>
      </c>
      <c r="O99" s="31">
        <v>5649.3175000000001</v>
      </c>
      <c r="P99" s="31">
        <v>32307.2372</v>
      </c>
      <c r="Q99" s="30">
        <v>15.721</v>
      </c>
      <c r="R99" s="30">
        <v>60.109200000000001</v>
      </c>
      <c r="S99" s="30">
        <v>1.9706999999999999</v>
      </c>
      <c r="T99" s="30">
        <v>0.34939999999999999</v>
      </c>
      <c r="U99" s="30">
        <v>399.5104</v>
      </c>
      <c r="V99" s="31">
        <v>33782.254800000002</v>
      </c>
    </row>
    <row r="100" spans="1:22" hidden="1" x14ac:dyDescent="0.3">
      <c r="A100" s="32" t="s">
        <v>178</v>
      </c>
      <c r="B100" s="32">
        <v>2019</v>
      </c>
      <c r="C100" s="29" t="s">
        <v>189</v>
      </c>
      <c r="D100" s="29" t="s">
        <v>204</v>
      </c>
      <c r="E100" s="33">
        <f t="shared" si="2"/>
        <v>0</v>
      </c>
      <c r="F100" s="33">
        <f t="shared" si="3"/>
        <v>0</v>
      </c>
      <c r="G100" s="30">
        <v>0.1391</v>
      </c>
      <c r="H100" s="30">
        <v>2.2715999999999998</v>
      </c>
      <c r="I100" s="30">
        <v>1.4418</v>
      </c>
      <c r="J100" s="30" t="s">
        <v>146</v>
      </c>
      <c r="K100" s="31">
        <v>29212.2435</v>
      </c>
      <c r="L100" s="31">
        <v>204103.9185</v>
      </c>
      <c r="M100" s="31">
        <v>520616.86440000002</v>
      </c>
      <c r="N100" s="31">
        <v>266341.77389999997</v>
      </c>
      <c r="O100" s="31">
        <v>5720.5826999999999</v>
      </c>
      <c r="P100" s="31">
        <v>31986.929400000001</v>
      </c>
      <c r="Q100" s="30">
        <v>15.118399999999999</v>
      </c>
      <c r="R100" s="30">
        <v>63.058100000000003</v>
      </c>
      <c r="S100" s="30">
        <v>8.9982000000000006</v>
      </c>
      <c r="T100" s="30">
        <v>5.9819000000000004</v>
      </c>
      <c r="U100" s="30">
        <v>377.6046</v>
      </c>
      <c r="V100" s="31">
        <v>34358.494200000001</v>
      </c>
    </row>
    <row r="101" spans="1:22" hidden="1" x14ac:dyDescent="0.3">
      <c r="A101" s="32" t="s">
        <v>179</v>
      </c>
      <c r="B101" s="32">
        <v>2020</v>
      </c>
      <c r="C101" s="29" t="s">
        <v>189</v>
      </c>
      <c r="D101" s="29" t="s">
        <v>204</v>
      </c>
      <c r="E101" s="33">
        <f t="shared" si="2"/>
        <v>1</v>
      </c>
      <c r="F101" s="33">
        <f t="shared" si="3"/>
        <v>0</v>
      </c>
      <c r="G101" s="30">
        <v>-0.59150000000000003</v>
      </c>
      <c r="H101" s="30">
        <v>-10.7933</v>
      </c>
      <c r="I101" s="30">
        <v>1.3614999999999999</v>
      </c>
      <c r="J101" s="30" t="s">
        <v>146</v>
      </c>
      <c r="K101" s="31">
        <v>32750.775000000001</v>
      </c>
      <c r="L101" s="31">
        <v>218314.05</v>
      </c>
      <c r="M101" s="31">
        <v>619704.81000000006</v>
      </c>
      <c r="N101" s="31">
        <v>291816.86249999999</v>
      </c>
      <c r="O101" s="31">
        <v>5721.2186000000002</v>
      </c>
      <c r="P101" s="31">
        <v>30393.794999999998</v>
      </c>
      <c r="Q101" s="30">
        <v>17.724299999999999</v>
      </c>
      <c r="R101" s="30">
        <v>60.950099999999999</v>
      </c>
      <c r="S101" s="30">
        <v>0.63870000000000005</v>
      </c>
      <c r="T101" s="30">
        <v>8.1689000000000007</v>
      </c>
      <c r="U101" s="30">
        <v>446.50349999999997</v>
      </c>
      <c r="V101" s="31">
        <v>38634.667500000003</v>
      </c>
    </row>
    <row r="102" spans="1:22" hidden="1" x14ac:dyDescent="0.3">
      <c r="A102" s="32" t="s">
        <v>180</v>
      </c>
      <c r="B102" s="32">
        <v>2021</v>
      </c>
      <c r="C102" s="29" t="s">
        <v>189</v>
      </c>
      <c r="D102" s="29" t="s">
        <v>204</v>
      </c>
      <c r="E102" s="33">
        <f t="shared" si="2"/>
        <v>1</v>
      </c>
      <c r="F102" s="33">
        <f t="shared" si="3"/>
        <v>0</v>
      </c>
      <c r="G102" s="30">
        <v>8.7800000000000003E-2</v>
      </c>
      <c r="H102" s="30">
        <v>1.7004999999999999</v>
      </c>
      <c r="I102" s="30">
        <v>1.2935000000000001</v>
      </c>
      <c r="J102" s="30" t="s">
        <v>146</v>
      </c>
      <c r="K102" s="31">
        <v>30986.999</v>
      </c>
      <c r="L102" s="31">
        <v>199469.05679999999</v>
      </c>
      <c r="M102" s="31">
        <v>538607.89839999995</v>
      </c>
      <c r="N102" s="31">
        <v>283400.9558</v>
      </c>
      <c r="O102" s="31">
        <v>5760.0733</v>
      </c>
      <c r="P102" s="31">
        <v>29305.286800000002</v>
      </c>
      <c r="Q102" s="30">
        <v>15.8596</v>
      </c>
      <c r="R102" s="30">
        <v>60.442799999999998</v>
      </c>
      <c r="S102" s="30">
        <v>4.3941999999999997</v>
      </c>
      <c r="T102" s="30">
        <v>-6.3235000000000001</v>
      </c>
      <c r="U102" s="30">
        <v>380.19240000000002</v>
      </c>
      <c r="V102" s="31">
        <v>36642.425199999998</v>
      </c>
    </row>
    <row r="103" spans="1:22" hidden="1" x14ac:dyDescent="0.3">
      <c r="A103" s="32" t="s">
        <v>181</v>
      </c>
      <c r="B103" s="32">
        <v>2022</v>
      </c>
      <c r="C103" s="29" t="s">
        <v>189</v>
      </c>
      <c r="D103" s="29" t="s">
        <v>204</v>
      </c>
      <c r="E103" s="33">
        <f t="shared" si="2"/>
        <v>1</v>
      </c>
      <c r="F103" s="33">
        <f t="shared" si="3"/>
        <v>0</v>
      </c>
      <c r="G103" s="30">
        <v>0.30199999999999999</v>
      </c>
      <c r="H103" s="30">
        <v>5.452</v>
      </c>
      <c r="I103" s="30">
        <v>1.7292000000000001</v>
      </c>
      <c r="J103" s="30" t="s">
        <v>146</v>
      </c>
      <c r="K103" s="31">
        <v>29026.81</v>
      </c>
      <c r="L103" s="31">
        <v>180801.68</v>
      </c>
      <c r="M103" s="31">
        <v>511383.84179999999</v>
      </c>
      <c r="N103" s="31">
        <v>271566.69400000002</v>
      </c>
      <c r="O103" s="31">
        <v>6837.8828000000003</v>
      </c>
      <c r="P103" s="31">
        <v>28815.8033</v>
      </c>
      <c r="Q103" s="30">
        <v>15.448600000000001</v>
      </c>
      <c r="R103" s="30">
        <v>66.346400000000003</v>
      </c>
      <c r="S103" s="30">
        <v>1.863</v>
      </c>
      <c r="T103" s="30">
        <v>15.7197</v>
      </c>
      <c r="U103" s="30">
        <v>323.89580000000001</v>
      </c>
      <c r="V103" s="31">
        <v>34168.089999999997</v>
      </c>
    </row>
    <row r="104" spans="1:22" hidden="1" x14ac:dyDescent="0.3">
      <c r="A104" s="32" t="s">
        <v>147</v>
      </c>
      <c r="B104" s="32">
        <v>1988</v>
      </c>
      <c r="C104" s="29" t="s">
        <v>190</v>
      </c>
      <c r="D104" s="29" t="s">
        <v>204</v>
      </c>
      <c r="E104" s="33">
        <f t="shared" si="2"/>
        <v>0</v>
      </c>
      <c r="F104" s="33">
        <f t="shared" si="3"/>
        <v>0</v>
      </c>
      <c r="G104" s="30" t="s">
        <v>146</v>
      </c>
      <c r="H104" s="30" t="s">
        <v>146</v>
      </c>
      <c r="I104" s="30" t="s">
        <v>146</v>
      </c>
      <c r="J104" s="30" t="s">
        <v>146</v>
      </c>
      <c r="K104" s="31" t="s">
        <v>146</v>
      </c>
      <c r="L104" s="31" t="s">
        <v>146</v>
      </c>
      <c r="M104" s="31">
        <v>171206.0368</v>
      </c>
      <c r="N104" s="31">
        <v>108174.2846</v>
      </c>
      <c r="O104" s="31">
        <v>3634.0439999999999</v>
      </c>
      <c r="P104" s="31">
        <v>6754.1984000000002</v>
      </c>
      <c r="Q104" s="30">
        <v>24.866700000000002</v>
      </c>
      <c r="R104" s="30">
        <v>43.786700000000003</v>
      </c>
      <c r="S104" s="30" t="s">
        <v>146</v>
      </c>
      <c r="T104" s="30" t="s">
        <v>146</v>
      </c>
      <c r="U104" s="30" t="s">
        <v>146</v>
      </c>
      <c r="V104" s="31" t="s">
        <v>146</v>
      </c>
    </row>
    <row r="105" spans="1:22" hidden="1" x14ac:dyDescent="0.3">
      <c r="A105" s="32" t="s">
        <v>148</v>
      </c>
      <c r="B105" s="32">
        <v>1989</v>
      </c>
      <c r="C105" s="29" t="s">
        <v>190</v>
      </c>
      <c r="D105" s="29" t="s">
        <v>204</v>
      </c>
      <c r="E105" s="33">
        <f t="shared" si="2"/>
        <v>0</v>
      </c>
      <c r="F105" s="33">
        <f t="shared" si="3"/>
        <v>0</v>
      </c>
      <c r="G105" s="30">
        <v>0.40710000000000002</v>
      </c>
      <c r="H105" s="30">
        <v>9.8116000000000003</v>
      </c>
      <c r="I105" s="30">
        <v>2.3530000000000002</v>
      </c>
      <c r="J105" s="30">
        <v>1.28</v>
      </c>
      <c r="K105" s="31" t="s">
        <v>146</v>
      </c>
      <c r="L105" s="31" t="s">
        <v>146</v>
      </c>
      <c r="M105" s="31">
        <v>202712.06349999999</v>
      </c>
      <c r="N105" s="31">
        <v>126011.9765</v>
      </c>
      <c r="O105" s="31">
        <v>3842.0940999999998</v>
      </c>
      <c r="P105" s="31">
        <v>8776.2067999999999</v>
      </c>
      <c r="Q105" s="30">
        <v>22.578700000000001</v>
      </c>
      <c r="R105" s="30">
        <v>45.021700000000003</v>
      </c>
      <c r="S105" s="30">
        <v>10.9724</v>
      </c>
      <c r="T105" s="30">
        <v>16.2743</v>
      </c>
      <c r="U105" s="30" t="s">
        <v>146</v>
      </c>
      <c r="V105" s="31" t="s">
        <v>146</v>
      </c>
    </row>
    <row r="106" spans="1:22" hidden="1" x14ac:dyDescent="0.3">
      <c r="A106" s="32" t="s">
        <v>149</v>
      </c>
      <c r="B106" s="32">
        <v>1990</v>
      </c>
      <c r="C106" s="29" t="s">
        <v>190</v>
      </c>
      <c r="D106" s="29" t="s">
        <v>204</v>
      </c>
      <c r="E106" s="33">
        <f t="shared" si="2"/>
        <v>0</v>
      </c>
      <c r="F106" s="33">
        <f t="shared" si="3"/>
        <v>0</v>
      </c>
      <c r="G106" s="30">
        <v>0.27660000000000001</v>
      </c>
      <c r="H106" s="30">
        <v>6.5792999999999999</v>
      </c>
      <c r="I106" s="30">
        <v>2.4491999999999998</v>
      </c>
      <c r="J106" s="30">
        <v>1.1517999999999999</v>
      </c>
      <c r="K106" s="31" t="s">
        <v>146</v>
      </c>
      <c r="L106" s="31" t="s">
        <v>146</v>
      </c>
      <c r="M106" s="31">
        <v>266146.62660000002</v>
      </c>
      <c r="N106" s="31">
        <v>166085.29560000001</v>
      </c>
      <c r="O106" s="31">
        <v>5334.7163</v>
      </c>
      <c r="P106" s="31">
        <v>10904.893099999999</v>
      </c>
      <c r="Q106" s="30">
        <v>23.8718</v>
      </c>
      <c r="R106" s="30">
        <v>49.484499999999997</v>
      </c>
      <c r="S106" s="30">
        <v>16.783899999999999</v>
      </c>
      <c r="T106" s="30">
        <v>27.877099999999999</v>
      </c>
      <c r="U106" s="30" t="s">
        <v>146</v>
      </c>
      <c r="V106" s="31" t="s">
        <v>146</v>
      </c>
    </row>
    <row r="107" spans="1:22" hidden="1" x14ac:dyDescent="0.3">
      <c r="A107" s="32" t="s">
        <v>150</v>
      </c>
      <c r="B107" s="32">
        <v>1991</v>
      </c>
      <c r="C107" s="29" t="s">
        <v>190</v>
      </c>
      <c r="D107" s="29" t="s">
        <v>204</v>
      </c>
      <c r="E107" s="33">
        <f t="shared" si="2"/>
        <v>0</v>
      </c>
      <c r="F107" s="33">
        <f t="shared" si="3"/>
        <v>0</v>
      </c>
      <c r="G107" s="30">
        <v>0.3271</v>
      </c>
      <c r="H107" s="30">
        <v>8.1248000000000005</v>
      </c>
      <c r="I107" s="30">
        <v>2.4943</v>
      </c>
      <c r="J107" s="30">
        <v>1.2135</v>
      </c>
      <c r="K107" s="31" t="s">
        <v>146</v>
      </c>
      <c r="L107" s="31" t="s">
        <v>146</v>
      </c>
      <c r="M107" s="31">
        <v>294334.51890000002</v>
      </c>
      <c r="N107" s="31">
        <v>180729.33799999999</v>
      </c>
      <c r="O107" s="31">
        <v>6050.0083999999997</v>
      </c>
      <c r="P107" s="31">
        <v>11661.424199999999</v>
      </c>
      <c r="Q107" s="30">
        <v>24.6919</v>
      </c>
      <c r="R107" s="30">
        <v>49.447299999999998</v>
      </c>
      <c r="S107" s="30">
        <v>10.489100000000001</v>
      </c>
      <c r="T107" s="30">
        <v>12.4161</v>
      </c>
      <c r="U107" s="30" t="s">
        <v>146</v>
      </c>
      <c r="V107" s="31" t="s">
        <v>146</v>
      </c>
    </row>
    <row r="108" spans="1:22" hidden="1" x14ac:dyDescent="0.3">
      <c r="A108" s="32" t="s">
        <v>151</v>
      </c>
      <c r="B108" s="32">
        <v>1992</v>
      </c>
      <c r="C108" s="29" t="s">
        <v>190</v>
      </c>
      <c r="D108" s="29" t="s">
        <v>204</v>
      </c>
      <c r="E108" s="33">
        <f t="shared" si="2"/>
        <v>0</v>
      </c>
      <c r="F108" s="33">
        <f t="shared" si="3"/>
        <v>0</v>
      </c>
      <c r="G108" s="30">
        <v>0.38129999999999997</v>
      </c>
      <c r="H108" s="30">
        <v>9.7194000000000003</v>
      </c>
      <c r="I108" s="30">
        <v>2.3511000000000002</v>
      </c>
      <c r="J108" s="30">
        <v>1.0079</v>
      </c>
      <c r="K108" s="31" t="s">
        <v>146</v>
      </c>
      <c r="L108" s="31" t="s">
        <v>146</v>
      </c>
      <c r="M108" s="31">
        <v>304585.29950000002</v>
      </c>
      <c r="N108" s="31">
        <v>179718.97750000001</v>
      </c>
      <c r="O108" s="31">
        <v>6737.8950999999997</v>
      </c>
      <c r="P108" s="31">
        <v>11843.605100000001</v>
      </c>
      <c r="Q108" s="30">
        <v>25.002099999999999</v>
      </c>
      <c r="R108" s="30">
        <v>48.614800000000002</v>
      </c>
      <c r="S108" s="30">
        <v>6.0616000000000003</v>
      </c>
      <c r="T108" s="30">
        <v>5.7983000000000002</v>
      </c>
      <c r="U108" s="30" t="s">
        <v>146</v>
      </c>
      <c r="V108" s="31" t="s">
        <v>146</v>
      </c>
    </row>
    <row r="109" spans="1:22" hidden="1" x14ac:dyDescent="0.3">
      <c r="A109" s="32" t="s">
        <v>152</v>
      </c>
      <c r="B109" s="32">
        <v>1993</v>
      </c>
      <c r="C109" s="29" t="s">
        <v>190</v>
      </c>
      <c r="D109" s="29" t="s">
        <v>204</v>
      </c>
      <c r="E109" s="33">
        <f t="shared" si="2"/>
        <v>0</v>
      </c>
      <c r="F109" s="33">
        <f t="shared" si="3"/>
        <v>0</v>
      </c>
      <c r="G109" s="30">
        <v>0.41399999999999998</v>
      </c>
      <c r="H109" s="30">
        <v>11.048</v>
      </c>
      <c r="I109" s="30">
        <v>2.1537000000000002</v>
      </c>
      <c r="J109" s="30">
        <v>0.78749999999999998</v>
      </c>
      <c r="K109" s="31" t="s">
        <v>146</v>
      </c>
      <c r="L109" s="31" t="s">
        <v>146</v>
      </c>
      <c r="M109" s="31">
        <v>316977.62699999998</v>
      </c>
      <c r="N109" s="31">
        <v>191360.7868</v>
      </c>
      <c r="O109" s="31">
        <v>6451.5578999999998</v>
      </c>
      <c r="P109" s="31">
        <v>11774.3141</v>
      </c>
      <c r="Q109" s="30">
        <v>26.2255</v>
      </c>
      <c r="R109" s="30">
        <v>47.7254</v>
      </c>
      <c r="S109" s="30">
        <v>9.1125000000000007</v>
      </c>
      <c r="T109" s="30">
        <v>13.7552</v>
      </c>
      <c r="U109" s="30" t="s">
        <v>146</v>
      </c>
      <c r="V109" s="31" t="s">
        <v>146</v>
      </c>
    </row>
    <row r="110" spans="1:22" hidden="1" x14ac:dyDescent="0.3">
      <c r="A110" s="32" t="s">
        <v>153</v>
      </c>
      <c r="B110" s="32">
        <v>1994</v>
      </c>
      <c r="C110" s="29" t="s">
        <v>190</v>
      </c>
      <c r="D110" s="29" t="s">
        <v>204</v>
      </c>
      <c r="E110" s="33">
        <f t="shared" si="2"/>
        <v>0</v>
      </c>
      <c r="F110" s="33">
        <f t="shared" si="3"/>
        <v>0</v>
      </c>
      <c r="G110" s="30">
        <v>0.23899999999999999</v>
      </c>
      <c r="H110" s="30">
        <v>6.4897</v>
      </c>
      <c r="I110" s="30">
        <v>2.1371000000000002</v>
      </c>
      <c r="J110" s="30">
        <v>0.85060000000000002</v>
      </c>
      <c r="K110" s="31" t="s">
        <v>146</v>
      </c>
      <c r="L110" s="31" t="s">
        <v>146</v>
      </c>
      <c r="M110" s="31">
        <v>365892.86869999999</v>
      </c>
      <c r="N110" s="31">
        <v>218370.44209999999</v>
      </c>
      <c r="O110" s="31">
        <v>7012.0019000000002</v>
      </c>
      <c r="P110" s="31">
        <v>13359.7935</v>
      </c>
      <c r="Q110" s="30">
        <v>26.7455</v>
      </c>
      <c r="R110" s="30">
        <v>44.453000000000003</v>
      </c>
      <c r="S110" s="30">
        <v>1.6969000000000001</v>
      </c>
      <c r="T110" s="30">
        <v>-5.6759000000000004</v>
      </c>
      <c r="U110" s="30" t="s">
        <v>146</v>
      </c>
      <c r="V110" s="31" t="s">
        <v>146</v>
      </c>
    </row>
    <row r="111" spans="1:22" hidden="1" x14ac:dyDescent="0.3">
      <c r="A111" s="32" t="s">
        <v>154</v>
      </c>
      <c r="B111" s="32">
        <v>1995</v>
      </c>
      <c r="C111" s="29" t="s">
        <v>190</v>
      </c>
      <c r="D111" s="29" t="s">
        <v>204</v>
      </c>
      <c r="E111" s="33">
        <f t="shared" si="2"/>
        <v>0</v>
      </c>
      <c r="F111" s="33">
        <f t="shared" si="3"/>
        <v>0</v>
      </c>
      <c r="G111" s="30">
        <v>0.31619999999999998</v>
      </c>
      <c r="H111" s="30">
        <v>7.6412000000000004</v>
      </c>
      <c r="I111" s="30">
        <v>1.6923999999999999</v>
      </c>
      <c r="J111" s="30">
        <v>7.9000000000000001E-2</v>
      </c>
      <c r="K111" s="31" t="s">
        <v>146</v>
      </c>
      <c r="L111" s="31" t="s">
        <v>146</v>
      </c>
      <c r="M111" s="31">
        <v>498312.00449999998</v>
      </c>
      <c r="N111" s="31">
        <v>285628.0428</v>
      </c>
      <c r="O111" s="31">
        <v>7528.0842000000002</v>
      </c>
      <c r="P111" s="31">
        <v>19504.103500000001</v>
      </c>
      <c r="Q111" s="30">
        <v>25.057600000000001</v>
      </c>
      <c r="R111" s="30">
        <v>49.387900000000002</v>
      </c>
      <c r="S111" s="30">
        <v>16.285799999999998</v>
      </c>
      <c r="T111" s="30">
        <v>14.215400000000001</v>
      </c>
      <c r="U111" s="30" t="s">
        <v>146</v>
      </c>
      <c r="V111" s="31" t="s">
        <v>146</v>
      </c>
    </row>
    <row r="112" spans="1:22" hidden="1" x14ac:dyDescent="0.3">
      <c r="A112" s="32" t="s">
        <v>155</v>
      </c>
      <c r="B112" s="32">
        <v>1996</v>
      </c>
      <c r="C112" s="29" t="s">
        <v>190</v>
      </c>
      <c r="D112" s="29" t="s">
        <v>204</v>
      </c>
      <c r="E112" s="33">
        <f t="shared" si="2"/>
        <v>0</v>
      </c>
      <c r="F112" s="33">
        <f t="shared" si="3"/>
        <v>0</v>
      </c>
      <c r="G112" s="30">
        <v>0.2666</v>
      </c>
      <c r="H112" s="30">
        <v>7.3926999999999996</v>
      </c>
      <c r="I112" s="30">
        <v>1.3487</v>
      </c>
      <c r="J112" s="30">
        <v>-0.2349</v>
      </c>
      <c r="K112" s="31" t="s">
        <v>146</v>
      </c>
      <c r="L112" s="31" t="s">
        <v>146</v>
      </c>
      <c r="M112" s="31">
        <v>574777.40949999995</v>
      </c>
      <c r="N112" s="31">
        <v>301943.84869999997</v>
      </c>
      <c r="O112" s="31">
        <v>7011.0582000000004</v>
      </c>
      <c r="P112" s="31">
        <v>19295.5092</v>
      </c>
      <c r="Q112" s="30">
        <v>29.193300000000001</v>
      </c>
      <c r="R112" s="30">
        <v>50.765000000000001</v>
      </c>
      <c r="S112" s="30">
        <v>13.130800000000001</v>
      </c>
      <c r="T112" s="30">
        <v>24.633900000000001</v>
      </c>
      <c r="U112" s="30" t="s">
        <v>146</v>
      </c>
      <c r="V112" s="31" t="s">
        <v>146</v>
      </c>
    </row>
    <row r="113" spans="1:22" hidden="1" x14ac:dyDescent="0.3">
      <c r="A113" s="32" t="s">
        <v>156</v>
      </c>
      <c r="B113" s="32">
        <v>1997</v>
      </c>
      <c r="C113" s="29" t="s">
        <v>190</v>
      </c>
      <c r="D113" s="29" t="s">
        <v>204</v>
      </c>
      <c r="E113" s="33">
        <f t="shared" si="2"/>
        <v>0</v>
      </c>
      <c r="F113" s="33">
        <f t="shared" si="3"/>
        <v>0</v>
      </c>
      <c r="G113" s="30">
        <v>9.9299999999999999E-2</v>
      </c>
      <c r="H113" s="30">
        <v>3.0951</v>
      </c>
      <c r="I113" s="30">
        <v>1.1865000000000001</v>
      </c>
      <c r="J113" s="30">
        <v>-0.53500000000000003</v>
      </c>
      <c r="K113" s="31" t="s">
        <v>146</v>
      </c>
      <c r="L113" s="31" t="s">
        <v>146</v>
      </c>
      <c r="M113" s="31">
        <v>579088.9878</v>
      </c>
      <c r="N113" s="31">
        <v>290822.58059999999</v>
      </c>
      <c r="O113" s="31">
        <v>6426.7704000000003</v>
      </c>
      <c r="P113" s="31">
        <v>17845.3838</v>
      </c>
      <c r="Q113" s="30">
        <v>31.847899999999999</v>
      </c>
      <c r="R113" s="30">
        <v>49.337000000000003</v>
      </c>
      <c r="S113" s="30">
        <v>12.548</v>
      </c>
      <c r="T113" s="30">
        <v>16.767900000000001</v>
      </c>
      <c r="U113" s="30" t="s">
        <v>146</v>
      </c>
      <c r="V113" s="31" t="s">
        <v>146</v>
      </c>
    </row>
    <row r="114" spans="1:22" hidden="1" x14ac:dyDescent="0.3">
      <c r="A114" s="32" t="s">
        <v>157</v>
      </c>
      <c r="B114" s="32">
        <v>1998</v>
      </c>
      <c r="C114" s="29" t="s">
        <v>190</v>
      </c>
      <c r="D114" s="29" t="s">
        <v>204</v>
      </c>
      <c r="E114" s="33">
        <f t="shared" si="2"/>
        <v>0</v>
      </c>
      <c r="F114" s="33">
        <f t="shared" si="3"/>
        <v>0</v>
      </c>
      <c r="G114" s="30">
        <v>0.29220000000000002</v>
      </c>
      <c r="H114" s="30">
        <v>9.9297000000000004</v>
      </c>
      <c r="I114" s="30">
        <v>0.97299999999999998</v>
      </c>
      <c r="J114" s="30">
        <v>-0.63900000000000001</v>
      </c>
      <c r="K114" s="31" t="s">
        <v>146</v>
      </c>
      <c r="L114" s="31" t="s">
        <v>146</v>
      </c>
      <c r="M114" s="31">
        <v>728408.1827</v>
      </c>
      <c r="N114" s="31">
        <v>329876.54320000001</v>
      </c>
      <c r="O114" s="31">
        <v>6124.8280999999997</v>
      </c>
      <c r="P114" s="31">
        <v>20577.324499999999</v>
      </c>
      <c r="Q114" s="30">
        <v>34.866</v>
      </c>
      <c r="R114" s="30">
        <v>43.64</v>
      </c>
      <c r="S114" s="30">
        <v>5.7765000000000004</v>
      </c>
      <c r="T114" s="30">
        <v>2.9462999999999999</v>
      </c>
      <c r="U114" s="30" t="s">
        <v>146</v>
      </c>
      <c r="V114" s="31" t="s">
        <v>146</v>
      </c>
    </row>
    <row r="115" spans="1:22" hidden="1" x14ac:dyDescent="0.3">
      <c r="A115" s="32" t="s">
        <v>159</v>
      </c>
      <c r="B115" s="32">
        <v>2000</v>
      </c>
      <c r="C115" s="29" t="s">
        <v>190</v>
      </c>
      <c r="D115" s="29" t="s">
        <v>204</v>
      </c>
      <c r="E115" s="33">
        <f t="shared" si="2"/>
        <v>0</v>
      </c>
      <c r="F115" s="33">
        <f t="shared" si="3"/>
        <v>0</v>
      </c>
      <c r="G115" s="30" t="s">
        <v>146</v>
      </c>
      <c r="H115" s="30" t="s">
        <v>146</v>
      </c>
      <c r="I115" s="30" t="s">
        <v>146</v>
      </c>
      <c r="J115" s="30" t="s">
        <v>146</v>
      </c>
      <c r="K115" s="31" t="s">
        <v>146</v>
      </c>
      <c r="L115" s="31" t="s">
        <v>146</v>
      </c>
      <c r="M115" s="31">
        <v>873514.21750000003</v>
      </c>
      <c r="N115" s="31">
        <v>351176.64449999999</v>
      </c>
      <c r="O115" s="31" t="s">
        <v>146</v>
      </c>
      <c r="P115" s="31">
        <v>25844.7055</v>
      </c>
      <c r="Q115" s="30">
        <v>33.087699999999998</v>
      </c>
      <c r="R115" s="30">
        <v>42.2804</v>
      </c>
      <c r="S115" s="30">
        <v>6.04</v>
      </c>
      <c r="T115" s="30">
        <v>14.962400000000001</v>
      </c>
      <c r="U115" s="30" t="s">
        <v>146</v>
      </c>
      <c r="V115" s="31" t="s">
        <v>146</v>
      </c>
    </row>
    <row r="116" spans="1:22" hidden="1" x14ac:dyDescent="0.3">
      <c r="A116" s="32" t="s">
        <v>160</v>
      </c>
      <c r="B116" s="32">
        <v>2001</v>
      </c>
      <c r="C116" s="29" t="s">
        <v>190</v>
      </c>
      <c r="D116" s="29" t="s">
        <v>204</v>
      </c>
      <c r="E116" s="33">
        <f t="shared" si="2"/>
        <v>1</v>
      </c>
      <c r="F116" s="33">
        <f t="shared" si="3"/>
        <v>0</v>
      </c>
      <c r="G116" s="30">
        <v>1.8100000000000002E-2</v>
      </c>
      <c r="H116" s="30">
        <v>0.3982</v>
      </c>
      <c r="I116" s="30">
        <v>0.99219999999999997</v>
      </c>
      <c r="J116" s="30">
        <v>-0.80159999999999998</v>
      </c>
      <c r="K116" s="31" t="s">
        <v>146</v>
      </c>
      <c r="L116" s="31" t="s">
        <v>146</v>
      </c>
      <c r="M116" s="31">
        <v>817493.0466</v>
      </c>
      <c r="N116" s="31">
        <v>236306.0969</v>
      </c>
      <c r="O116" s="31">
        <v>7384.4746999999998</v>
      </c>
      <c r="P116" s="31">
        <v>35783.827899999997</v>
      </c>
      <c r="Q116" s="30">
        <v>22.845300000000002</v>
      </c>
      <c r="R116" s="30">
        <v>57.152999999999999</v>
      </c>
      <c r="S116" s="30">
        <v>-5.6794000000000002</v>
      </c>
      <c r="T116" s="30">
        <v>6.7142999999999997</v>
      </c>
      <c r="U116" s="30" t="s">
        <v>146</v>
      </c>
      <c r="V116" s="31" t="s">
        <v>146</v>
      </c>
    </row>
    <row r="117" spans="1:22" hidden="1" x14ac:dyDescent="0.3">
      <c r="A117" s="32" t="s">
        <v>161</v>
      </c>
      <c r="B117" s="32">
        <v>2002</v>
      </c>
      <c r="C117" s="29" t="s">
        <v>190</v>
      </c>
      <c r="D117" s="29" t="s">
        <v>204</v>
      </c>
      <c r="E117" s="33">
        <f t="shared" si="2"/>
        <v>0</v>
      </c>
      <c r="F117" s="33">
        <f t="shared" si="3"/>
        <v>0</v>
      </c>
      <c r="G117" s="30">
        <v>4.7399999999999998E-2</v>
      </c>
      <c r="H117" s="30">
        <v>1.1313</v>
      </c>
      <c r="I117" s="30">
        <v>0.96109999999999995</v>
      </c>
      <c r="J117" s="30">
        <v>-0.2306</v>
      </c>
      <c r="K117" s="31" t="s">
        <v>146</v>
      </c>
      <c r="L117" s="31" t="s">
        <v>146</v>
      </c>
      <c r="M117" s="31">
        <v>796576.09199999995</v>
      </c>
      <c r="N117" s="31">
        <v>180269.64799999999</v>
      </c>
      <c r="O117" s="31">
        <v>6796.3356999999996</v>
      </c>
      <c r="P117" s="31">
        <v>31502.546399999999</v>
      </c>
      <c r="Q117" s="30">
        <v>25.286100000000001</v>
      </c>
      <c r="R117" s="30">
        <v>60.020499999999998</v>
      </c>
      <c r="S117" s="30">
        <v>-35.340899999999998</v>
      </c>
      <c r="T117" s="30">
        <v>-12.4206</v>
      </c>
      <c r="U117" s="30" t="s">
        <v>146</v>
      </c>
      <c r="V117" s="31" t="s">
        <v>146</v>
      </c>
    </row>
    <row r="118" spans="1:22" hidden="1" x14ac:dyDescent="0.3">
      <c r="A118" s="32" t="s">
        <v>162</v>
      </c>
      <c r="B118" s="32">
        <v>2003</v>
      </c>
      <c r="C118" s="29" t="s">
        <v>190</v>
      </c>
      <c r="D118" s="29" t="s">
        <v>204</v>
      </c>
      <c r="E118" s="33">
        <f t="shared" si="2"/>
        <v>0</v>
      </c>
      <c r="F118" s="33">
        <f t="shared" si="3"/>
        <v>0</v>
      </c>
      <c r="G118" s="30">
        <v>0.17480000000000001</v>
      </c>
      <c r="H118" s="30">
        <v>4.6913</v>
      </c>
      <c r="I118" s="30">
        <v>0.83730000000000004</v>
      </c>
      <c r="J118" s="30">
        <v>-0.26939999999999997</v>
      </c>
      <c r="K118" s="31" t="s">
        <v>146</v>
      </c>
      <c r="L118" s="31">
        <v>270970.30080000003</v>
      </c>
      <c r="M118" s="31">
        <v>1009700</v>
      </c>
      <c r="N118" s="31">
        <v>186232.40280000001</v>
      </c>
      <c r="O118" s="31">
        <v>6621.4877999999999</v>
      </c>
      <c r="P118" s="31">
        <v>35432.9928</v>
      </c>
      <c r="Q118" s="30">
        <v>28.494900000000001</v>
      </c>
      <c r="R118" s="30">
        <v>56.363900000000001</v>
      </c>
      <c r="S118" s="30">
        <v>-13.630699999999999</v>
      </c>
      <c r="T118" s="30">
        <v>-6.5534999999999997</v>
      </c>
      <c r="U118" s="30" t="s">
        <v>146</v>
      </c>
      <c r="V118" s="31">
        <v>37529.924400000004</v>
      </c>
    </row>
    <row r="119" spans="1:22" hidden="1" x14ac:dyDescent="0.3">
      <c r="A119" s="32" t="s">
        <v>163</v>
      </c>
      <c r="B119" s="32">
        <v>2004</v>
      </c>
      <c r="C119" s="29" t="s">
        <v>190</v>
      </c>
      <c r="D119" s="29" t="s">
        <v>204</v>
      </c>
      <c r="E119" s="33">
        <f t="shared" si="2"/>
        <v>0</v>
      </c>
      <c r="F119" s="33">
        <f t="shared" si="3"/>
        <v>0</v>
      </c>
      <c r="G119" s="30">
        <v>0.30080000000000001</v>
      </c>
      <c r="H119" s="30">
        <v>9.1376000000000008</v>
      </c>
      <c r="I119" s="30">
        <v>0.70840000000000003</v>
      </c>
      <c r="J119" s="30">
        <v>-0.46899999999999997</v>
      </c>
      <c r="K119" s="31" t="s">
        <v>146</v>
      </c>
      <c r="L119" s="31">
        <v>293876.4572</v>
      </c>
      <c r="M119" s="31">
        <v>1138800</v>
      </c>
      <c r="N119" s="31">
        <v>188006.80840000001</v>
      </c>
      <c r="O119" s="31">
        <v>6447.5324000000001</v>
      </c>
      <c r="P119" s="31">
        <v>35115.462399999997</v>
      </c>
      <c r="Q119" s="30">
        <v>32.43</v>
      </c>
      <c r="R119" s="30">
        <v>57.335900000000002</v>
      </c>
      <c r="S119" s="30">
        <v>-6.4347000000000003</v>
      </c>
      <c r="T119" s="30">
        <v>7.6154000000000002</v>
      </c>
      <c r="U119" s="30" t="s">
        <v>146</v>
      </c>
      <c r="V119" s="31">
        <v>38786.427199999998</v>
      </c>
    </row>
    <row r="120" spans="1:22" hidden="1" x14ac:dyDescent="0.3">
      <c r="A120" s="32" t="s">
        <v>164</v>
      </c>
      <c r="B120" s="32">
        <v>2005</v>
      </c>
      <c r="C120" s="29" t="s">
        <v>190</v>
      </c>
      <c r="D120" s="29" t="s">
        <v>204</v>
      </c>
      <c r="E120" s="33">
        <f t="shared" si="2"/>
        <v>0</v>
      </c>
      <c r="F120" s="33">
        <f t="shared" si="3"/>
        <v>0</v>
      </c>
      <c r="G120" s="30">
        <v>0.38519999999999999</v>
      </c>
      <c r="H120" s="30">
        <v>12.639699999999999</v>
      </c>
      <c r="I120" s="30">
        <v>0.74450000000000005</v>
      </c>
      <c r="J120" s="30">
        <v>-1.3398000000000001</v>
      </c>
      <c r="K120" s="31">
        <v>25911.903399999999</v>
      </c>
      <c r="L120" s="31">
        <v>297247.32659999997</v>
      </c>
      <c r="M120" s="31">
        <v>1174000</v>
      </c>
      <c r="N120" s="31">
        <v>181379.7739</v>
      </c>
      <c r="O120" s="31">
        <v>7466.5486000000001</v>
      </c>
      <c r="P120" s="31">
        <v>35423.268799999998</v>
      </c>
      <c r="Q120" s="30">
        <v>33.142699999999998</v>
      </c>
      <c r="R120" s="30">
        <v>55.752499999999998</v>
      </c>
      <c r="S120" s="30">
        <v>10.5228</v>
      </c>
      <c r="T120" s="30">
        <v>15.576000000000001</v>
      </c>
      <c r="U120" s="30" t="s">
        <v>146</v>
      </c>
      <c r="V120" s="31">
        <v>40097.303800000002</v>
      </c>
    </row>
    <row r="121" spans="1:22" hidden="1" x14ac:dyDescent="0.3">
      <c r="A121" s="32" t="s">
        <v>165</v>
      </c>
      <c r="B121" s="32">
        <v>2006</v>
      </c>
      <c r="C121" s="29" t="s">
        <v>190</v>
      </c>
      <c r="D121" s="29" t="s">
        <v>204</v>
      </c>
      <c r="E121" s="33">
        <f t="shared" si="2"/>
        <v>0</v>
      </c>
      <c r="F121" s="33">
        <f t="shared" si="3"/>
        <v>0</v>
      </c>
      <c r="G121" s="30">
        <v>0.56510000000000005</v>
      </c>
      <c r="H121" s="30">
        <v>19.0807</v>
      </c>
      <c r="I121" s="30">
        <v>0.74929999999999997</v>
      </c>
      <c r="J121" s="30">
        <v>-1.5083</v>
      </c>
      <c r="K121" s="31">
        <v>32310.412199999999</v>
      </c>
      <c r="L121" s="31">
        <v>363537.63929999998</v>
      </c>
      <c r="M121" s="31">
        <v>1485400</v>
      </c>
      <c r="N121" s="31">
        <v>224065.28320000001</v>
      </c>
      <c r="O121" s="31">
        <v>8692.9511999999995</v>
      </c>
      <c r="P121" s="31">
        <v>43270.4712</v>
      </c>
      <c r="Q121" s="30">
        <v>34.3279</v>
      </c>
      <c r="R121" s="30">
        <v>52.9895</v>
      </c>
      <c r="S121" s="30">
        <v>10.8329</v>
      </c>
      <c r="T121" s="30">
        <v>7.3518999999999997</v>
      </c>
      <c r="U121" s="30" t="s">
        <v>146</v>
      </c>
      <c r="V121" s="31">
        <v>46587.504699999998</v>
      </c>
    </row>
    <row r="122" spans="1:22" hidden="1" x14ac:dyDescent="0.3">
      <c r="A122" s="32" t="s">
        <v>166</v>
      </c>
      <c r="B122" s="32">
        <v>2007</v>
      </c>
      <c r="C122" s="29" t="s">
        <v>190</v>
      </c>
      <c r="D122" s="29" t="s">
        <v>204</v>
      </c>
      <c r="E122" s="33">
        <f t="shared" si="2"/>
        <v>1</v>
      </c>
      <c r="F122" s="33">
        <f t="shared" si="3"/>
        <v>0</v>
      </c>
      <c r="G122" s="30">
        <v>0.35920000000000002</v>
      </c>
      <c r="H122" s="30">
        <v>20.1676</v>
      </c>
      <c r="I122" s="30">
        <v>0.5484</v>
      </c>
      <c r="J122" s="30">
        <v>9.9500000000000005E-2</v>
      </c>
      <c r="K122" s="31">
        <v>41299.055999999997</v>
      </c>
      <c r="L122" s="31">
        <v>479515.28940000001</v>
      </c>
      <c r="M122" s="31">
        <v>2946300</v>
      </c>
      <c r="N122" s="31">
        <v>292529.14679999999</v>
      </c>
      <c r="O122" s="31">
        <v>12130.195100000001</v>
      </c>
      <c r="P122" s="31">
        <v>45854.785199999998</v>
      </c>
      <c r="Q122" s="30">
        <v>52.523000000000003</v>
      </c>
      <c r="R122" s="30">
        <v>25.468699999999998</v>
      </c>
      <c r="S122" s="30">
        <v>11.3222</v>
      </c>
      <c r="T122" s="30">
        <v>11.1746</v>
      </c>
      <c r="U122" s="30">
        <v>3947.9513999999999</v>
      </c>
      <c r="V122" s="31">
        <v>55486.856699999997</v>
      </c>
    </row>
    <row r="123" spans="1:22" hidden="1" x14ac:dyDescent="0.3">
      <c r="A123" s="32" t="s">
        <v>167</v>
      </c>
      <c r="B123" s="32">
        <v>2008</v>
      </c>
      <c r="C123" s="29" t="s">
        <v>190</v>
      </c>
      <c r="D123" s="29" t="s">
        <v>204</v>
      </c>
      <c r="E123" s="33">
        <f t="shared" si="2"/>
        <v>1</v>
      </c>
      <c r="F123" s="33">
        <f t="shared" si="3"/>
        <v>0</v>
      </c>
      <c r="G123" s="30">
        <v>-0.18160000000000001</v>
      </c>
      <c r="H123" s="30">
        <v>-12.341699999999999</v>
      </c>
      <c r="I123" s="30">
        <v>0.64910000000000001</v>
      </c>
      <c r="J123" s="30">
        <v>-1.1389</v>
      </c>
      <c r="K123" s="31">
        <v>43385.458200000001</v>
      </c>
      <c r="L123" s="31">
        <v>429378.4596</v>
      </c>
      <c r="M123" s="31">
        <v>3073000</v>
      </c>
      <c r="N123" s="31">
        <v>378431.87070000003</v>
      </c>
      <c r="O123" s="31">
        <v>18316.985799999999</v>
      </c>
      <c r="P123" s="31">
        <v>42839.895900000003</v>
      </c>
      <c r="Q123" s="30">
        <v>69.011200000000002</v>
      </c>
      <c r="R123" s="30">
        <v>59.162599999999998</v>
      </c>
      <c r="S123" s="30">
        <v>35.206600000000002</v>
      </c>
      <c r="T123" s="30">
        <v>-13.624499999999999</v>
      </c>
      <c r="U123" s="30">
        <v>5198.7371999999996</v>
      </c>
      <c r="V123" s="31">
        <v>52178.638800000001</v>
      </c>
    </row>
    <row r="124" spans="1:22" hidden="1" x14ac:dyDescent="0.3">
      <c r="A124" s="32" t="s">
        <v>168</v>
      </c>
      <c r="B124" s="32">
        <v>2009</v>
      </c>
      <c r="C124" s="29" t="s">
        <v>190</v>
      </c>
      <c r="D124" s="29" t="s">
        <v>204</v>
      </c>
      <c r="E124" s="33">
        <f t="shared" si="2"/>
        <v>1</v>
      </c>
      <c r="F124" s="33">
        <f t="shared" si="3"/>
        <v>0</v>
      </c>
      <c r="G124" s="30">
        <v>0.26860000000000001</v>
      </c>
      <c r="H124" s="30">
        <v>14.7676</v>
      </c>
      <c r="I124" s="30">
        <v>0.89770000000000005</v>
      </c>
      <c r="J124" s="30">
        <v>-0.73209999999999997</v>
      </c>
      <c r="K124" s="31">
        <v>49307.238599999997</v>
      </c>
      <c r="L124" s="31">
        <v>391918.45559999999</v>
      </c>
      <c r="M124" s="31">
        <v>2150600</v>
      </c>
      <c r="N124" s="31">
        <v>374681.12880000001</v>
      </c>
      <c r="O124" s="31">
        <v>17373.286700000001</v>
      </c>
      <c r="P124" s="31">
        <v>52518.815699999999</v>
      </c>
      <c r="Q124" s="30">
        <v>39.523400000000002</v>
      </c>
      <c r="R124" s="30">
        <v>53.3645</v>
      </c>
      <c r="S124" s="30">
        <v>-3.6025999999999998</v>
      </c>
      <c r="T124" s="30">
        <v>-12.977499999999999</v>
      </c>
      <c r="U124" s="30">
        <v>2610.5349000000001</v>
      </c>
      <c r="V124" s="31">
        <v>54356.049899999998</v>
      </c>
    </row>
    <row r="125" spans="1:22" hidden="1" x14ac:dyDescent="0.3">
      <c r="A125" s="32" t="s">
        <v>169</v>
      </c>
      <c r="B125" s="32">
        <v>2010</v>
      </c>
      <c r="C125" s="29" t="s">
        <v>190</v>
      </c>
      <c r="D125" s="29" t="s">
        <v>204</v>
      </c>
      <c r="E125" s="33">
        <f t="shared" si="2"/>
        <v>1</v>
      </c>
      <c r="F125" s="33">
        <f t="shared" si="3"/>
        <v>0</v>
      </c>
      <c r="G125" s="30">
        <v>0.1356</v>
      </c>
      <c r="H125" s="30">
        <v>5.4040999999999997</v>
      </c>
      <c r="I125" s="30">
        <v>1.7343999999999999</v>
      </c>
      <c r="J125" s="30">
        <v>1.2979000000000001</v>
      </c>
      <c r="K125" s="31">
        <v>56892.379000000001</v>
      </c>
      <c r="L125" s="31">
        <v>462736.26640000002</v>
      </c>
      <c r="M125" s="31">
        <v>2547100</v>
      </c>
      <c r="N125" s="31">
        <v>549376.01500000001</v>
      </c>
      <c r="O125" s="31">
        <v>20672.581200000001</v>
      </c>
      <c r="P125" s="31">
        <v>65283.553800000002</v>
      </c>
      <c r="Q125" s="30">
        <v>37.816099999999999</v>
      </c>
      <c r="R125" s="30">
        <v>60.615200000000002</v>
      </c>
      <c r="S125" s="30">
        <v>57.210999999999999</v>
      </c>
      <c r="T125" s="30">
        <v>55.128700000000002</v>
      </c>
      <c r="U125" s="30">
        <v>2308.1918000000001</v>
      </c>
      <c r="V125" s="31">
        <v>65076.380799999999</v>
      </c>
    </row>
    <row r="126" spans="1:22" hidden="1" x14ac:dyDescent="0.3">
      <c r="A126" s="32" t="s">
        <v>170</v>
      </c>
      <c r="B126" s="32">
        <v>2011</v>
      </c>
      <c r="C126" s="29" t="s">
        <v>190</v>
      </c>
      <c r="D126" s="29" t="s">
        <v>204</v>
      </c>
      <c r="E126" s="33">
        <f t="shared" si="2"/>
        <v>1</v>
      </c>
      <c r="F126" s="33">
        <f t="shared" si="3"/>
        <v>0</v>
      </c>
      <c r="G126" s="30">
        <v>0.2031</v>
      </c>
      <c r="H126" s="30">
        <v>8.0835000000000008</v>
      </c>
      <c r="I126" s="30">
        <v>1.6209</v>
      </c>
      <c r="J126" s="30">
        <v>1.1186</v>
      </c>
      <c r="K126" s="31">
        <v>63564.911999999997</v>
      </c>
      <c r="L126" s="31">
        <v>494094.81599999999</v>
      </c>
      <c r="M126" s="31">
        <v>2804700</v>
      </c>
      <c r="N126" s="31">
        <v>540012.09600000002</v>
      </c>
      <c r="O126" s="31">
        <v>24290.4552</v>
      </c>
      <c r="P126" s="31">
        <v>69193.440000000002</v>
      </c>
      <c r="Q126" s="30">
        <v>39.592100000000002</v>
      </c>
      <c r="R126" s="30">
        <v>63.331200000000003</v>
      </c>
      <c r="S126" s="30">
        <v>1.3749</v>
      </c>
      <c r="T126" s="30">
        <v>12.687099999999999</v>
      </c>
      <c r="U126" s="30">
        <v>2439.7932999999998</v>
      </c>
      <c r="V126" s="31">
        <v>71572.895999999993</v>
      </c>
    </row>
    <row r="127" spans="1:22" hidden="1" x14ac:dyDescent="0.3">
      <c r="A127" s="32" t="s">
        <v>171</v>
      </c>
      <c r="B127" s="32">
        <v>2012</v>
      </c>
      <c r="C127" s="29" t="s">
        <v>190</v>
      </c>
      <c r="D127" s="29" t="s">
        <v>204</v>
      </c>
      <c r="E127" s="33">
        <f t="shared" si="2"/>
        <v>1</v>
      </c>
      <c r="F127" s="33">
        <f t="shared" si="3"/>
        <v>0</v>
      </c>
      <c r="G127" s="30">
        <v>1.1299999999999999E-2</v>
      </c>
      <c r="H127" s="30">
        <v>0.44140000000000001</v>
      </c>
      <c r="I127" s="30">
        <v>1.4671000000000001</v>
      </c>
      <c r="J127" s="30">
        <v>0.95530000000000004</v>
      </c>
      <c r="K127" s="31">
        <v>66622.415099999998</v>
      </c>
      <c r="L127" s="31">
        <v>440258.51850000001</v>
      </c>
      <c r="M127" s="31">
        <v>2655700</v>
      </c>
      <c r="N127" s="31">
        <v>530486.40749999997</v>
      </c>
      <c r="O127" s="31">
        <v>20433.7775</v>
      </c>
      <c r="P127" s="31">
        <v>71267.759099999996</v>
      </c>
      <c r="Q127" s="30">
        <v>36.984499999999997</v>
      </c>
      <c r="R127" s="30">
        <v>63.385800000000003</v>
      </c>
      <c r="S127" s="30">
        <v>-3.5282</v>
      </c>
      <c r="T127" s="30">
        <v>-4.0763999999999996</v>
      </c>
      <c r="U127" s="30">
        <v>2313.1060000000002</v>
      </c>
      <c r="V127" s="31">
        <v>75242.695500000002</v>
      </c>
    </row>
    <row r="128" spans="1:22" hidden="1" x14ac:dyDescent="0.3">
      <c r="A128" s="32" t="s">
        <v>172</v>
      </c>
      <c r="B128" s="32">
        <v>2013</v>
      </c>
      <c r="C128" s="29" t="s">
        <v>190</v>
      </c>
      <c r="D128" s="29" t="s">
        <v>204</v>
      </c>
      <c r="E128" s="33">
        <f t="shared" si="2"/>
        <v>0</v>
      </c>
      <c r="F128" s="33">
        <f t="shared" si="3"/>
        <v>0</v>
      </c>
      <c r="G128" s="30">
        <v>3.6700000000000003E-2</v>
      </c>
      <c r="H128" s="30">
        <v>1.2252000000000001</v>
      </c>
      <c r="I128" s="30">
        <v>1.4645999999999999</v>
      </c>
      <c r="J128" s="30">
        <v>1.0213000000000001</v>
      </c>
      <c r="K128" s="31">
        <v>69933.671300000002</v>
      </c>
      <c r="L128" s="31">
        <v>482812.1827</v>
      </c>
      <c r="M128" s="31">
        <v>2222000</v>
      </c>
      <c r="N128" s="31">
        <v>526975.5919</v>
      </c>
      <c r="O128" s="31">
        <v>19702.843499999999</v>
      </c>
      <c r="P128" s="31">
        <v>75452.0291</v>
      </c>
      <c r="Q128" s="30">
        <v>29.316299999999998</v>
      </c>
      <c r="R128" s="30">
        <v>65.639399999999995</v>
      </c>
      <c r="S128" s="30">
        <v>-4.9489000000000001</v>
      </c>
      <c r="T128" s="30">
        <v>-8.5687999999999995</v>
      </c>
      <c r="U128" s="30">
        <v>1737.4195</v>
      </c>
      <c r="V128" s="31">
        <v>76479.309599999993</v>
      </c>
    </row>
    <row r="129" spans="1:22" hidden="1" x14ac:dyDescent="0.3">
      <c r="A129" s="32" t="s">
        <v>173</v>
      </c>
      <c r="B129" s="32">
        <v>2014</v>
      </c>
      <c r="C129" s="29" t="s">
        <v>190</v>
      </c>
      <c r="D129" s="29" t="s">
        <v>204</v>
      </c>
      <c r="E129" s="33">
        <f t="shared" si="2"/>
        <v>0</v>
      </c>
      <c r="F129" s="33">
        <f t="shared" si="3"/>
        <v>0</v>
      </c>
      <c r="G129" s="30">
        <v>0.1002</v>
      </c>
      <c r="H129" s="30">
        <v>2.7025000000000001</v>
      </c>
      <c r="I129" s="30">
        <v>1.5457000000000001</v>
      </c>
      <c r="J129" s="30">
        <v>1.0316000000000001</v>
      </c>
      <c r="K129" s="31">
        <v>77316.58</v>
      </c>
      <c r="L129" s="31">
        <v>479945.29</v>
      </c>
      <c r="M129" s="31">
        <v>2067500</v>
      </c>
      <c r="N129" s="31">
        <v>497098.25</v>
      </c>
      <c r="O129" s="31">
        <v>18960.149399999998</v>
      </c>
      <c r="P129" s="31">
        <v>82704.710000000006</v>
      </c>
      <c r="Q129" s="30">
        <v>23.335599999999999</v>
      </c>
      <c r="R129" s="30">
        <v>67.773499999999999</v>
      </c>
      <c r="S129" s="30">
        <v>7.4977</v>
      </c>
      <c r="T129" s="30">
        <v>0.98170000000000002</v>
      </c>
      <c r="U129" s="30">
        <v>1381.4744000000001</v>
      </c>
      <c r="V129" s="31">
        <v>82634.53</v>
      </c>
    </row>
    <row r="130" spans="1:22" hidden="1" x14ac:dyDescent="0.3">
      <c r="A130" s="32" t="s">
        <v>174</v>
      </c>
      <c r="B130" s="32">
        <v>2015</v>
      </c>
      <c r="C130" s="29" t="s">
        <v>190</v>
      </c>
      <c r="D130" s="29" t="s">
        <v>204</v>
      </c>
      <c r="E130" s="33">
        <f t="shared" si="2"/>
        <v>0</v>
      </c>
      <c r="F130" s="33">
        <f t="shared" si="3"/>
        <v>0</v>
      </c>
      <c r="G130" s="30">
        <v>-0.40710000000000002</v>
      </c>
      <c r="H130" s="30">
        <v>-10.7182</v>
      </c>
      <c r="I130" s="30">
        <v>1.7887999999999999</v>
      </c>
      <c r="J130" s="30">
        <v>1.3250999999999999</v>
      </c>
      <c r="K130" s="31">
        <v>63264.025199999996</v>
      </c>
      <c r="L130" s="31">
        <v>431784.41519999999</v>
      </c>
      <c r="M130" s="31">
        <v>1770200</v>
      </c>
      <c r="N130" s="31">
        <v>470256.5748</v>
      </c>
      <c r="O130" s="31">
        <v>17629.03</v>
      </c>
      <c r="P130" s="31">
        <v>68107.001399999994</v>
      </c>
      <c r="Q130" s="30">
        <v>24.091000000000001</v>
      </c>
      <c r="R130" s="30">
        <v>68.525000000000006</v>
      </c>
      <c r="S130" s="30">
        <v>5.3436000000000003</v>
      </c>
      <c r="T130" s="30">
        <v>6.3879000000000001</v>
      </c>
      <c r="U130" s="30">
        <v>1327.3408999999999</v>
      </c>
      <c r="V130" s="31">
        <v>70109.605200000005</v>
      </c>
    </row>
    <row r="131" spans="1:22" hidden="1" x14ac:dyDescent="0.3">
      <c r="A131" s="32" t="s">
        <v>175</v>
      </c>
      <c r="B131" s="32">
        <v>2016</v>
      </c>
      <c r="C131" s="29" t="s">
        <v>190</v>
      </c>
      <c r="D131" s="29" t="s">
        <v>204</v>
      </c>
      <c r="E131" s="33">
        <f t="shared" ref="E131:E194" si="4">IF(OR(AND(B131&gt;2006,B131&lt;=2012), B131=2001,B131&gt;=2020),1,0)</f>
        <v>0</v>
      </c>
      <c r="F131" s="33">
        <f t="shared" ref="F131:F194" si="5">IF(D131="USA",1,0)</f>
        <v>0</v>
      </c>
      <c r="G131" s="30">
        <v>-8.6999999999999994E-2</v>
      </c>
      <c r="H131" s="30">
        <v>-2.7393000000000001</v>
      </c>
      <c r="I131" s="30">
        <v>1.7719</v>
      </c>
      <c r="J131" s="30">
        <v>1.4466000000000001</v>
      </c>
      <c r="K131" s="31">
        <v>58521.084199999998</v>
      </c>
      <c r="L131" s="31">
        <v>375682.0306</v>
      </c>
      <c r="M131" s="31">
        <v>1677500</v>
      </c>
      <c r="N131" s="31">
        <v>436070.98849999998</v>
      </c>
      <c r="O131" s="31">
        <v>16278.1294</v>
      </c>
      <c r="P131" s="31">
        <v>63106.919800000003</v>
      </c>
      <c r="Q131" s="30">
        <v>24.5383</v>
      </c>
      <c r="R131" s="30">
        <v>66.086200000000005</v>
      </c>
      <c r="S131" s="30">
        <v>-4.4649000000000001</v>
      </c>
      <c r="T131" s="30">
        <v>-2.9578000000000002</v>
      </c>
      <c r="U131" s="30">
        <v>1239.8973000000001</v>
      </c>
      <c r="V131" s="31">
        <v>65558.042600000001</v>
      </c>
    </row>
    <row r="132" spans="1:22" hidden="1" x14ac:dyDescent="0.3">
      <c r="A132" s="32" t="s">
        <v>176</v>
      </c>
      <c r="B132" s="32">
        <v>2017</v>
      </c>
      <c r="C132" s="29" t="s">
        <v>190</v>
      </c>
      <c r="D132" s="29" t="s">
        <v>204</v>
      </c>
      <c r="E132" s="33">
        <f t="shared" si="4"/>
        <v>0</v>
      </c>
      <c r="F132" s="33">
        <f t="shared" si="5"/>
        <v>0</v>
      </c>
      <c r="G132" s="30">
        <v>-4.9000000000000002E-2</v>
      </c>
      <c r="H132" s="30">
        <v>-1.7056</v>
      </c>
      <c r="I132" s="30">
        <v>1.5975999999999999</v>
      </c>
      <c r="J132" s="30">
        <v>1.2601</v>
      </c>
      <c r="K132" s="31">
        <v>69283.988200000007</v>
      </c>
      <c r="L132" s="31">
        <v>412557.77179999999</v>
      </c>
      <c r="M132" s="31">
        <v>1772900</v>
      </c>
      <c r="N132" s="31">
        <v>487637.5662</v>
      </c>
      <c r="O132" s="31">
        <v>13983.6901</v>
      </c>
      <c r="P132" s="31">
        <v>75947.782800000001</v>
      </c>
      <c r="Q132" s="30">
        <v>21.6557</v>
      </c>
      <c r="R132" s="30">
        <v>67.482600000000005</v>
      </c>
      <c r="S132" s="30">
        <v>-1.8948</v>
      </c>
      <c r="T132" s="30">
        <v>5.5629999999999997</v>
      </c>
      <c r="U132" s="30">
        <v>1012.7476</v>
      </c>
      <c r="V132" s="31">
        <v>76960.035199999998</v>
      </c>
    </row>
    <row r="133" spans="1:22" hidden="1" x14ac:dyDescent="0.3">
      <c r="A133" s="32" t="s">
        <v>177</v>
      </c>
      <c r="B133" s="32">
        <v>2018</v>
      </c>
      <c r="C133" s="29" t="s">
        <v>190</v>
      </c>
      <c r="D133" s="29" t="s">
        <v>204</v>
      </c>
      <c r="E133" s="33">
        <f t="shared" si="4"/>
        <v>0</v>
      </c>
      <c r="F133" s="33">
        <f t="shared" si="5"/>
        <v>0</v>
      </c>
      <c r="G133" s="30">
        <v>1.89E-2</v>
      </c>
      <c r="H133" s="30">
        <v>-3.9800000000000002E-2</v>
      </c>
      <c r="I133" s="30">
        <v>1.7594000000000001</v>
      </c>
      <c r="J133" s="30">
        <v>1.4663999999999999</v>
      </c>
      <c r="K133" s="31">
        <v>63090.213199999998</v>
      </c>
      <c r="L133" s="31">
        <v>401317.01679999998</v>
      </c>
      <c r="M133" s="31">
        <v>1543900</v>
      </c>
      <c r="N133" s="31">
        <v>496532.38040000002</v>
      </c>
      <c r="O133" s="31">
        <v>15581.391799999999</v>
      </c>
      <c r="P133" s="31">
        <v>71568.128800000006</v>
      </c>
      <c r="Q133" s="30">
        <v>19.613</v>
      </c>
      <c r="R133" s="30">
        <v>66.540099999999995</v>
      </c>
      <c r="S133" s="30">
        <v>6.8921000000000001</v>
      </c>
      <c r="T133" s="30">
        <v>-2.8248000000000002</v>
      </c>
      <c r="U133" s="30">
        <v>912.97850000000005</v>
      </c>
      <c r="V133" s="31">
        <v>70191.598400000003</v>
      </c>
    </row>
    <row r="134" spans="1:22" hidden="1" x14ac:dyDescent="0.3">
      <c r="A134" s="32" t="s">
        <v>178</v>
      </c>
      <c r="B134" s="32">
        <v>2019</v>
      </c>
      <c r="C134" s="29" t="s">
        <v>190</v>
      </c>
      <c r="D134" s="29" t="s">
        <v>204</v>
      </c>
      <c r="E134" s="33">
        <f t="shared" si="4"/>
        <v>0</v>
      </c>
      <c r="F134" s="33">
        <f t="shared" si="5"/>
        <v>0</v>
      </c>
      <c r="G134" s="30">
        <v>-0.40739999999999998</v>
      </c>
      <c r="H134" s="30">
        <v>-9.6661999999999999</v>
      </c>
      <c r="I134" s="30">
        <v>1.9224000000000001</v>
      </c>
      <c r="J134" s="30">
        <v>1.6112</v>
      </c>
      <c r="K134" s="31">
        <v>56758.1034</v>
      </c>
      <c r="L134" s="31">
        <v>363836.44349999999</v>
      </c>
      <c r="M134" s="31">
        <v>1457200</v>
      </c>
      <c r="N134" s="31">
        <v>509679.81839999999</v>
      </c>
      <c r="O134" s="31">
        <v>15392.957399999999</v>
      </c>
      <c r="P134" s="31">
        <v>62721.825299999997</v>
      </c>
      <c r="Q134" s="30">
        <v>20.8764</v>
      </c>
      <c r="R134" s="30">
        <v>71.608900000000006</v>
      </c>
      <c r="S134" s="30">
        <v>4.6863999999999999</v>
      </c>
      <c r="T134" s="30">
        <v>1.3825000000000001</v>
      </c>
      <c r="U134" s="30">
        <v>939.42570000000001</v>
      </c>
      <c r="V134" s="31">
        <v>63447.218699999998</v>
      </c>
    </row>
    <row r="135" spans="1:22" hidden="1" x14ac:dyDescent="0.3">
      <c r="A135" s="32" t="s">
        <v>179</v>
      </c>
      <c r="B135" s="32">
        <v>2020</v>
      </c>
      <c r="C135" s="29" t="s">
        <v>190</v>
      </c>
      <c r="D135" s="29" t="s">
        <v>204</v>
      </c>
      <c r="E135" s="33">
        <f t="shared" si="4"/>
        <v>1</v>
      </c>
      <c r="F135" s="33">
        <f t="shared" si="5"/>
        <v>0</v>
      </c>
      <c r="G135" s="30">
        <v>3.7699999999999997E-2</v>
      </c>
      <c r="H135" s="30">
        <v>0.26390000000000002</v>
      </c>
      <c r="I135" s="30">
        <v>1.6574</v>
      </c>
      <c r="J135" s="30">
        <v>1.4830000000000001</v>
      </c>
      <c r="K135" s="31">
        <v>63017.43</v>
      </c>
      <c r="L135" s="31">
        <v>402143.82</v>
      </c>
      <c r="M135" s="31">
        <v>1620100</v>
      </c>
      <c r="N135" s="31">
        <v>546478.28249999997</v>
      </c>
      <c r="O135" s="31">
        <v>13159.602000000001</v>
      </c>
      <c r="P135" s="31">
        <v>66974.662500000006</v>
      </c>
      <c r="Q135" s="30">
        <v>21.3078</v>
      </c>
      <c r="R135" s="30">
        <v>69.610399999999998</v>
      </c>
      <c r="S135" s="30">
        <v>-1.5155000000000001</v>
      </c>
      <c r="T135" s="30">
        <v>-0.73</v>
      </c>
      <c r="U135" s="30">
        <v>953.70280000000002</v>
      </c>
      <c r="V135" s="31">
        <v>71506.47</v>
      </c>
    </row>
    <row r="136" spans="1:22" hidden="1" x14ac:dyDescent="0.3">
      <c r="A136" s="32" t="s">
        <v>180</v>
      </c>
      <c r="B136" s="32">
        <v>2021</v>
      </c>
      <c r="C136" s="29" t="s">
        <v>190</v>
      </c>
      <c r="D136" s="29" t="s">
        <v>204</v>
      </c>
      <c r="E136" s="33">
        <f t="shared" si="4"/>
        <v>1</v>
      </c>
      <c r="F136" s="33">
        <f t="shared" si="5"/>
        <v>0</v>
      </c>
      <c r="G136" s="30">
        <v>0.17849999999999999</v>
      </c>
      <c r="H136" s="30">
        <v>3.4394</v>
      </c>
      <c r="I136" s="30">
        <v>1.6073999999999999</v>
      </c>
      <c r="J136" s="30">
        <v>1.5104</v>
      </c>
      <c r="K136" s="31">
        <v>63049.974999999999</v>
      </c>
      <c r="L136" s="31">
        <v>400364.7794</v>
      </c>
      <c r="M136" s="31">
        <v>1507500</v>
      </c>
      <c r="N136" s="31">
        <v>542200.1814</v>
      </c>
      <c r="O136" s="31">
        <v>13193.7613</v>
      </c>
      <c r="P136" s="31">
        <v>66069.542199999996</v>
      </c>
      <c r="Q136" s="30">
        <v>19.4619</v>
      </c>
      <c r="R136" s="30">
        <v>69.748099999999994</v>
      </c>
      <c r="S136" s="30">
        <v>6.5282</v>
      </c>
      <c r="T136" s="30">
        <v>6.2881999999999998</v>
      </c>
      <c r="U136" s="30">
        <v>766.30309999999997</v>
      </c>
      <c r="V136" s="31">
        <v>70709.337199999994</v>
      </c>
    </row>
    <row r="137" spans="1:22" hidden="1" x14ac:dyDescent="0.3">
      <c r="A137" s="32" t="s">
        <v>181</v>
      </c>
      <c r="B137" s="32">
        <v>2022</v>
      </c>
      <c r="C137" s="29" t="s">
        <v>190</v>
      </c>
      <c r="D137" s="29" t="s">
        <v>204</v>
      </c>
      <c r="E137" s="33">
        <f t="shared" si="4"/>
        <v>1</v>
      </c>
      <c r="F137" s="33">
        <f t="shared" si="5"/>
        <v>0</v>
      </c>
      <c r="G137" s="30">
        <v>0.4153</v>
      </c>
      <c r="H137" s="30">
        <v>8.3759999999999994</v>
      </c>
      <c r="I137" s="30">
        <v>1.923</v>
      </c>
      <c r="J137" s="30">
        <v>1.7273000000000001</v>
      </c>
      <c r="K137" s="31">
        <v>60641.397599999997</v>
      </c>
      <c r="L137" s="31">
        <v>385598.1422</v>
      </c>
      <c r="M137" s="31">
        <v>1431800</v>
      </c>
      <c r="N137" s="31">
        <v>542197.24659999995</v>
      </c>
      <c r="O137" s="31">
        <v>14377.248900000001</v>
      </c>
      <c r="P137" s="31">
        <v>66364.284899999999</v>
      </c>
      <c r="Q137" s="30">
        <v>18.482299999999999</v>
      </c>
      <c r="R137" s="30">
        <v>72.028499999999994</v>
      </c>
      <c r="S137" s="30">
        <v>6.3014000000000001</v>
      </c>
      <c r="T137" s="30">
        <v>2.9327000000000001</v>
      </c>
      <c r="U137" s="30">
        <v>712.68110000000001</v>
      </c>
      <c r="V137" s="31">
        <v>70848.980599999995</v>
      </c>
    </row>
    <row r="138" spans="1:22" x14ac:dyDescent="0.3">
      <c r="A138" s="32" t="s">
        <v>150</v>
      </c>
      <c r="B138" s="32">
        <v>1991</v>
      </c>
      <c r="C138" s="29" t="s">
        <v>191</v>
      </c>
      <c r="D138" s="29" t="s">
        <v>205</v>
      </c>
      <c r="E138" s="33">
        <f t="shared" si="4"/>
        <v>0</v>
      </c>
      <c r="F138" s="33">
        <f t="shared" si="5"/>
        <v>0</v>
      </c>
      <c r="G138" s="30" t="s">
        <v>146</v>
      </c>
      <c r="H138" s="30" t="s">
        <v>146</v>
      </c>
      <c r="I138" s="30" t="s">
        <v>146</v>
      </c>
      <c r="J138" s="30" t="s">
        <v>146</v>
      </c>
      <c r="K138" s="31" t="s">
        <v>146</v>
      </c>
      <c r="L138" s="31" t="s">
        <v>146</v>
      </c>
      <c r="M138" s="31">
        <v>107769.4999</v>
      </c>
      <c r="N138" s="31">
        <v>76901.874200000006</v>
      </c>
      <c r="O138" s="31">
        <v>2624.0808000000002</v>
      </c>
      <c r="P138" s="31">
        <v>4811.4543000000003</v>
      </c>
      <c r="Q138" s="30">
        <v>17.922000000000001</v>
      </c>
      <c r="R138" s="30">
        <v>94.822500000000005</v>
      </c>
      <c r="S138" s="30" t="s">
        <v>146</v>
      </c>
      <c r="T138" s="30" t="s">
        <v>146</v>
      </c>
      <c r="U138" s="30" t="s">
        <v>146</v>
      </c>
      <c r="V138" s="31" t="s">
        <v>146</v>
      </c>
    </row>
    <row r="139" spans="1:22" x14ac:dyDescent="0.3">
      <c r="A139" s="32" t="s">
        <v>151</v>
      </c>
      <c r="B139" s="32">
        <v>1992</v>
      </c>
      <c r="C139" s="29" t="s">
        <v>191</v>
      </c>
      <c r="D139" s="29" t="s">
        <v>205</v>
      </c>
      <c r="E139" s="33">
        <f t="shared" si="4"/>
        <v>0</v>
      </c>
      <c r="F139" s="33">
        <f t="shared" si="5"/>
        <v>0</v>
      </c>
      <c r="G139" s="30">
        <v>9.4999999999999998E-3</v>
      </c>
      <c r="H139" s="30">
        <v>-2.0413000000000001</v>
      </c>
      <c r="I139" s="30">
        <v>3.0916999999999999</v>
      </c>
      <c r="J139" s="30">
        <v>2.3378999999999999</v>
      </c>
      <c r="K139" s="31" t="s">
        <v>146</v>
      </c>
      <c r="L139" s="31" t="s">
        <v>146</v>
      </c>
      <c r="M139" s="31">
        <v>106674.1972</v>
      </c>
      <c r="N139" s="31">
        <v>77728.739700000006</v>
      </c>
      <c r="O139" s="31">
        <v>2977.7374</v>
      </c>
      <c r="P139" s="31">
        <v>4177.8280000000004</v>
      </c>
      <c r="Q139" s="30">
        <v>19.762599999999999</v>
      </c>
      <c r="R139" s="30">
        <v>93.763599999999997</v>
      </c>
      <c r="S139" s="30">
        <v>11.5518</v>
      </c>
      <c r="T139" s="30">
        <v>12.0946</v>
      </c>
      <c r="U139" s="30" t="s">
        <v>146</v>
      </c>
      <c r="V139" s="31" t="s">
        <v>146</v>
      </c>
    </row>
    <row r="140" spans="1:22" x14ac:dyDescent="0.3">
      <c r="A140" s="32" t="s">
        <v>152</v>
      </c>
      <c r="B140" s="32">
        <v>1993</v>
      </c>
      <c r="C140" s="29" t="s">
        <v>191</v>
      </c>
      <c r="D140" s="29" t="s">
        <v>205</v>
      </c>
      <c r="E140" s="33">
        <f t="shared" si="4"/>
        <v>0</v>
      </c>
      <c r="F140" s="33">
        <f t="shared" si="5"/>
        <v>0</v>
      </c>
      <c r="G140" s="30">
        <v>0.53380000000000005</v>
      </c>
      <c r="H140" s="30">
        <v>10.645099999999999</v>
      </c>
      <c r="I140" s="30">
        <v>2.9813000000000001</v>
      </c>
      <c r="J140" s="30">
        <v>2.3814000000000002</v>
      </c>
      <c r="K140" s="31" t="s">
        <v>146</v>
      </c>
      <c r="L140" s="31" t="s">
        <v>146</v>
      </c>
      <c r="M140" s="31">
        <v>106987.96090000001</v>
      </c>
      <c r="N140" s="31">
        <v>75112.440400000007</v>
      </c>
      <c r="O140" s="31">
        <v>2924.2674999999999</v>
      </c>
      <c r="P140" s="31">
        <v>4600.5906000000004</v>
      </c>
      <c r="Q140" s="30">
        <v>17.627099999999999</v>
      </c>
      <c r="R140" s="30">
        <v>91.3626</v>
      </c>
      <c r="S140" s="30">
        <v>2.9729000000000001</v>
      </c>
      <c r="T140" s="30">
        <v>3.6320999999999999</v>
      </c>
      <c r="U140" s="30" t="s">
        <v>146</v>
      </c>
      <c r="V140" s="31" t="s">
        <v>146</v>
      </c>
    </row>
    <row r="141" spans="1:22" x14ac:dyDescent="0.3">
      <c r="A141" s="32" t="s">
        <v>153</v>
      </c>
      <c r="B141" s="32">
        <v>1994</v>
      </c>
      <c r="C141" s="29" t="s">
        <v>191</v>
      </c>
      <c r="D141" s="29" t="s">
        <v>205</v>
      </c>
      <c r="E141" s="33">
        <f t="shared" si="4"/>
        <v>0</v>
      </c>
      <c r="F141" s="33">
        <f t="shared" si="5"/>
        <v>0</v>
      </c>
      <c r="G141" s="30">
        <v>0.6089</v>
      </c>
      <c r="H141" s="30">
        <v>11.684900000000001</v>
      </c>
      <c r="I141" s="30">
        <v>2.9815999999999998</v>
      </c>
      <c r="J141" s="30">
        <v>2.4121000000000001</v>
      </c>
      <c r="K141" s="31" t="s">
        <v>146</v>
      </c>
      <c r="L141" s="31" t="s">
        <v>146</v>
      </c>
      <c r="M141" s="31">
        <v>111661.245</v>
      </c>
      <c r="N141" s="31">
        <v>71145.941200000001</v>
      </c>
      <c r="O141" s="31">
        <v>2950.0686000000001</v>
      </c>
      <c r="P141" s="31">
        <v>4985.9530000000004</v>
      </c>
      <c r="Q141" s="30">
        <v>17.741499999999998</v>
      </c>
      <c r="R141" s="30">
        <v>89.235600000000005</v>
      </c>
      <c r="S141" s="30">
        <v>-2.9929000000000001</v>
      </c>
      <c r="T141" s="30">
        <v>4.1089000000000002</v>
      </c>
      <c r="U141" s="30" t="s">
        <v>146</v>
      </c>
      <c r="V141" s="31" t="s">
        <v>146</v>
      </c>
    </row>
    <row r="142" spans="1:22" x14ac:dyDescent="0.3">
      <c r="A142" s="32" t="s">
        <v>154</v>
      </c>
      <c r="B142" s="32">
        <v>1995</v>
      </c>
      <c r="C142" s="29" t="s">
        <v>191</v>
      </c>
      <c r="D142" s="29" t="s">
        <v>205</v>
      </c>
      <c r="E142" s="33">
        <f t="shared" si="4"/>
        <v>0</v>
      </c>
      <c r="F142" s="33">
        <f t="shared" si="5"/>
        <v>0</v>
      </c>
      <c r="G142" s="30">
        <v>0.61460000000000004</v>
      </c>
      <c r="H142" s="30">
        <v>12.851900000000001</v>
      </c>
      <c r="I142" s="30">
        <v>2.7132000000000001</v>
      </c>
      <c r="J142" s="30">
        <v>2.0537000000000001</v>
      </c>
      <c r="K142" s="31" t="s">
        <v>146</v>
      </c>
      <c r="L142" s="31" t="s">
        <v>146</v>
      </c>
      <c r="M142" s="31">
        <v>133485.25469999999</v>
      </c>
      <c r="N142" s="31">
        <v>73754.840599999996</v>
      </c>
      <c r="O142" s="31">
        <v>2989.4958999999999</v>
      </c>
      <c r="P142" s="31">
        <v>5454.2745999999997</v>
      </c>
      <c r="Q142" s="30">
        <v>20.5367</v>
      </c>
      <c r="R142" s="30">
        <v>83.604200000000006</v>
      </c>
      <c r="S142" s="30">
        <v>2.9159000000000002</v>
      </c>
      <c r="T142" s="30">
        <v>12.1425</v>
      </c>
      <c r="U142" s="30" t="s">
        <v>146</v>
      </c>
      <c r="V142" s="31" t="s">
        <v>146</v>
      </c>
    </row>
    <row r="143" spans="1:22" x14ac:dyDescent="0.3">
      <c r="A143" s="32" t="s">
        <v>155</v>
      </c>
      <c r="B143" s="32">
        <v>1996</v>
      </c>
      <c r="C143" s="29" t="s">
        <v>191</v>
      </c>
      <c r="D143" s="29" t="s">
        <v>205</v>
      </c>
      <c r="E143" s="33">
        <f t="shared" si="4"/>
        <v>0</v>
      </c>
      <c r="F143" s="33">
        <f t="shared" si="5"/>
        <v>0</v>
      </c>
      <c r="G143" s="30">
        <v>0.72219999999999995</v>
      </c>
      <c r="H143" s="30">
        <v>16.726700000000001</v>
      </c>
      <c r="I143" s="30">
        <v>2.6787000000000001</v>
      </c>
      <c r="J143" s="30">
        <v>2.1002000000000001</v>
      </c>
      <c r="K143" s="31" t="s">
        <v>146</v>
      </c>
      <c r="L143" s="31" t="s">
        <v>146</v>
      </c>
      <c r="M143" s="31">
        <v>148549.14550000001</v>
      </c>
      <c r="N143" s="31">
        <v>76651.989000000001</v>
      </c>
      <c r="O143" s="31">
        <v>3405.7278999999999</v>
      </c>
      <c r="P143" s="31">
        <v>5724.3077999999996</v>
      </c>
      <c r="Q143" s="30">
        <v>22.595199999999998</v>
      </c>
      <c r="R143" s="30">
        <v>73.560199999999995</v>
      </c>
      <c r="S143" s="30">
        <v>3.7035999999999998</v>
      </c>
      <c r="T143" s="30">
        <v>-1.5916999999999999</v>
      </c>
      <c r="U143" s="30" t="s">
        <v>146</v>
      </c>
      <c r="V143" s="31" t="s">
        <v>146</v>
      </c>
    </row>
    <row r="144" spans="1:22" x14ac:dyDescent="0.3">
      <c r="A144" s="32" t="s">
        <v>156</v>
      </c>
      <c r="B144" s="32">
        <v>1997</v>
      </c>
      <c r="C144" s="29" t="s">
        <v>191</v>
      </c>
      <c r="D144" s="29" t="s">
        <v>205</v>
      </c>
      <c r="E144" s="33">
        <f t="shared" si="4"/>
        <v>0</v>
      </c>
      <c r="F144" s="33">
        <f t="shared" si="5"/>
        <v>0</v>
      </c>
      <c r="G144" s="30">
        <v>0.70979999999999999</v>
      </c>
      <c r="H144" s="30">
        <v>17.720600000000001</v>
      </c>
      <c r="I144" s="30">
        <v>2.2995000000000001</v>
      </c>
      <c r="J144" s="30">
        <v>1.4103000000000001</v>
      </c>
      <c r="K144" s="31" t="s">
        <v>146</v>
      </c>
      <c r="L144" s="31" t="s">
        <v>146</v>
      </c>
      <c r="M144" s="31">
        <v>168870.36120000001</v>
      </c>
      <c r="N144" s="31">
        <v>77663.379000000001</v>
      </c>
      <c r="O144" s="31">
        <v>3290.3231000000001</v>
      </c>
      <c r="P144" s="31">
        <v>6193.8550999999998</v>
      </c>
      <c r="Q144" s="30">
        <v>22.943100000000001</v>
      </c>
      <c r="R144" s="30">
        <v>73.990499999999997</v>
      </c>
      <c r="S144" s="30">
        <v>6.5673000000000004</v>
      </c>
      <c r="T144" s="30">
        <v>9.0070999999999994</v>
      </c>
      <c r="U144" s="30" t="s">
        <v>146</v>
      </c>
      <c r="V144" s="31" t="s">
        <v>146</v>
      </c>
    </row>
    <row r="145" spans="1:22" x14ac:dyDescent="0.3">
      <c r="A145" s="32" t="s">
        <v>157</v>
      </c>
      <c r="B145" s="32">
        <v>1998</v>
      </c>
      <c r="C145" s="29" t="s">
        <v>191</v>
      </c>
      <c r="D145" s="29" t="s">
        <v>205</v>
      </c>
      <c r="E145" s="33">
        <f t="shared" si="4"/>
        <v>0</v>
      </c>
      <c r="F145" s="33">
        <f t="shared" si="5"/>
        <v>0</v>
      </c>
      <c r="G145" s="30">
        <v>0.40660000000000002</v>
      </c>
      <c r="H145" s="30">
        <v>10.500400000000001</v>
      </c>
      <c r="I145" s="30">
        <v>2.1006</v>
      </c>
      <c r="J145" s="30">
        <v>-0.46829999999999999</v>
      </c>
      <c r="K145" s="31" t="s">
        <v>146</v>
      </c>
      <c r="L145" s="31" t="s">
        <v>146</v>
      </c>
      <c r="M145" s="31">
        <v>182651.86919999999</v>
      </c>
      <c r="N145" s="31">
        <v>99861.111099999995</v>
      </c>
      <c r="O145" s="31">
        <v>2966.4987999999998</v>
      </c>
      <c r="P145" s="31">
        <v>5954.6989000000003</v>
      </c>
      <c r="Q145" s="30">
        <v>25.272099999999998</v>
      </c>
      <c r="R145" s="30">
        <v>74.971400000000003</v>
      </c>
      <c r="S145" s="30">
        <v>4.6138000000000003</v>
      </c>
      <c r="T145" s="30">
        <v>15.102399999999999</v>
      </c>
      <c r="U145" s="30" t="s">
        <v>146</v>
      </c>
      <c r="V145" s="31" t="s">
        <v>146</v>
      </c>
    </row>
    <row r="146" spans="1:22" x14ac:dyDescent="0.3">
      <c r="A146" s="32" t="s">
        <v>158</v>
      </c>
      <c r="B146" s="32">
        <v>1999</v>
      </c>
      <c r="C146" s="29" t="s">
        <v>191</v>
      </c>
      <c r="D146" s="29" t="s">
        <v>205</v>
      </c>
      <c r="E146" s="33">
        <f t="shared" si="4"/>
        <v>0</v>
      </c>
      <c r="F146" s="33">
        <f t="shared" si="5"/>
        <v>0</v>
      </c>
      <c r="G146" s="30">
        <v>0.38700000000000001</v>
      </c>
      <c r="H146" s="30">
        <v>10.0219</v>
      </c>
      <c r="I146" s="30">
        <v>2.1012</v>
      </c>
      <c r="J146" s="30">
        <v>-0.31569999999999998</v>
      </c>
      <c r="K146" s="31" t="s">
        <v>146</v>
      </c>
      <c r="L146" s="31" t="s">
        <v>146</v>
      </c>
      <c r="M146" s="31">
        <v>170073.37450000001</v>
      </c>
      <c r="N146" s="31">
        <v>93822.949900000007</v>
      </c>
      <c r="O146" s="31">
        <v>2943.8024</v>
      </c>
      <c r="P146" s="31">
        <v>6199.4700999999995</v>
      </c>
      <c r="Q146" s="30">
        <v>22.638000000000002</v>
      </c>
      <c r="R146" s="30">
        <v>82.585599999999999</v>
      </c>
      <c r="S146" s="30">
        <v>-10.2479</v>
      </c>
      <c r="T146" s="30">
        <v>0.1038</v>
      </c>
      <c r="U146" s="30" t="s">
        <v>146</v>
      </c>
      <c r="V146" s="31" t="s">
        <v>146</v>
      </c>
    </row>
    <row r="147" spans="1:22" x14ac:dyDescent="0.3">
      <c r="A147" s="32" t="s">
        <v>159</v>
      </c>
      <c r="B147" s="32">
        <v>2000</v>
      </c>
      <c r="C147" s="29" t="s">
        <v>191</v>
      </c>
      <c r="D147" s="29" t="s">
        <v>205</v>
      </c>
      <c r="E147" s="33">
        <f t="shared" si="4"/>
        <v>0</v>
      </c>
      <c r="F147" s="33">
        <f t="shared" si="5"/>
        <v>0</v>
      </c>
      <c r="G147" s="30">
        <v>0.79530000000000001</v>
      </c>
      <c r="H147" s="30">
        <v>20.754100000000001</v>
      </c>
      <c r="I147" s="30">
        <v>2.0306000000000002</v>
      </c>
      <c r="J147" s="30">
        <v>-0.77939999999999998</v>
      </c>
      <c r="K147" s="31" t="s">
        <v>146</v>
      </c>
      <c r="L147" s="31" t="s">
        <v>146</v>
      </c>
      <c r="M147" s="31">
        <v>175565.32</v>
      </c>
      <c r="N147" s="31">
        <v>96988.457500000004</v>
      </c>
      <c r="O147" s="31">
        <v>2903.1988000000001</v>
      </c>
      <c r="P147" s="31">
        <v>6225.7344999999996</v>
      </c>
      <c r="Q147" s="30">
        <v>23.546700000000001</v>
      </c>
      <c r="R147" s="30">
        <v>84.635900000000007</v>
      </c>
      <c r="S147" s="30">
        <v>7.0891999999999999</v>
      </c>
      <c r="T147" s="30">
        <v>12.241199999999999</v>
      </c>
      <c r="U147" s="30" t="s">
        <v>146</v>
      </c>
      <c r="V147" s="31" t="s">
        <v>146</v>
      </c>
    </row>
    <row r="148" spans="1:22" x14ac:dyDescent="0.3">
      <c r="A148" s="32" t="s">
        <v>160</v>
      </c>
      <c r="B148" s="32">
        <v>2001</v>
      </c>
      <c r="C148" s="29" t="s">
        <v>191</v>
      </c>
      <c r="D148" s="29" t="s">
        <v>205</v>
      </c>
      <c r="E148" s="33">
        <f t="shared" si="4"/>
        <v>1</v>
      </c>
      <c r="F148" s="33">
        <f t="shared" si="5"/>
        <v>0</v>
      </c>
      <c r="G148" s="30">
        <v>0.60740000000000005</v>
      </c>
      <c r="H148" s="30">
        <v>16.392600000000002</v>
      </c>
      <c r="I148" s="30">
        <v>2.0013999999999998</v>
      </c>
      <c r="J148" s="30">
        <v>-0.2273</v>
      </c>
      <c r="K148" s="31" t="s">
        <v>146</v>
      </c>
      <c r="L148" s="31" t="s">
        <v>146</v>
      </c>
      <c r="M148" s="31">
        <v>181097.39199999999</v>
      </c>
      <c r="N148" s="31">
        <v>99492.251499999998</v>
      </c>
      <c r="O148" s="31">
        <v>2954.8616999999999</v>
      </c>
      <c r="P148" s="31">
        <v>6048.2550000000001</v>
      </c>
      <c r="Q148" s="30">
        <v>24.157499999999999</v>
      </c>
      <c r="R148" s="30">
        <v>84.147099999999995</v>
      </c>
      <c r="S148" s="30">
        <v>6.7930000000000001</v>
      </c>
      <c r="T148" s="30">
        <v>8.1944999999999997</v>
      </c>
      <c r="U148" s="30" t="s">
        <v>146</v>
      </c>
      <c r="V148" s="31" t="s">
        <v>146</v>
      </c>
    </row>
    <row r="149" spans="1:22" x14ac:dyDescent="0.3">
      <c r="A149" s="32" t="s">
        <v>161</v>
      </c>
      <c r="B149" s="32">
        <v>2002</v>
      </c>
      <c r="C149" s="29" t="s">
        <v>191</v>
      </c>
      <c r="D149" s="29" t="s">
        <v>205</v>
      </c>
      <c r="E149" s="33">
        <f t="shared" si="4"/>
        <v>0</v>
      </c>
      <c r="F149" s="33">
        <f t="shared" si="5"/>
        <v>0</v>
      </c>
      <c r="G149" s="30">
        <v>0.2329</v>
      </c>
      <c r="H149" s="30">
        <v>5.1787999999999998</v>
      </c>
      <c r="I149" s="30">
        <v>2.3062999999999998</v>
      </c>
      <c r="J149" s="30">
        <v>0.90349999999999997</v>
      </c>
      <c r="K149" s="31" t="s">
        <v>146</v>
      </c>
      <c r="L149" s="31" t="s">
        <v>146</v>
      </c>
      <c r="M149" s="31">
        <v>175098.02669999999</v>
      </c>
      <c r="N149" s="31">
        <v>99549.59</v>
      </c>
      <c r="O149" s="31">
        <v>3502.1390000000001</v>
      </c>
      <c r="P149" s="31">
        <v>5923.2444999999998</v>
      </c>
      <c r="Q149" s="30">
        <v>22.159500000000001</v>
      </c>
      <c r="R149" s="30">
        <v>90.07</v>
      </c>
      <c r="S149" s="30">
        <v>-1.619</v>
      </c>
      <c r="T149" s="30">
        <v>1.1720999999999999</v>
      </c>
      <c r="U149" s="30" t="s">
        <v>146</v>
      </c>
      <c r="V149" s="31" t="s">
        <v>146</v>
      </c>
    </row>
    <row r="150" spans="1:22" x14ac:dyDescent="0.3">
      <c r="A150" s="32" t="s">
        <v>162</v>
      </c>
      <c r="B150" s="32">
        <v>2003</v>
      </c>
      <c r="C150" s="29" t="s">
        <v>191</v>
      </c>
      <c r="D150" s="29" t="s">
        <v>205</v>
      </c>
      <c r="E150" s="33">
        <f t="shared" si="4"/>
        <v>0</v>
      </c>
      <c r="F150" s="33">
        <f t="shared" si="5"/>
        <v>0</v>
      </c>
      <c r="G150" s="30">
        <v>0.74960000000000004</v>
      </c>
      <c r="H150" s="30">
        <v>19.0684</v>
      </c>
      <c r="I150" s="30">
        <v>2.4176000000000002</v>
      </c>
      <c r="J150" s="30">
        <v>1.0178</v>
      </c>
      <c r="K150" s="31" t="s">
        <v>146</v>
      </c>
      <c r="L150" s="31" t="s">
        <v>146</v>
      </c>
      <c r="M150" s="31">
        <v>210214.65410000001</v>
      </c>
      <c r="N150" s="31">
        <v>103068.8714</v>
      </c>
      <c r="O150" s="31">
        <v>3945.5823999999998</v>
      </c>
      <c r="P150" s="31">
        <v>7904.2779</v>
      </c>
      <c r="Q150" s="30">
        <v>20.115200000000002</v>
      </c>
      <c r="R150" s="30">
        <v>84.636899999999997</v>
      </c>
      <c r="S150" s="30">
        <v>-12.5443</v>
      </c>
      <c r="T150" s="30">
        <v>-4.3228</v>
      </c>
      <c r="U150" s="30" t="s">
        <v>146</v>
      </c>
      <c r="V150" s="31" t="s">
        <v>146</v>
      </c>
    </row>
    <row r="151" spans="1:22" x14ac:dyDescent="0.3">
      <c r="A151" s="32" t="s">
        <v>163</v>
      </c>
      <c r="B151" s="32">
        <v>2004</v>
      </c>
      <c r="C151" s="29" t="s">
        <v>191</v>
      </c>
      <c r="D151" s="29" t="s">
        <v>205</v>
      </c>
      <c r="E151" s="33">
        <f t="shared" si="4"/>
        <v>0</v>
      </c>
      <c r="F151" s="33">
        <f t="shared" si="5"/>
        <v>0</v>
      </c>
      <c r="G151" s="30">
        <v>0.79110000000000003</v>
      </c>
      <c r="H151" s="30">
        <v>19.127700000000001</v>
      </c>
      <c r="I151" s="30">
        <v>2.3479999999999999</v>
      </c>
      <c r="J151" s="30">
        <v>1.1697</v>
      </c>
      <c r="K151" s="31" t="s">
        <v>146</v>
      </c>
      <c r="L151" s="31" t="s">
        <v>146</v>
      </c>
      <c r="M151" s="31">
        <v>228682.52669999999</v>
      </c>
      <c r="N151" s="31">
        <v>114297.78509999999</v>
      </c>
      <c r="O151" s="31">
        <v>4071.9204</v>
      </c>
      <c r="P151" s="31">
        <v>8529.1221999999998</v>
      </c>
      <c r="Q151" s="30">
        <v>21.081800000000001</v>
      </c>
      <c r="R151" s="30">
        <v>85.278499999999994</v>
      </c>
      <c r="S151" s="30">
        <v>2.5337000000000001</v>
      </c>
      <c r="T151" s="30">
        <v>1.3007</v>
      </c>
      <c r="U151" s="30" t="s">
        <v>146</v>
      </c>
      <c r="V151" s="31" t="s">
        <v>146</v>
      </c>
    </row>
    <row r="152" spans="1:22" x14ac:dyDescent="0.3">
      <c r="A152" s="32" t="s">
        <v>164</v>
      </c>
      <c r="B152" s="32">
        <v>2005</v>
      </c>
      <c r="C152" s="29" t="s">
        <v>191</v>
      </c>
      <c r="D152" s="29" t="s">
        <v>205</v>
      </c>
      <c r="E152" s="33">
        <f t="shared" si="4"/>
        <v>0</v>
      </c>
      <c r="F152" s="33">
        <f t="shared" si="5"/>
        <v>0</v>
      </c>
      <c r="G152" s="30">
        <v>-1.14E-2</v>
      </c>
      <c r="H152" s="30">
        <v>-1.6749000000000001</v>
      </c>
      <c r="I152" s="30">
        <v>2.1551999999999998</v>
      </c>
      <c r="J152" s="30">
        <v>1.1489</v>
      </c>
      <c r="K152" s="31">
        <v>8360.2536999999993</v>
      </c>
      <c r="L152" s="31">
        <v>98331.501099999994</v>
      </c>
      <c r="M152" s="31">
        <v>237099.3658</v>
      </c>
      <c r="N152" s="31">
        <v>121284.56660000001</v>
      </c>
      <c r="O152" s="31">
        <v>4057.5742</v>
      </c>
      <c r="P152" s="31">
        <v>7061.3108000000002</v>
      </c>
      <c r="Q152" s="30">
        <v>24.428899999999999</v>
      </c>
      <c r="R152" s="30">
        <v>84.664699999999996</v>
      </c>
      <c r="S152" s="30">
        <v>2.9355000000000002</v>
      </c>
      <c r="T152" s="30">
        <v>1.1317999999999999</v>
      </c>
      <c r="U152" s="30" t="s">
        <v>146</v>
      </c>
      <c r="V152" s="31">
        <v>12491.331899999999</v>
      </c>
    </row>
    <row r="153" spans="1:22" x14ac:dyDescent="0.3">
      <c r="A153" s="32" t="s">
        <v>165</v>
      </c>
      <c r="B153" s="32">
        <v>2006</v>
      </c>
      <c r="C153" s="29" t="s">
        <v>191</v>
      </c>
      <c r="D153" s="29" t="s">
        <v>205</v>
      </c>
      <c r="E153" s="33">
        <f t="shared" si="4"/>
        <v>0</v>
      </c>
      <c r="F153" s="33">
        <f t="shared" si="5"/>
        <v>0</v>
      </c>
      <c r="G153" s="30">
        <v>0.90559999999999996</v>
      </c>
      <c r="H153" s="30">
        <v>27.488900000000001</v>
      </c>
      <c r="I153" s="30">
        <v>1.8387</v>
      </c>
      <c r="J153" s="30">
        <v>1.0972999999999999</v>
      </c>
      <c r="K153" s="31">
        <v>10637.2549</v>
      </c>
      <c r="L153" s="31">
        <v>102299.46520000001</v>
      </c>
      <c r="M153" s="31">
        <v>270930.48129999998</v>
      </c>
      <c r="N153" s="31">
        <v>131075.75760000001</v>
      </c>
      <c r="O153" s="31">
        <v>3896.11</v>
      </c>
      <c r="P153" s="31">
        <v>8860.0712999999996</v>
      </c>
      <c r="Q153" s="30">
        <v>24.646000000000001</v>
      </c>
      <c r="R153" s="30">
        <v>80.096900000000005</v>
      </c>
      <c r="S153" s="30">
        <v>2.5436000000000001</v>
      </c>
      <c r="T153" s="30">
        <v>5.27</v>
      </c>
      <c r="U153" s="30" t="s">
        <v>146</v>
      </c>
      <c r="V153" s="31">
        <v>14779.857400000001</v>
      </c>
    </row>
    <row r="154" spans="1:22" x14ac:dyDescent="0.3">
      <c r="A154" s="32" t="s">
        <v>166</v>
      </c>
      <c r="B154" s="32">
        <v>2007</v>
      </c>
      <c r="C154" s="29" t="s">
        <v>191</v>
      </c>
      <c r="D154" s="29" t="s">
        <v>205</v>
      </c>
      <c r="E154" s="33">
        <f t="shared" si="4"/>
        <v>1</v>
      </c>
      <c r="F154" s="33">
        <f t="shared" si="5"/>
        <v>0</v>
      </c>
      <c r="G154" s="30">
        <v>1.0620000000000001</v>
      </c>
      <c r="H154" s="30">
        <v>30.2561</v>
      </c>
      <c r="I154" s="30">
        <v>1.8048</v>
      </c>
      <c r="J154" s="30">
        <v>1.1957</v>
      </c>
      <c r="K154" s="31">
        <v>13029.1548</v>
      </c>
      <c r="L154" s="31">
        <v>134116.4088</v>
      </c>
      <c r="M154" s="31">
        <v>360149.45799999998</v>
      </c>
      <c r="N154" s="31">
        <v>172715.5036</v>
      </c>
      <c r="O154" s="31">
        <v>4156.4575000000004</v>
      </c>
      <c r="P154" s="31">
        <v>11744.026900000001</v>
      </c>
      <c r="Q154" s="30">
        <v>25.0974</v>
      </c>
      <c r="R154" s="30">
        <v>82.775800000000004</v>
      </c>
      <c r="S154" s="30">
        <v>11.579800000000001</v>
      </c>
      <c r="T154" s="30">
        <v>14.1854</v>
      </c>
      <c r="U154" s="30" t="s">
        <v>146</v>
      </c>
      <c r="V154" s="31">
        <v>18690.664100000002</v>
      </c>
    </row>
    <row r="155" spans="1:22" x14ac:dyDescent="0.3">
      <c r="A155" s="32" t="s">
        <v>167</v>
      </c>
      <c r="B155" s="32">
        <v>2008</v>
      </c>
      <c r="C155" s="29" t="s">
        <v>191</v>
      </c>
      <c r="D155" s="29" t="s">
        <v>205</v>
      </c>
      <c r="E155" s="33">
        <f t="shared" si="4"/>
        <v>1</v>
      </c>
      <c r="F155" s="33">
        <f t="shared" si="5"/>
        <v>0</v>
      </c>
      <c r="G155" s="30">
        <v>-0.65759999999999996</v>
      </c>
      <c r="H155" s="30">
        <v>-19.491900000000001</v>
      </c>
      <c r="I155" s="30">
        <v>2.0655000000000001</v>
      </c>
      <c r="J155" s="30">
        <v>1.9537</v>
      </c>
      <c r="K155" s="31">
        <v>10301.5913</v>
      </c>
      <c r="L155" s="31">
        <v>98263.767399999997</v>
      </c>
      <c r="M155" s="31">
        <v>265212.03029999998</v>
      </c>
      <c r="N155" s="31">
        <v>144064.81709999999</v>
      </c>
      <c r="O155" s="31">
        <v>5082.9534000000003</v>
      </c>
      <c r="P155" s="31">
        <v>9331.0005999999994</v>
      </c>
      <c r="Q155" s="30">
        <v>22.712199999999999</v>
      </c>
      <c r="R155" s="30">
        <v>81.692499999999995</v>
      </c>
      <c r="S155" s="30">
        <v>5.3773</v>
      </c>
      <c r="T155" s="30">
        <v>0.55249999999999999</v>
      </c>
      <c r="U155" s="30" t="s">
        <v>146</v>
      </c>
      <c r="V155" s="31">
        <v>15103.724099999999</v>
      </c>
    </row>
    <row r="156" spans="1:22" x14ac:dyDescent="0.3">
      <c r="A156" s="32" t="s">
        <v>168</v>
      </c>
      <c r="B156" s="32">
        <v>2009</v>
      </c>
      <c r="C156" s="29" t="s">
        <v>191</v>
      </c>
      <c r="D156" s="29" t="s">
        <v>205</v>
      </c>
      <c r="E156" s="33">
        <f t="shared" si="4"/>
        <v>1</v>
      </c>
      <c r="F156" s="33">
        <f t="shared" si="5"/>
        <v>0</v>
      </c>
      <c r="G156" s="30">
        <v>0.3589</v>
      </c>
      <c r="H156" s="30">
        <v>9.0685000000000002</v>
      </c>
      <c r="I156" s="30">
        <v>1.9978</v>
      </c>
      <c r="J156" s="30">
        <v>1.8729</v>
      </c>
      <c r="K156" s="31">
        <v>13091.01</v>
      </c>
      <c r="L156" s="31">
        <v>108488.7162</v>
      </c>
      <c r="M156" s="31">
        <v>310714.02149999997</v>
      </c>
      <c r="N156" s="31">
        <v>156466.88860000001</v>
      </c>
      <c r="O156" s="31">
        <v>4633.2476999999999</v>
      </c>
      <c r="P156" s="31">
        <v>10283.943799999999</v>
      </c>
      <c r="Q156" s="30">
        <v>23.250299999999999</v>
      </c>
      <c r="R156" s="30">
        <v>81.955100000000002</v>
      </c>
      <c r="S156" s="30">
        <v>-2.1680000000000001</v>
      </c>
      <c r="T156" s="30">
        <v>-4.2218999999999998</v>
      </c>
      <c r="U156" s="30" t="s">
        <v>146</v>
      </c>
      <c r="V156" s="31">
        <v>17413.059600000001</v>
      </c>
    </row>
    <row r="157" spans="1:22" x14ac:dyDescent="0.3">
      <c r="A157" s="32" t="s">
        <v>169</v>
      </c>
      <c r="B157" s="32">
        <v>2010</v>
      </c>
      <c r="C157" s="29" t="s">
        <v>191</v>
      </c>
      <c r="D157" s="29" t="s">
        <v>205</v>
      </c>
      <c r="E157" s="33">
        <f t="shared" si="4"/>
        <v>1</v>
      </c>
      <c r="F157" s="33">
        <f t="shared" si="5"/>
        <v>0</v>
      </c>
      <c r="G157" s="30">
        <v>0.71279999999999999</v>
      </c>
      <c r="H157" s="30">
        <v>19.222799999999999</v>
      </c>
      <c r="I157" s="30">
        <v>2.1278000000000001</v>
      </c>
      <c r="J157" s="30">
        <v>1.9456</v>
      </c>
      <c r="K157" s="31">
        <v>14595.5774</v>
      </c>
      <c r="L157" s="31">
        <v>104828.5012</v>
      </c>
      <c r="M157" s="31">
        <v>345985.25799999997</v>
      </c>
      <c r="N157" s="31">
        <v>175540.0491</v>
      </c>
      <c r="O157" s="31">
        <v>5978.7995000000001</v>
      </c>
      <c r="P157" s="31">
        <v>12416.7076</v>
      </c>
      <c r="Q157" s="30">
        <v>22.060400000000001</v>
      </c>
      <c r="R157" s="30">
        <v>85.253900000000002</v>
      </c>
      <c r="S157" s="30">
        <v>5.5800999999999998</v>
      </c>
      <c r="T157" s="30">
        <v>10.556800000000001</v>
      </c>
      <c r="U157" s="30" t="s">
        <v>146</v>
      </c>
      <c r="V157" s="31">
        <v>18639.803400000001</v>
      </c>
    </row>
    <row r="158" spans="1:22" x14ac:dyDescent="0.3">
      <c r="A158" s="32" t="s">
        <v>170</v>
      </c>
      <c r="B158" s="32">
        <v>2011</v>
      </c>
      <c r="C158" s="29" t="s">
        <v>191</v>
      </c>
      <c r="D158" s="29" t="s">
        <v>205</v>
      </c>
      <c r="E158" s="33">
        <f t="shared" si="4"/>
        <v>1</v>
      </c>
      <c r="F158" s="33">
        <f t="shared" si="5"/>
        <v>0</v>
      </c>
      <c r="G158" s="30">
        <v>0.87260000000000004</v>
      </c>
      <c r="H158" s="30">
        <v>21.324100000000001</v>
      </c>
      <c r="I158" s="30">
        <v>2.1196000000000002</v>
      </c>
      <c r="J158" s="30">
        <v>1.843</v>
      </c>
      <c r="K158" s="31">
        <v>16287.810299999999</v>
      </c>
      <c r="L158" s="31">
        <v>110509.49649999999</v>
      </c>
      <c r="M158" s="31">
        <v>355440.65919999999</v>
      </c>
      <c r="N158" s="31">
        <v>187584.1624</v>
      </c>
      <c r="O158" s="31">
        <v>6437.1514999999999</v>
      </c>
      <c r="P158" s="31">
        <v>14655.8135</v>
      </c>
      <c r="Q158" s="30">
        <v>20.206800000000001</v>
      </c>
      <c r="R158" s="30">
        <v>90.468199999999996</v>
      </c>
      <c r="S158" s="30">
        <v>4.5087000000000002</v>
      </c>
      <c r="T158" s="30">
        <v>3.5424000000000002</v>
      </c>
      <c r="U158" s="30" t="s">
        <v>146</v>
      </c>
      <c r="V158" s="31">
        <v>20386.895799999998</v>
      </c>
    </row>
    <row r="159" spans="1:22" x14ac:dyDescent="0.3">
      <c r="A159" s="32" t="s">
        <v>171</v>
      </c>
      <c r="B159" s="32">
        <v>2012</v>
      </c>
      <c r="C159" s="29" t="s">
        <v>191</v>
      </c>
      <c r="D159" s="29" t="s">
        <v>205</v>
      </c>
      <c r="E159" s="33">
        <f t="shared" si="4"/>
        <v>1</v>
      </c>
      <c r="F159" s="33">
        <f t="shared" si="5"/>
        <v>0</v>
      </c>
      <c r="G159" s="30">
        <v>0.85719999999999996</v>
      </c>
      <c r="H159" s="30">
        <v>22.3995</v>
      </c>
      <c r="I159" s="30">
        <v>2.3130999999999999</v>
      </c>
      <c r="J159" s="30">
        <v>2.0082</v>
      </c>
      <c r="K159" s="31">
        <v>15944.7834</v>
      </c>
      <c r="L159" s="31">
        <v>115263.5791</v>
      </c>
      <c r="M159" s="31">
        <v>393503.05089999997</v>
      </c>
      <c r="N159" s="31">
        <v>244229.26879999999</v>
      </c>
      <c r="O159" s="31">
        <v>7461.5753000000004</v>
      </c>
      <c r="P159" s="31">
        <v>15164.5494</v>
      </c>
      <c r="Q159" s="30">
        <v>23.088699999999999</v>
      </c>
      <c r="R159" s="30">
        <v>91.985900000000001</v>
      </c>
      <c r="S159" s="30">
        <v>1.4114</v>
      </c>
      <c r="T159" s="30">
        <v>3.8462000000000001</v>
      </c>
      <c r="U159" s="30" t="s">
        <v>146</v>
      </c>
      <c r="V159" s="31">
        <v>19929.978999999999</v>
      </c>
    </row>
    <row r="160" spans="1:22" x14ac:dyDescent="0.3">
      <c r="A160" s="32" t="s">
        <v>172</v>
      </c>
      <c r="B160" s="32">
        <v>2013</v>
      </c>
      <c r="C160" s="29" t="s">
        <v>191</v>
      </c>
      <c r="D160" s="29" t="s">
        <v>205</v>
      </c>
      <c r="E160" s="33">
        <f t="shared" si="4"/>
        <v>0</v>
      </c>
      <c r="F160" s="33">
        <f t="shared" si="5"/>
        <v>0</v>
      </c>
      <c r="G160" s="30">
        <v>0.85960000000000003</v>
      </c>
      <c r="H160" s="30">
        <v>20.8415</v>
      </c>
      <c r="I160" s="30">
        <v>2.2534999999999998</v>
      </c>
      <c r="J160" s="30">
        <v>1.9398</v>
      </c>
      <c r="K160" s="31">
        <v>16011.122799999999</v>
      </c>
      <c r="L160" s="31">
        <v>145112.6666</v>
      </c>
      <c r="M160" s="31">
        <v>382001.15059999999</v>
      </c>
      <c r="N160" s="31">
        <v>238135.967</v>
      </c>
      <c r="O160" s="31">
        <v>7313.4781999999996</v>
      </c>
      <c r="P160" s="31">
        <v>15865.375400000001</v>
      </c>
      <c r="Q160" s="30">
        <v>21.6175</v>
      </c>
      <c r="R160" s="30">
        <v>92.867500000000007</v>
      </c>
      <c r="S160" s="30">
        <v>1.7185999999999999</v>
      </c>
      <c r="T160" s="30">
        <v>4.3895999999999997</v>
      </c>
      <c r="U160" s="30" t="s">
        <v>146</v>
      </c>
      <c r="V160" s="31">
        <v>17096.557700000001</v>
      </c>
    </row>
    <row r="161" spans="1:22" x14ac:dyDescent="0.3">
      <c r="A161" s="32" t="s">
        <v>173</v>
      </c>
      <c r="B161" s="32">
        <v>2014</v>
      </c>
      <c r="C161" s="29" t="s">
        <v>191</v>
      </c>
      <c r="D161" s="29" t="s">
        <v>205</v>
      </c>
      <c r="E161" s="33">
        <f t="shared" si="4"/>
        <v>0</v>
      </c>
      <c r="F161" s="33">
        <f t="shared" si="5"/>
        <v>0</v>
      </c>
      <c r="G161" s="30">
        <v>0.79169999999999996</v>
      </c>
      <c r="H161" s="30">
        <v>18.581099999999999</v>
      </c>
      <c r="I161" s="30">
        <v>2.1855000000000002</v>
      </c>
      <c r="J161" s="30">
        <v>1.8684000000000001</v>
      </c>
      <c r="K161" s="31">
        <v>15513.3889</v>
      </c>
      <c r="L161" s="31">
        <v>137566.94450000001</v>
      </c>
      <c r="M161" s="31">
        <v>367887.0367</v>
      </c>
      <c r="N161" s="31">
        <v>231147.36660000001</v>
      </c>
      <c r="O161" s="31">
        <v>6844.9852000000001</v>
      </c>
      <c r="P161" s="31">
        <v>15594.963599999999</v>
      </c>
      <c r="Q161" s="30">
        <v>22.089300000000001</v>
      </c>
      <c r="R161" s="30">
        <v>92.118799999999993</v>
      </c>
      <c r="S161" s="30">
        <v>4.9645999999999999</v>
      </c>
      <c r="T161" s="30">
        <v>3.2456</v>
      </c>
      <c r="U161" s="30">
        <v>453.22899999999998</v>
      </c>
      <c r="V161" s="31">
        <v>20642.844499999999</v>
      </c>
    </row>
    <row r="162" spans="1:22" x14ac:dyDescent="0.3">
      <c r="A162" s="32" t="s">
        <v>174</v>
      </c>
      <c r="B162" s="32">
        <v>2015</v>
      </c>
      <c r="C162" s="29" t="s">
        <v>191</v>
      </c>
      <c r="D162" s="29" t="s">
        <v>205</v>
      </c>
      <c r="E162" s="33">
        <f t="shared" si="4"/>
        <v>0</v>
      </c>
      <c r="F162" s="33">
        <f t="shared" si="5"/>
        <v>0</v>
      </c>
      <c r="G162" s="30">
        <v>0.81440000000000001</v>
      </c>
      <c r="H162" s="30">
        <v>18.6097</v>
      </c>
      <c r="I162" s="30">
        <v>2.1680000000000001</v>
      </c>
      <c r="J162" s="30">
        <v>1.8765000000000001</v>
      </c>
      <c r="K162" s="31">
        <v>15808.351199999999</v>
      </c>
      <c r="L162" s="31">
        <v>125318.90489999999</v>
      </c>
      <c r="M162" s="31">
        <v>354320.12849999999</v>
      </c>
      <c r="N162" s="31">
        <v>216316.15169999999</v>
      </c>
      <c r="O162" s="31">
        <v>6373.8734000000004</v>
      </c>
      <c r="P162" s="31">
        <v>15570.510899999999</v>
      </c>
      <c r="Q162" s="30">
        <v>21.496300000000002</v>
      </c>
      <c r="R162" s="30">
        <v>94.195499999999996</v>
      </c>
      <c r="S162" s="30">
        <v>8.5032999999999994</v>
      </c>
      <c r="T162" s="30">
        <v>12.6813</v>
      </c>
      <c r="U162" s="30">
        <v>500.23660000000001</v>
      </c>
      <c r="V162" s="31">
        <v>18765.677599999999</v>
      </c>
    </row>
    <row r="163" spans="1:22" x14ac:dyDescent="0.3">
      <c r="A163" s="32" t="s">
        <v>175</v>
      </c>
      <c r="B163" s="32">
        <v>2016</v>
      </c>
      <c r="C163" s="29" t="s">
        <v>191</v>
      </c>
      <c r="D163" s="29" t="s">
        <v>205</v>
      </c>
      <c r="E163" s="33">
        <f t="shared" si="4"/>
        <v>0</v>
      </c>
      <c r="F163" s="33">
        <f t="shared" si="5"/>
        <v>0</v>
      </c>
      <c r="G163" s="30">
        <v>0.88629999999999998</v>
      </c>
      <c r="H163" s="30">
        <v>19.784300000000002</v>
      </c>
      <c r="I163" s="30">
        <v>2.0855000000000001</v>
      </c>
      <c r="J163" s="30">
        <v>1.8109999999999999</v>
      </c>
      <c r="K163" s="31">
        <v>16856.3969</v>
      </c>
      <c r="L163" s="31">
        <v>126520.7012</v>
      </c>
      <c r="M163" s="31">
        <v>374007.45990000002</v>
      </c>
      <c r="N163" s="31">
        <v>230591.57029999999</v>
      </c>
      <c r="O163" s="31">
        <v>6310.6466</v>
      </c>
      <c r="P163" s="31">
        <v>16763.894100000001</v>
      </c>
      <c r="Q163" s="30">
        <v>21.1784</v>
      </c>
      <c r="R163" s="30">
        <v>93.9679</v>
      </c>
      <c r="S163" s="30">
        <v>9.2813999999999997</v>
      </c>
      <c r="T163" s="30">
        <v>7.9066000000000001</v>
      </c>
      <c r="U163" s="30">
        <v>516.08159999999998</v>
      </c>
      <c r="V163" s="31">
        <v>19357.702300000001</v>
      </c>
    </row>
    <row r="164" spans="1:22" x14ac:dyDescent="0.3">
      <c r="A164" s="32" t="s">
        <v>176</v>
      </c>
      <c r="B164" s="32">
        <v>2017</v>
      </c>
      <c r="C164" s="29" t="s">
        <v>191</v>
      </c>
      <c r="D164" s="29" t="s">
        <v>205</v>
      </c>
      <c r="E164" s="33">
        <f t="shared" si="4"/>
        <v>0</v>
      </c>
      <c r="F164" s="33">
        <f t="shared" si="5"/>
        <v>0</v>
      </c>
      <c r="G164" s="30">
        <v>0.88109999999999999</v>
      </c>
      <c r="H164" s="30">
        <v>17.973299999999998</v>
      </c>
      <c r="I164" s="30">
        <v>1.9553</v>
      </c>
      <c r="J164" s="30">
        <v>1.7004999999999999</v>
      </c>
      <c r="K164" s="31">
        <v>19537.877</v>
      </c>
      <c r="L164" s="31">
        <v>157649.84099999999</v>
      </c>
      <c r="M164" s="31">
        <v>438291.07539999997</v>
      </c>
      <c r="N164" s="31">
        <v>277856.86589999998</v>
      </c>
      <c r="O164" s="31">
        <v>6865.3019999999997</v>
      </c>
      <c r="P164" s="31">
        <v>22670.388500000001</v>
      </c>
      <c r="Q164" s="30">
        <v>18.096</v>
      </c>
      <c r="R164" s="30">
        <v>90.736099999999993</v>
      </c>
      <c r="S164" s="30">
        <v>15.930999999999999</v>
      </c>
      <c r="T164" s="30">
        <v>11.135899999999999</v>
      </c>
      <c r="U164" s="30">
        <v>415.42079999999999</v>
      </c>
      <c r="V164" s="31">
        <v>22171.047500000001</v>
      </c>
    </row>
    <row r="165" spans="1:22" x14ac:dyDescent="0.3">
      <c r="A165" s="32" t="s">
        <v>177</v>
      </c>
      <c r="B165" s="32">
        <v>2018</v>
      </c>
      <c r="C165" s="29" t="s">
        <v>191</v>
      </c>
      <c r="D165" s="29" t="s">
        <v>205</v>
      </c>
      <c r="E165" s="33">
        <f t="shared" si="4"/>
        <v>0</v>
      </c>
      <c r="F165" s="33">
        <f t="shared" si="5"/>
        <v>0</v>
      </c>
      <c r="G165" s="30">
        <v>0.90629999999999999</v>
      </c>
      <c r="H165" s="30">
        <v>16.721800000000002</v>
      </c>
      <c r="I165" s="30">
        <v>1.9798</v>
      </c>
      <c r="J165" s="30">
        <v>1.6389</v>
      </c>
      <c r="K165" s="31">
        <v>21209.9103</v>
      </c>
      <c r="L165" s="31">
        <v>164509.8039</v>
      </c>
      <c r="M165" s="31">
        <v>453791.60969999997</v>
      </c>
      <c r="N165" s="31">
        <v>283504.33199999999</v>
      </c>
      <c r="O165" s="31">
        <v>7822.88</v>
      </c>
      <c r="P165" s="31">
        <v>24846.481199999998</v>
      </c>
      <c r="Q165" s="30">
        <v>17.003599999999999</v>
      </c>
      <c r="R165" s="30">
        <v>90.445300000000003</v>
      </c>
      <c r="S165" s="30">
        <v>4.0974000000000004</v>
      </c>
      <c r="T165" s="30">
        <v>4.8461999999999996</v>
      </c>
      <c r="U165" s="30">
        <v>370.28989999999999</v>
      </c>
      <c r="V165" s="31">
        <v>24494.603999999999</v>
      </c>
    </row>
    <row r="166" spans="1:22" x14ac:dyDescent="0.3">
      <c r="A166" s="32" t="s">
        <v>178</v>
      </c>
      <c r="B166" s="32">
        <v>2019</v>
      </c>
      <c r="C166" s="29" t="s">
        <v>191</v>
      </c>
      <c r="D166" s="29" t="s">
        <v>205</v>
      </c>
      <c r="E166" s="33">
        <f t="shared" si="4"/>
        <v>0</v>
      </c>
      <c r="F166" s="33">
        <f t="shared" si="5"/>
        <v>0</v>
      </c>
      <c r="G166" s="30">
        <v>0.81620000000000004</v>
      </c>
      <c r="H166" s="30">
        <v>14.605499999999999</v>
      </c>
      <c r="I166" s="30">
        <v>1.8801000000000001</v>
      </c>
      <c r="J166" s="30">
        <v>1.5319</v>
      </c>
      <c r="K166" s="31">
        <v>23439.446899999999</v>
      </c>
      <c r="L166" s="31">
        <v>181603.60630000001</v>
      </c>
      <c r="M166" s="31">
        <v>495064.57990000001</v>
      </c>
      <c r="N166" s="31">
        <v>296957.90909999999</v>
      </c>
      <c r="O166" s="31">
        <v>7940.1639999999998</v>
      </c>
      <c r="P166" s="31">
        <v>27024.0085</v>
      </c>
      <c r="Q166" s="30">
        <v>16.889700000000001</v>
      </c>
      <c r="R166" s="30">
        <v>87.071399999999997</v>
      </c>
      <c r="S166" s="30">
        <v>4.7773000000000003</v>
      </c>
      <c r="T166" s="30">
        <v>5.3571</v>
      </c>
      <c r="U166" s="30">
        <v>394.4246</v>
      </c>
      <c r="V166" s="31">
        <v>27240.541000000001</v>
      </c>
    </row>
    <row r="167" spans="1:22" x14ac:dyDescent="0.3">
      <c r="A167" s="32" t="s">
        <v>179</v>
      </c>
      <c r="B167" s="32">
        <v>2020</v>
      </c>
      <c r="C167" s="29" t="s">
        <v>191</v>
      </c>
      <c r="D167" s="29" t="s">
        <v>205</v>
      </c>
      <c r="E167" s="33">
        <f t="shared" si="4"/>
        <v>1</v>
      </c>
      <c r="F167" s="33">
        <f t="shared" si="5"/>
        <v>0</v>
      </c>
      <c r="G167" s="30">
        <v>0.53339999999999999</v>
      </c>
      <c r="H167" s="30">
        <v>10.029</v>
      </c>
      <c r="I167" s="30">
        <v>1.7842</v>
      </c>
      <c r="J167" s="30">
        <v>1.6163000000000001</v>
      </c>
      <c r="K167" s="31">
        <v>26070.1702</v>
      </c>
      <c r="L167" s="31">
        <v>190768.30239999999</v>
      </c>
      <c r="M167" s="31">
        <v>576918.05980000005</v>
      </c>
      <c r="N167" s="31">
        <v>307610.76539999997</v>
      </c>
      <c r="O167" s="31">
        <v>8213.8714999999993</v>
      </c>
      <c r="P167" s="31">
        <v>28172.2768</v>
      </c>
      <c r="Q167" s="30">
        <v>18.6174</v>
      </c>
      <c r="R167" s="30">
        <v>85.945999999999998</v>
      </c>
      <c r="S167" s="30">
        <v>4.9804000000000004</v>
      </c>
      <c r="T167" s="30">
        <v>17.505800000000001</v>
      </c>
      <c r="U167" s="30">
        <v>440.64350000000002</v>
      </c>
      <c r="V167" s="31">
        <v>30713.6967</v>
      </c>
    </row>
    <row r="168" spans="1:22" x14ac:dyDescent="0.3">
      <c r="A168" s="32" t="s">
        <v>180</v>
      </c>
      <c r="B168" s="32">
        <v>2021</v>
      </c>
      <c r="C168" s="29" t="s">
        <v>191</v>
      </c>
      <c r="D168" s="29" t="s">
        <v>205</v>
      </c>
      <c r="E168" s="33">
        <f t="shared" si="4"/>
        <v>1</v>
      </c>
      <c r="F168" s="33">
        <f t="shared" si="5"/>
        <v>0</v>
      </c>
      <c r="G168" s="30">
        <v>0.8</v>
      </c>
      <c r="H168" s="30">
        <v>15.8957</v>
      </c>
      <c r="I168" s="30">
        <v>1.6716</v>
      </c>
      <c r="J168" s="30">
        <v>1.5934999999999999</v>
      </c>
      <c r="K168" s="31">
        <v>30932.5589</v>
      </c>
      <c r="L168" s="31">
        <v>220082.28460000001</v>
      </c>
      <c r="M168" s="31">
        <v>675768.79639999999</v>
      </c>
      <c r="N168" s="31">
        <v>366868.34460000001</v>
      </c>
      <c r="O168" s="31">
        <v>9113.9550999999992</v>
      </c>
      <c r="P168" s="31">
        <v>33335.753499999999</v>
      </c>
      <c r="Q168" s="30">
        <v>18.277999999999999</v>
      </c>
      <c r="R168" s="30">
        <v>86.108500000000006</v>
      </c>
      <c r="S168" s="30">
        <v>10.8325</v>
      </c>
      <c r="T168" s="30">
        <v>8.8338000000000001</v>
      </c>
      <c r="U168" s="30">
        <v>426.66160000000002</v>
      </c>
      <c r="V168" s="31">
        <v>35658.276899999997</v>
      </c>
    </row>
    <row r="169" spans="1:22" x14ac:dyDescent="0.3">
      <c r="A169" s="32" t="s">
        <v>181</v>
      </c>
      <c r="B169" s="32">
        <v>2022</v>
      </c>
      <c r="C169" s="29" t="s">
        <v>191</v>
      </c>
      <c r="D169" s="29" t="s">
        <v>205</v>
      </c>
      <c r="E169" s="33">
        <f t="shared" si="4"/>
        <v>1</v>
      </c>
      <c r="F169" s="33">
        <f t="shared" si="5"/>
        <v>0</v>
      </c>
      <c r="G169" s="30">
        <v>0.69840000000000002</v>
      </c>
      <c r="H169" s="30">
        <v>13.973000000000001</v>
      </c>
      <c r="I169" s="30">
        <v>1.6783999999999999</v>
      </c>
      <c r="J169" s="30">
        <v>1.4113</v>
      </c>
      <c r="K169" s="31">
        <v>30754.454099999999</v>
      </c>
      <c r="L169" s="31">
        <v>231420.19209999999</v>
      </c>
      <c r="M169" s="31">
        <v>691837.37809999997</v>
      </c>
      <c r="N169" s="31">
        <v>381374.00099999999</v>
      </c>
      <c r="O169" s="31">
        <v>9822.8341999999993</v>
      </c>
      <c r="P169" s="31">
        <v>33182.784699999997</v>
      </c>
      <c r="Q169" s="30">
        <v>18.728899999999999</v>
      </c>
      <c r="R169" s="30">
        <v>87.599599999999995</v>
      </c>
      <c r="S169" s="30">
        <v>14.377800000000001</v>
      </c>
      <c r="T169" s="30">
        <v>12.3019</v>
      </c>
      <c r="U169" s="30">
        <v>366.50389999999999</v>
      </c>
      <c r="V169" s="31">
        <v>35386.025399999999</v>
      </c>
    </row>
    <row r="170" spans="1:22" hidden="1" x14ac:dyDescent="0.3">
      <c r="A170" s="32" t="s">
        <v>154</v>
      </c>
      <c r="B170" s="32">
        <v>1995</v>
      </c>
      <c r="C170" s="29" t="s">
        <v>192</v>
      </c>
      <c r="D170" s="29" t="s">
        <v>78</v>
      </c>
      <c r="E170" s="33">
        <f t="shared" si="4"/>
        <v>0</v>
      </c>
      <c r="F170" s="33">
        <f t="shared" si="5"/>
        <v>0</v>
      </c>
      <c r="G170" s="30" t="s">
        <v>146</v>
      </c>
      <c r="H170" s="30" t="s">
        <v>146</v>
      </c>
      <c r="I170" s="30" t="s">
        <v>146</v>
      </c>
      <c r="J170" s="30" t="s">
        <v>146</v>
      </c>
      <c r="K170" s="31" t="s">
        <v>146</v>
      </c>
      <c r="L170" s="31" t="s">
        <v>146</v>
      </c>
      <c r="M170" s="31">
        <v>229413.6312</v>
      </c>
      <c r="N170" s="31">
        <v>127826.504</v>
      </c>
      <c r="O170" s="31">
        <v>6366.9621999999999</v>
      </c>
      <c r="P170" s="31">
        <v>6522.2664000000004</v>
      </c>
      <c r="Q170" s="30">
        <v>30.562999999999999</v>
      </c>
      <c r="R170" s="30">
        <v>70.2012</v>
      </c>
      <c r="S170" s="30" t="s">
        <v>146</v>
      </c>
      <c r="T170" s="30" t="s">
        <v>146</v>
      </c>
      <c r="U170" s="30" t="s">
        <v>146</v>
      </c>
      <c r="V170" s="31" t="s">
        <v>146</v>
      </c>
    </row>
    <row r="171" spans="1:22" hidden="1" x14ac:dyDescent="0.3">
      <c r="A171" s="32" t="s">
        <v>155</v>
      </c>
      <c r="B171" s="32">
        <v>1996</v>
      </c>
      <c r="C171" s="29" t="s">
        <v>192</v>
      </c>
      <c r="D171" s="29" t="s">
        <v>78</v>
      </c>
      <c r="E171" s="33">
        <f t="shared" si="4"/>
        <v>0</v>
      </c>
      <c r="F171" s="33">
        <f t="shared" si="5"/>
        <v>0</v>
      </c>
      <c r="G171" s="30">
        <v>1.0663</v>
      </c>
      <c r="H171" s="30">
        <v>33.933</v>
      </c>
      <c r="I171" s="30">
        <v>3.3155000000000001</v>
      </c>
      <c r="J171" s="30">
        <v>-2.2866</v>
      </c>
      <c r="K171" s="31" t="s">
        <v>146</v>
      </c>
      <c r="L171" s="31" t="s">
        <v>146</v>
      </c>
      <c r="M171" s="31">
        <v>252778.6151</v>
      </c>
      <c r="N171" s="31">
        <v>152159.1171</v>
      </c>
      <c r="O171" s="31">
        <v>6091.9629999999997</v>
      </c>
      <c r="P171" s="31">
        <v>8703.4321999999993</v>
      </c>
      <c r="Q171" s="30">
        <v>28.850200000000001</v>
      </c>
      <c r="R171" s="30">
        <v>73.322400000000002</v>
      </c>
      <c r="S171" s="30">
        <v>7.5366999999999997</v>
      </c>
      <c r="T171" s="30">
        <v>5.9706999999999999</v>
      </c>
      <c r="U171" s="30" t="s">
        <v>146</v>
      </c>
      <c r="V171" s="31" t="s">
        <v>146</v>
      </c>
    </row>
    <row r="172" spans="1:22" hidden="1" x14ac:dyDescent="0.3">
      <c r="A172" s="32" t="s">
        <v>156</v>
      </c>
      <c r="B172" s="32">
        <v>1997</v>
      </c>
      <c r="C172" s="29" t="s">
        <v>192</v>
      </c>
      <c r="D172" s="29" t="s">
        <v>78</v>
      </c>
      <c r="E172" s="33">
        <f t="shared" si="4"/>
        <v>0</v>
      </c>
      <c r="F172" s="33">
        <f t="shared" si="5"/>
        <v>0</v>
      </c>
      <c r="G172" s="30">
        <v>1.5287999999999999</v>
      </c>
      <c r="H172" s="30">
        <v>41.225299999999997</v>
      </c>
      <c r="I172" s="30">
        <v>3.4134000000000002</v>
      </c>
      <c r="J172" s="30">
        <v>-2.2757999999999998</v>
      </c>
      <c r="K172" s="31" t="s">
        <v>146</v>
      </c>
      <c r="L172" s="31" t="s">
        <v>146</v>
      </c>
      <c r="M172" s="31">
        <v>260558.68799999999</v>
      </c>
      <c r="N172" s="31">
        <v>148970.96</v>
      </c>
      <c r="O172" s="31">
        <v>6854.4405999999999</v>
      </c>
      <c r="P172" s="31">
        <v>10306.592000000001</v>
      </c>
      <c r="Q172" s="30">
        <v>25.120100000000001</v>
      </c>
      <c r="R172" s="30">
        <v>72.2483</v>
      </c>
      <c r="S172" s="30">
        <v>1.9029</v>
      </c>
      <c r="T172" s="30">
        <v>4.6066000000000003</v>
      </c>
      <c r="U172" s="30" t="s">
        <v>146</v>
      </c>
      <c r="V172" s="31" t="s">
        <v>146</v>
      </c>
    </row>
    <row r="173" spans="1:22" hidden="1" x14ac:dyDescent="0.3">
      <c r="A173" s="32" t="s">
        <v>157</v>
      </c>
      <c r="B173" s="32">
        <v>1998</v>
      </c>
      <c r="C173" s="29" t="s">
        <v>192</v>
      </c>
      <c r="D173" s="29" t="s">
        <v>78</v>
      </c>
      <c r="E173" s="33">
        <f t="shared" si="4"/>
        <v>0</v>
      </c>
      <c r="F173" s="33">
        <f t="shared" si="5"/>
        <v>0</v>
      </c>
      <c r="G173" s="30">
        <v>1.3002</v>
      </c>
      <c r="H173" s="30">
        <v>30.883500000000002</v>
      </c>
      <c r="I173" s="30">
        <v>3.4348999999999998</v>
      </c>
      <c r="J173" s="30">
        <v>-2.9617</v>
      </c>
      <c r="K173" s="31" t="s">
        <v>146</v>
      </c>
      <c r="L173" s="31" t="s">
        <v>146</v>
      </c>
      <c r="M173" s="31">
        <v>278791.02149999997</v>
      </c>
      <c r="N173" s="31">
        <v>162058.4725</v>
      </c>
      <c r="O173" s="31">
        <v>7381.8438999999998</v>
      </c>
      <c r="P173" s="31">
        <v>12404.762500000001</v>
      </c>
      <c r="Q173" s="30">
        <v>22.3489</v>
      </c>
      <c r="R173" s="30">
        <v>73.133399999999995</v>
      </c>
      <c r="S173" s="30">
        <v>8.0313999999999997</v>
      </c>
      <c r="T173" s="30">
        <v>5.07</v>
      </c>
      <c r="U173" s="30" t="s">
        <v>146</v>
      </c>
      <c r="V173" s="31" t="s">
        <v>146</v>
      </c>
    </row>
    <row r="174" spans="1:22" hidden="1" x14ac:dyDescent="0.3">
      <c r="A174" s="32" t="s">
        <v>158</v>
      </c>
      <c r="B174" s="32">
        <v>1999</v>
      </c>
      <c r="C174" s="29" t="s">
        <v>192</v>
      </c>
      <c r="D174" s="29" t="s">
        <v>78</v>
      </c>
      <c r="E174" s="33">
        <f t="shared" si="4"/>
        <v>0</v>
      </c>
      <c r="F174" s="33">
        <f t="shared" si="5"/>
        <v>0</v>
      </c>
      <c r="G174" s="30">
        <v>1.4613</v>
      </c>
      <c r="H174" s="30">
        <v>31.098500000000001</v>
      </c>
      <c r="I174" s="30">
        <v>3.5581999999999998</v>
      </c>
      <c r="J174" s="30">
        <v>-1.7424999999999999</v>
      </c>
      <c r="K174" s="31" t="s">
        <v>146</v>
      </c>
      <c r="L174" s="31" t="s">
        <v>146</v>
      </c>
      <c r="M174" s="31">
        <v>284563.05599999998</v>
      </c>
      <c r="N174" s="31">
        <v>169187.12</v>
      </c>
      <c r="O174" s="31">
        <v>7771.6028999999999</v>
      </c>
      <c r="P174" s="31">
        <v>14047.888000000001</v>
      </c>
      <c r="Q174" s="30">
        <v>20.18</v>
      </c>
      <c r="R174" s="30">
        <v>71.811599999999999</v>
      </c>
      <c r="S174" s="30">
        <v>7.2091000000000003</v>
      </c>
      <c r="T174" s="30">
        <v>3.4735999999999998</v>
      </c>
      <c r="U174" s="30" t="s">
        <v>146</v>
      </c>
      <c r="V174" s="31" t="s">
        <v>146</v>
      </c>
    </row>
    <row r="175" spans="1:22" hidden="1" x14ac:dyDescent="0.3">
      <c r="A175" s="32" t="s">
        <v>159</v>
      </c>
      <c r="B175" s="32">
        <v>2000</v>
      </c>
      <c r="C175" s="29" t="s">
        <v>192</v>
      </c>
      <c r="D175" s="29" t="s">
        <v>78</v>
      </c>
      <c r="E175" s="33">
        <f t="shared" si="4"/>
        <v>0</v>
      </c>
      <c r="F175" s="33">
        <f t="shared" si="5"/>
        <v>0</v>
      </c>
      <c r="G175" s="30">
        <v>1.3829</v>
      </c>
      <c r="H175" s="30">
        <v>29.741199999999999</v>
      </c>
      <c r="I175" s="30">
        <v>3.2151000000000001</v>
      </c>
      <c r="J175" s="30">
        <v>-2.2763</v>
      </c>
      <c r="K175" s="31" t="s">
        <v>146</v>
      </c>
      <c r="L175" s="31" t="s">
        <v>146</v>
      </c>
      <c r="M175" s="31">
        <v>325599.71340000001</v>
      </c>
      <c r="N175" s="31">
        <v>174123.59640000001</v>
      </c>
      <c r="O175" s="31">
        <v>6951.4647999999997</v>
      </c>
      <c r="P175" s="31">
        <v>14544.1569</v>
      </c>
      <c r="Q175" s="30">
        <v>21.1859</v>
      </c>
      <c r="R175" s="30">
        <v>70.504300000000001</v>
      </c>
      <c r="S175" s="30">
        <v>11.8561</v>
      </c>
      <c r="T175" s="30">
        <v>8.4943000000000008</v>
      </c>
      <c r="U175" s="30" t="s">
        <v>146</v>
      </c>
      <c r="V175" s="31" t="s">
        <v>146</v>
      </c>
    </row>
    <row r="176" spans="1:22" hidden="1" x14ac:dyDescent="0.3">
      <c r="A176" s="32" t="s">
        <v>160</v>
      </c>
      <c r="B176" s="32">
        <v>2001</v>
      </c>
      <c r="C176" s="29" t="s">
        <v>192</v>
      </c>
      <c r="D176" s="29" t="s">
        <v>78</v>
      </c>
      <c r="E176" s="33">
        <f t="shared" si="4"/>
        <v>1</v>
      </c>
      <c r="F176" s="33">
        <f t="shared" si="5"/>
        <v>0</v>
      </c>
      <c r="G176" s="30">
        <v>1.0972999999999999</v>
      </c>
      <c r="H176" s="30">
        <v>24.056999999999999</v>
      </c>
      <c r="I176" s="30">
        <v>3.0807000000000002</v>
      </c>
      <c r="J176" s="30">
        <v>-0.98270000000000002</v>
      </c>
      <c r="K176" s="31" t="s">
        <v>146</v>
      </c>
      <c r="L176" s="31" t="s">
        <v>146</v>
      </c>
      <c r="M176" s="31">
        <v>343975.01380000002</v>
      </c>
      <c r="N176" s="31">
        <v>180903.93419999999</v>
      </c>
      <c r="O176" s="31">
        <v>7120.9947000000002</v>
      </c>
      <c r="P176" s="31">
        <v>15647.191999999999</v>
      </c>
      <c r="Q176" s="30">
        <v>20.119</v>
      </c>
      <c r="R176" s="30">
        <v>65.030900000000003</v>
      </c>
      <c r="S176" s="30">
        <v>7.3792</v>
      </c>
      <c r="T176" s="30">
        <v>6.9880000000000004</v>
      </c>
      <c r="U176" s="30" t="s">
        <v>146</v>
      </c>
      <c r="V176" s="31" t="s">
        <v>146</v>
      </c>
    </row>
    <row r="177" spans="1:22" hidden="1" x14ac:dyDescent="0.3">
      <c r="A177" s="32" t="s">
        <v>161</v>
      </c>
      <c r="B177" s="32">
        <v>2002</v>
      </c>
      <c r="C177" s="29" t="s">
        <v>192</v>
      </c>
      <c r="D177" s="29" t="s">
        <v>78</v>
      </c>
      <c r="E177" s="33">
        <f t="shared" si="4"/>
        <v>0</v>
      </c>
      <c r="F177" s="33">
        <f t="shared" si="5"/>
        <v>0</v>
      </c>
      <c r="G177" s="30">
        <v>0.72909999999999997</v>
      </c>
      <c r="H177" s="30">
        <v>19.434699999999999</v>
      </c>
      <c r="I177" s="30">
        <v>2.9199000000000002</v>
      </c>
      <c r="J177" s="30">
        <v>-3.2099999999999997E-2</v>
      </c>
      <c r="K177" s="31" t="s">
        <v>146</v>
      </c>
      <c r="L177" s="31" t="s">
        <v>146</v>
      </c>
      <c r="M177" s="31">
        <v>407066.75900000002</v>
      </c>
      <c r="N177" s="31">
        <v>219414.52</v>
      </c>
      <c r="O177" s="31">
        <v>7772.9561000000003</v>
      </c>
      <c r="P177" s="31">
        <v>12838.906000000001</v>
      </c>
      <c r="Q177" s="30">
        <v>29.0426</v>
      </c>
      <c r="R177" s="30">
        <v>63.849600000000002</v>
      </c>
      <c r="S177" s="30">
        <v>9.5167999999999999</v>
      </c>
      <c r="T177" s="30">
        <v>6.6150000000000002</v>
      </c>
      <c r="U177" s="30" t="s">
        <v>146</v>
      </c>
      <c r="V177" s="31">
        <v>18867.0075</v>
      </c>
    </row>
    <row r="178" spans="1:22" hidden="1" x14ac:dyDescent="0.3">
      <c r="A178" s="32" t="s">
        <v>162</v>
      </c>
      <c r="B178" s="32">
        <v>2003</v>
      </c>
      <c r="C178" s="29" t="s">
        <v>192</v>
      </c>
      <c r="D178" s="29" t="s">
        <v>78</v>
      </c>
      <c r="E178" s="33">
        <f t="shared" si="4"/>
        <v>0</v>
      </c>
      <c r="F178" s="33">
        <f t="shared" si="5"/>
        <v>0</v>
      </c>
      <c r="G178" s="30">
        <v>1.2898000000000001</v>
      </c>
      <c r="H178" s="30">
        <v>37.046700000000001</v>
      </c>
      <c r="I178" s="30">
        <v>2.5788000000000002</v>
      </c>
      <c r="J178" s="30">
        <v>0.25</v>
      </c>
      <c r="K178" s="31" t="s">
        <v>146</v>
      </c>
      <c r="L178" s="31" t="s">
        <v>146</v>
      </c>
      <c r="M178" s="31">
        <v>449438.20079999999</v>
      </c>
      <c r="N178" s="31">
        <v>244247.33040000001</v>
      </c>
      <c r="O178" s="31">
        <v>7758.4930000000004</v>
      </c>
      <c r="P178" s="31">
        <v>17163.441599999998</v>
      </c>
      <c r="Q178" s="30">
        <v>24.346599999999999</v>
      </c>
      <c r="R178" s="30">
        <v>65.881299999999996</v>
      </c>
      <c r="S178" s="30">
        <v>0.48349999999999999</v>
      </c>
      <c r="T178" s="30">
        <v>0.13930000000000001</v>
      </c>
      <c r="U178" s="30" t="s">
        <v>146</v>
      </c>
      <c r="V178" s="31">
        <v>23647.883999999998</v>
      </c>
    </row>
    <row r="179" spans="1:22" hidden="1" x14ac:dyDescent="0.3">
      <c r="A179" s="32" t="s">
        <v>163</v>
      </c>
      <c r="B179" s="32">
        <v>2004</v>
      </c>
      <c r="C179" s="29" t="s">
        <v>192</v>
      </c>
      <c r="D179" s="29" t="s">
        <v>78</v>
      </c>
      <c r="E179" s="33">
        <f t="shared" si="4"/>
        <v>0</v>
      </c>
      <c r="F179" s="33">
        <f t="shared" si="5"/>
        <v>0</v>
      </c>
      <c r="G179" s="30">
        <v>0.91039999999999999</v>
      </c>
      <c r="H179" s="30">
        <v>24.7028</v>
      </c>
      <c r="I179" s="30">
        <v>2.5415999999999999</v>
      </c>
      <c r="J179" s="30">
        <v>-0.34179999999999999</v>
      </c>
      <c r="K179" s="31">
        <v>22462.755000000001</v>
      </c>
      <c r="L179" s="31">
        <v>253217.03339999999</v>
      </c>
      <c r="M179" s="31">
        <v>536123.21939999994</v>
      </c>
      <c r="N179" s="31">
        <v>298717.28340000001</v>
      </c>
      <c r="O179" s="31">
        <v>9017.7882000000009</v>
      </c>
      <c r="P179" s="31">
        <v>19113.936600000001</v>
      </c>
      <c r="Q179" s="30">
        <v>26.467700000000001</v>
      </c>
      <c r="R179" s="30">
        <v>61.254899999999999</v>
      </c>
      <c r="S179" s="30">
        <v>13.849</v>
      </c>
      <c r="T179" s="30">
        <v>4.7778</v>
      </c>
      <c r="U179" s="30" t="s">
        <v>146</v>
      </c>
      <c r="V179" s="31">
        <v>25428.413400000001</v>
      </c>
    </row>
    <row r="180" spans="1:22" hidden="1" x14ac:dyDescent="0.3">
      <c r="A180" s="32" t="s">
        <v>164</v>
      </c>
      <c r="B180" s="32">
        <v>2005</v>
      </c>
      <c r="C180" s="29" t="s">
        <v>192</v>
      </c>
      <c r="D180" s="29" t="s">
        <v>78</v>
      </c>
      <c r="E180" s="33">
        <f t="shared" si="4"/>
        <v>0</v>
      </c>
      <c r="F180" s="33">
        <f t="shared" si="5"/>
        <v>0</v>
      </c>
      <c r="G180" s="30">
        <v>0.83909999999999996</v>
      </c>
      <c r="H180" s="30">
        <v>23.4724</v>
      </c>
      <c r="I180" s="30">
        <v>2.0859999999999999</v>
      </c>
      <c r="J180" s="30">
        <v>0.46779999999999999</v>
      </c>
      <c r="K180" s="31">
        <v>19727.238600000001</v>
      </c>
      <c r="L180" s="31">
        <v>249075.72270000001</v>
      </c>
      <c r="M180" s="31">
        <v>532374.19979999994</v>
      </c>
      <c r="N180" s="31">
        <v>304237.39919999999</v>
      </c>
      <c r="O180" s="31">
        <v>10316.507600000001</v>
      </c>
      <c r="P180" s="31">
        <v>17522.146499999999</v>
      </c>
      <c r="Q180" s="30">
        <v>29.139600000000002</v>
      </c>
      <c r="R180" s="30">
        <v>61.149099999999997</v>
      </c>
      <c r="S180" s="30">
        <v>12.7483</v>
      </c>
      <c r="T180" s="30">
        <v>9.3972999999999995</v>
      </c>
      <c r="U180" s="30" t="s">
        <v>146</v>
      </c>
      <c r="V180" s="31">
        <v>27095.305499999999</v>
      </c>
    </row>
    <row r="181" spans="1:22" hidden="1" x14ac:dyDescent="0.3">
      <c r="A181" s="32" t="s">
        <v>165</v>
      </c>
      <c r="B181" s="32">
        <v>2006</v>
      </c>
      <c r="C181" s="29" t="s">
        <v>192</v>
      </c>
      <c r="D181" s="29" t="s">
        <v>78</v>
      </c>
      <c r="E181" s="33">
        <f t="shared" si="4"/>
        <v>0</v>
      </c>
      <c r="F181" s="33">
        <f t="shared" si="5"/>
        <v>0</v>
      </c>
      <c r="G181" s="30">
        <v>0.85799999999999998</v>
      </c>
      <c r="H181" s="30">
        <v>26.2576</v>
      </c>
      <c r="I181" s="30">
        <v>1.8395999999999999</v>
      </c>
      <c r="J181" s="30">
        <v>-6.3299999999999995E-2</v>
      </c>
      <c r="K181" s="31">
        <v>24838.856400000001</v>
      </c>
      <c r="L181" s="31">
        <v>302146.06089999998</v>
      </c>
      <c r="M181" s="31">
        <v>665308.80740000005</v>
      </c>
      <c r="N181" s="31">
        <v>368822.5514</v>
      </c>
      <c r="O181" s="31">
        <v>10213.25</v>
      </c>
      <c r="P181" s="31">
        <v>21599.426500000001</v>
      </c>
      <c r="Q181" s="30">
        <v>29.8599</v>
      </c>
      <c r="R181" s="30">
        <v>57.597000000000001</v>
      </c>
      <c r="S181" s="30">
        <v>7.6050000000000004</v>
      </c>
      <c r="T181" s="30">
        <v>6.3110999999999997</v>
      </c>
      <c r="U181" s="30" t="s">
        <v>146</v>
      </c>
      <c r="V181" s="31">
        <v>32210.3505</v>
      </c>
    </row>
    <row r="182" spans="1:22" hidden="1" x14ac:dyDescent="0.3">
      <c r="A182" s="32" t="s">
        <v>166</v>
      </c>
      <c r="B182" s="32">
        <v>2007</v>
      </c>
      <c r="C182" s="29" t="s">
        <v>192</v>
      </c>
      <c r="D182" s="29" t="s">
        <v>78</v>
      </c>
      <c r="E182" s="33">
        <f t="shared" si="4"/>
        <v>1</v>
      </c>
      <c r="F182" s="33">
        <f t="shared" si="5"/>
        <v>0</v>
      </c>
      <c r="G182" s="30">
        <v>0.94379999999999997</v>
      </c>
      <c r="H182" s="30">
        <v>28.236599999999999</v>
      </c>
      <c r="I182" s="30">
        <v>1.8966000000000001</v>
      </c>
      <c r="J182" s="30">
        <v>-8.48E-2</v>
      </c>
      <c r="K182" s="31">
        <v>27662.630399999998</v>
      </c>
      <c r="L182" s="31">
        <v>282733.02</v>
      </c>
      <c r="M182" s="31">
        <v>700579.11419999995</v>
      </c>
      <c r="N182" s="31">
        <v>420772.55940000003</v>
      </c>
      <c r="O182" s="31">
        <v>12202.9581</v>
      </c>
      <c r="P182" s="31">
        <v>24071.9607</v>
      </c>
      <c r="Q182" s="30">
        <v>28.438300000000002</v>
      </c>
      <c r="R182" s="30">
        <v>60.404899999999998</v>
      </c>
      <c r="S182" s="30">
        <v>11.4155</v>
      </c>
      <c r="T182" s="30">
        <v>12.3531</v>
      </c>
      <c r="U182" s="30" t="s">
        <v>146</v>
      </c>
      <c r="V182" s="31">
        <v>37427.427900000002</v>
      </c>
    </row>
    <row r="183" spans="1:22" hidden="1" x14ac:dyDescent="0.3">
      <c r="A183" s="32" t="s">
        <v>167</v>
      </c>
      <c r="B183" s="32">
        <v>2008</v>
      </c>
      <c r="C183" s="29" t="s">
        <v>192</v>
      </c>
      <c r="D183" s="29" t="s">
        <v>78</v>
      </c>
      <c r="E183" s="33">
        <f t="shared" si="4"/>
        <v>1</v>
      </c>
      <c r="F183" s="33">
        <f t="shared" si="5"/>
        <v>0</v>
      </c>
      <c r="G183" s="30">
        <v>0.1938</v>
      </c>
      <c r="H183" s="30">
        <v>7.6066000000000003</v>
      </c>
      <c r="I183" s="30">
        <v>2.008</v>
      </c>
      <c r="J183" s="30">
        <v>0.54010000000000002</v>
      </c>
      <c r="K183" s="31">
        <v>19969.2075</v>
      </c>
      <c r="L183" s="31">
        <v>248503.75</v>
      </c>
      <c r="M183" s="31">
        <v>716711.05</v>
      </c>
      <c r="N183" s="31">
        <v>358988.08</v>
      </c>
      <c r="O183" s="31">
        <v>14292.7505</v>
      </c>
      <c r="P183" s="31">
        <v>13690.297500000001</v>
      </c>
      <c r="Q183" s="30">
        <v>50.700099999999999</v>
      </c>
      <c r="R183" s="30">
        <v>51.733899999999998</v>
      </c>
      <c r="S183" s="30">
        <v>16.0596</v>
      </c>
      <c r="T183" s="30">
        <v>9.1872000000000007</v>
      </c>
      <c r="U183" s="30" t="s">
        <v>146</v>
      </c>
      <c r="V183" s="31">
        <v>34815.302499999998</v>
      </c>
    </row>
    <row r="184" spans="1:22" hidden="1" x14ac:dyDescent="0.3">
      <c r="A184" s="32" t="s">
        <v>168</v>
      </c>
      <c r="B184" s="32">
        <v>2009</v>
      </c>
      <c r="C184" s="29" t="s">
        <v>192</v>
      </c>
      <c r="D184" s="29" t="s">
        <v>78</v>
      </c>
      <c r="E184" s="33">
        <f t="shared" si="4"/>
        <v>1</v>
      </c>
      <c r="F184" s="33">
        <f t="shared" si="5"/>
        <v>0</v>
      </c>
      <c r="G184" s="30">
        <v>0.38640000000000002</v>
      </c>
      <c r="H184" s="30">
        <v>10.7346</v>
      </c>
      <c r="I184" s="30">
        <v>1.3829</v>
      </c>
      <c r="J184" s="30">
        <v>0.73450000000000004</v>
      </c>
      <c r="K184" s="31">
        <v>76751.444000000003</v>
      </c>
      <c r="L184" s="31">
        <v>796592.14359999995</v>
      </c>
      <c r="M184" s="31">
        <v>1658800</v>
      </c>
      <c r="N184" s="31">
        <v>1036300</v>
      </c>
      <c r="O184" s="31">
        <v>14133.969499999999</v>
      </c>
      <c r="P184" s="31">
        <v>69885.314400000003</v>
      </c>
      <c r="Q184" s="30">
        <v>23.290099999999999</v>
      </c>
      <c r="R184" s="30">
        <v>53.700699999999998</v>
      </c>
      <c r="S184" s="30">
        <v>163.233</v>
      </c>
      <c r="T184" s="30">
        <v>137.94649999999999</v>
      </c>
      <c r="U184" s="30">
        <v>558.96119999999996</v>
      </c>
      <c r="V184" s="31">
        <v>98627.139599999995</v>
      </c>
    </row>
    <row r="185" spans="1:22" hidden="1" x14ac:dyDescent="0.3">
      <c r="A185" s="32" t="s">
        <v>169</v>
      </c>
      <c r="B185" s="32">
        <v>2010</v>
      </c>
      <c r="C185" s="29" t="s">
        <v>192</v>
      </c>
      <c r="D185" s="29" t="s">
        <v>78</v>
      </c>
      <c r="E185" s="33">
        <f t="shared" si="4"/>
        <v>1</v>
      </c>
      <c r="F185" s="33">
        <f t="shared" si="5"/>
        <v>0</v>
      </c>
      <c r="G185" s="30">
        <v>-3.1699999999999999E-2</v>
      </c>
      <c r="H185" s="30">
        <v>-0.71640000000000004</v>
      </c>
      <c r="I185" s="30">
        <v>1.3983000000000001</v>
      </c>
      <c r="J185" s="30">
        <v>0.90890000000000004</v>
      </c>
      <c r="K185" s="31">
        <v>73506.887700000007</v>
      </c>
      <c r="L185" s="31">
        <v>633574.58519999997</v>
      </c>
      <c r="M185" s="31">
        <v>1546000</v>
      </c>
      <c r="N185" s="31">
        <v>952563.32700000005</v>
      </c>
      <c r="O185" s="31">
        <v>19392.231100000001</v>
      </c>
      <c r="P185" s="31">
        <v>71813.705100000006</v>
      </c>
      <c r="Q185" s="30">
        <v>21.141400000000001</v>
      </c>
      <c r="R185" s="30">
        <v>55.512099999999997</v>
      </c>
      <c r="S185" s="30">
        <v>-4.7991999999999999</v>
      </c>
      <c r="T185" s="30">
        <v>-3.2227000000000001</v>
      </c>
      <c r="U185" s="30">
        <v>532.86210000000005</v>
      </c>
      <c r="V185" s="31">
        <v>96378.884699999995</v>
      </c>
    </row>
    <row r="186" spans="1:22" hidden="1" x14ac:dyDescent="0.3">
      <c r="A186" s="32" t="s">
        <v>170</v>
      </c>
      <c r="B186" s="32">
        <v>2011</v>
      </c>
      <c r="C186" s="29" t="s">
        <v>192</v>
      </c>
      <c r="D186" s="29" t="s">
        <v>78</v>
      </c>
      <c r="E186" s="33">
        <f t="shared" si="4"/>
        <v>1</v>
      </c>
      <c r="F186" s="33">
        <f t="shared" si="5"/>
        <v>0</v>
      </c>
      <c r="G186" s="30">
        <v>-0.28410000000000002</v>
      </c>
      <c r="H186" s="30">
        <v>-6.0598999999999998</v>
      </c>
      <c r="I186" s="30">
        <v>1.5303</v>
      </c>
      <c r="J186" s="30">
        <v>1.2828999999999999</v>
      </c>
      <c r="K186" s="31">
        <v>68234.9473</v>
      </c>
      <c r="L186" s="31">
        <v>546445.65689999994</v>
      </c>
      <c r="M186" s="31">
        <v>1505200</v>
      </c>
      <c r="N186" s="31">
        <v>906299.43299999996</v>
      </c>
      <c r="O186" s="31">
        <v>20366.015500000001</v>
      </c>
      <c r="P186" s="31">
        <v>71217.327999999994</v>
      </c>
      <c r="Q186" s="30">
        <v>20.829799999999999</v>
      </c>
      <c r="R186" s="30">
        <v>61.422800000000002</v>
      </c>
      <c r="S186" s="30">
        <v>-4.3536999999999999</v>
      </c>
      <c r="T186" s="30">
        <v>5.1501999999999999</v>
      </c>
      <c r="U186" s="30">
        <v>521.37400000000002</v>
      </c>
      <c r="V186" s="31">
        <v>85293.296400000007</v>
      </c>
    </row>
    <row r="187" spans="1:22" hidden="1" x14ac:dyDescent="0.3">
      <c r="A187" s="32" t="s">
        <v>171</v>
      </c>
      <c r="B187" s="32">
        <v>2012</v>
      </c>
      <c r="C187" s="29" t="s">
        <v>192</v>
      </c>
      <c r="D187" s="29" t="s">
        <v>78</v>
      </c>
      <c r="E187" s="33">
        <f t="shared" si="4"/>
        <v>1</v>
      </c>
      <c r="F187" s="33">
        <f t="shared" si="5"/>
        <v>0</v>
      </c>
      <c r="G187" s="30">
        <v>-0.15060000000000001</v>
      </c>
      <c r="H187" s="30">
        <v>-3.1739999999999999</v>
      </c>
      <c r="I187" s="30">
        <v>1.1484000000000001</v>
      </c>
      <c r="J187" s="30">
        <v>0.60660000000000003</v>
      </c>
      <c r="K187" s="31">
        <v>69441.046799999996</v>
      </c>
      <c r="L187" s="31">
        <v>503987.63579999999</v>
      </c>
      <c r="M187" s="31">
        <v>1501700</v>
      </c>
      <c r="N187" s="31">
        <v>864845.89500000002</v>
      </c>
      <c r="O187" s="31">
        <v>14384.660099999999</v>
      </c>
      <c r="P187" s="31">
        <v>71463.175799999997</v>
      </c>
      <c r="Q187" s="30">
        <v>20.690899999999999</v>
      </c>
      <c r="R187" s="30">
        <v>69.216499999999996</v>
      </c>
      <c r="S187" s="30">
        <v>-8.8804999999999996</v>
      </c>
      <c r="T187" s="30">
        <v>3.1423000000000001</v>
      </c>
      <c r="U187" s="30">
        <v>541.38840000000005</v>
      </c>
      <c r="V187" s="31">
        <v>87061.992599999998</v>
      </c>
    </row>
    <row r="188" spans="1:22" hidden="1" x14ac:dyDescent="0.3">
      <c r="A188" s="32" t="s">
        <v>172</v>
      </c>
      <c r="B188" s="32">
        <v>2013</v>
      </c>
      <c r="C188" s="29" t="s">
        <v>192</v>
      </c>
      <c r="D188" s="29" t="s">
        <v>78</v>
      </c>
      <c r="E188" s="33">
        <f t="shared" si="4"/>
        <v>0</v>
      </c>
      <c r="F188" s="33">
        <f t="shared" si="5"/>
        <v>0</v>
      </c>
      <c r="G188" s="30">
        <v>-9.4100000000000003E-2</v>
      </c>
      <c r="H188" s="30">
        <v>-2.0720999999999998</v>
      </c>
      <c r="I188" s="30">
        <v>0.98150000000000004</v>
      </c>
      <c r="J188" s="30">
        <v>0.3286</v>
      </c>
      <c r="K188" s="31">
        <v>63239.0484</v>
      </c>
      <c r="L188" s="31">
        <v>437093.91</v>
      </c>
      <c r="M188" s="31">
        <v>1403200</v>
      </c>
      <c r="N188" s="31">
        <v>840305.38020000001</v>
      </c>
      <c r="O188" s="31">
        <v>11482.3454</v>
      </c>
      <c r="P188" s="31">
        <v>64589.1774</v>
      </c>
      <c r="Q188" s="30">
        <v>21.533200000000001</v>
      </c>
      <c r="R188" s="30">
        <v>76.788899999999998</v>
      </c>
      <c r="S188" s="30">
        <v>-4.7378999999999998</v>
      </c>
      <c r="T188" s="30">
        <v>3.3727999999999998</v>
      </c>
      <c r="U188" s="30">
        <v>558.73500000000001</v>
      </c>
      <c r="V188" s="31">
        <v>90710.446200000006</v>
      </c>
    </row>
    <row r="189" spans="1:22" hidden="1" x14ac:dyDescent="0.3">
      <c r="A189" s="32" t="s">
        <v>173</v>
      </c>
      <c r="B189" s="32">
        <v>2014</v>
      </c>
      <c r="C189" s="29" t="s">
        <v>192</v>
      </c>
      <c r="D189" s="29" t="s">
        <v>78</v>
      </c>
      <c r="E189" s="33">
        <f t="shared" si="4"/>
        <v>0</v>
      </c>
      <c r="F189" s="33">
        <f t="shared" si="5"/>
        <v>0</v>
      </c>
      <c r="G189" s="30">
        <v>0.16589999999999999</v>
      </c>
      <c r="H189" s="30">
        <v>3.4302999999999999</v>
      </c>
      <c r="I189" s="30">
        <v>1.4645999999999999</v>
      </c>
      <c r="J189" s="30">
        <v>0.99009999999999998</v>
      </c>
      <c r="K189" s="31">
        <v>61635.319799999997</v>
      </c>
      <c r="L189" s="31">
        <v>373529.5454</v>
      </c>
      <c r="M189" s="31">
        <v>1332000</v>
      </c>
      <c r="N189" s="31">
        <v>762094.75580000004</v>
      </c>
      <c r="O189" s="31">
        <v>17560.937399999999</v>
      </c>
      <c r="P189" s="31">
        <v>67520.263500000001</v>
      </c>
      <c r="Q189" s="30">
        <v>17.1312</v>
      </c>
      <c r="R189" s="30">
        <v>79.800799999999995</v>
      </c>
      <c r="S189" s="30">
        <v>-3.5739999999999998</v>
      </c>
      <c r="T189" s="30">
        <v>1.3043</v>
      </c>
      <c r="U189" s="30">
        <v>490.05470000000003</v>
      </c>
      <c r="V189" s="31">
        <v>82267.679999999993</v>
      </c>
    </row>
    <row r="190" spans="1:22" hidden="1" x14ac:dyDescent="0.3">
      <c r="A190" s="32" t="s">
        <v>174</v>
      </c>
      <c r="B190" s="32">
        <v>2015</v>
      </c>
      <c r="C190" s="29" t="s">
        <v>192</v>
      </c>
      <c r="D190" s="29" t="s">
        <v>78</v>
      </c>
      <c r="E190" s="33">
        <f t="shared" si="4"/>
        <v>0</v>
      </c>
      <c r="F190" s="33">
        <f t="shared" si="5"/>
        <v>0</v>
      </c>
      <c r="G190" s="30">
        <v>0.10349999999999999</v>
      </c>
      <c r="H190" s="30">
        <v>1.1021000000000001</v>
      </c>
      <c r="I190" s="30">
        <v>1.5993999999999999</v>
      </c>
      <c r="J190" s="30">
        <v>1.2293000000000001</v>
      </c>
      <c r="K190" s="31">
        <v>53843.929600000003</v>
      </c>
      <c r="L190" s="31">
        <v>328339.82299999997</v>
      </c>
      <c r="M190" s="31">
        <v>1188600</v>
      </c>
      <c r="N190" s="31">
        <v>675123.66720000003</v>
      </c>
      <c r="O190" s="31">
        <v>17297.766599999999</v>
      </c>
      <c r="P190" s="31">
        <v>60754.175600000002</v>
      </c>
      <c r="Q190" s="30">
        <v>17.1709</v>
      </c>
      <c r="R190" s="30">
        <v>77.379099999999994</v>
      </c>
      <c r="S190" s="30">
        <v>-6.3194999999999997</v>
      </c>
      <c r="T190" s="30">
        <v>-6.4287999999999998</v>
      </c>
      <c r="U190" s="30">
        <v>432.17329999999998</v>
      </c>
      <c r="V190" s="31">
        <v>70717.306400000001</v>
      </c>
    </row>
    <row r="191" spans="1:22" hidden="1" x14ac:dyDescent="0.3">
      <c r="A191" s="32" t="s">
        <v>175</v>
      </c>
      <c r="B191" s="32">
        <v>2016</v>
      </c>
      <c r="C191" s="29" t="s">
        <v>192</v>
      </c>
      <c r="D191" s="29" t="s">
        <v>78</v>
      </c>
      <c r="E191" s="33">
        <f t="shared" si="4"/>
        <v>0</v>
      </c>
      <c r="F191" s="33">
        <f t="shared" si="5"/>
        <v>0</v>
      </c>
      <c r="G191" s="30">
        <v>0.29709999999999998</v>
      </c>
      <c r="H191" s="30">
        <v>4.7499000000000002</v>
      </c>
      <c r="I191" s="30">
        <v>1.3353999999999999</v>
      </c>
      <c r="J191" s="30">
        <v>0.86009999999999998</v>
      </c>
      <c r="K191" s="31">
        <v>45159.244500000001</v>
      </c>
      <c r="L191" s="31">
        <v>266076.723</v>
      </c>
      <c r="M191" s="31">
        <v>1009600</v>
      </c>
      <c r="N191" s="31">
        <v>558080.41500000004</v>
      </c>
      <c r="O191" s="31">
        <v>12569.820599999999</v>
      </c>
      <c r="P191" s="31">
        <v>53108.19</v>
      </c>
      <c r="Q191" s="30">
        <v>16.7529</v>
      </c>
      <c r="R191" s="30">
        <v>78.213800000000006</v>
      </c>
      <c r="S191" s="30">
        <v>-1.3395999999999999</v>
      </c>
      <c r="T191" s="30">
        <v>-1.2827</v>
      </c>
      <c r="U191" s="30">
        <v>425.47989999999999</v>
      </c>
      <c r="V191" s="31">
        <v>56938.843500000003</v>
      </c>
    </row>
    <row r="192" spans="1:22" hidden="1" x14ac:dyDescent="0.3">
      <c r="A192" s="32" t="s">
        <v>176</v>
      </c>
      <c r="B192" s="32">
        <v>2017</v>
      </c>
      <c r="C192" s="29" t="s">
        <v>192</v>
      </c>
      <c r="D192" s="29" t="s">
        <v>78</v>
      </c>
      <c r="E192" s="33">
        <f t="shared" si="4"/>
        <v>0</v>
      </c>
      <c r="F192" s="33">
        <f t="shared" si="5"/>
        <v>0</v>
      </c>
      <c r="G192" s="30">
        <v>0.42420000000000002</v>
      </c>
      <c r="H192" s="30">
        <v>7.0278</v>
      </c>
      <c r="I192" s="30">
        <v>1.5663</v>
      </c>
      <c r="J192" s="30">
        <v>1.2068000000000001</v>
      </c>
      <c r="K192" s="31">
        <v>49131.339599999999</v>
      </c>
      <c r="L192" s="31">
        <v>285246.85560000001</v>
      </c>
      <c r="M192" s="31">
        <v>1098300</v>
      </c>
      <c r="N192" s="31">
        <v>619219.3308</v>
      </c>
      <c r="O192" s="31">
        <v>14061.126399999999</v>
      </c>
      <c r="P192" s="31">
        <v>58898.3724</v>
      </c>
      <c r="Q192" s="30">
        <v>16.525400000000001</v>
      </c>
      <c r="R192" s="30">
        <v>77.184799999999996</v>
      </c>
      <c r="S192" s="30">
        <v>1.2831999999999999</v>
      </c>
      <c r="T192" s="30">
        <v>0.61170000000000002</v>
      </c>
      <c r="U192" s="30">
        <v>419.5369</v>
      </c>
      <c r="V192" s="31">
        <v>60396.831599999998</v>
      </c>
    </row>
    <row r="193" spans="1:22" hidden="1" x14ac:dyDescent="0.3">
      <c r="A193" s="32" t="s">
        <v>177</v>
      </c>
      <c r="B193" s="32">
        <v>2018</v>
      </c>
      <c r="C193" s="29" t="s">
        <v>192</v>
      </c>
      <c r="D193" s="29" t="s">
        <v>78</v>
      </c>
      <c r="E193" s="33">
        <f t="shared" si="4"/>
        <v>0</v>
      </c>
      <c r="F193" s="33">
        <f t="shared" si="5"/>
        <v>0</v>
      </c>
      <c r="G193" s="30">
        <v>0.53449999999999998</v>
      </c>
      <c r="H193" s="30">
        <v>8.8957999999999995</v>
      </c>
      <c r="I193" s="30">
        <v>1.8935999999999999</v>
      </c>
      <c r="J193" s="30" t="s">
        <v>146</v>
      </c>
      <c r="K193" s="31">
        <v>47847.2094</v>
      </c>
      <c r="L193" s="31">
        <v>263034.10359999997</v>
      </c>
      <c r="M193" s="31">
        <v>1016600</v>
      </c>
      <c r="N193" s="31">
        <v>570415.36499999999</v>
      </c>
      <c r="O193" s="31">
        <v>17884.7412</v>
      </c>
      <c r="P193" s="31">
        <v>55360.9764</v>
      </c>
      <c r="Q193" s="30">
        <v>15.8887</v>
      </c>
      <c r="R193" s="30">
        <v>74.702200000000005</v>
      </c>
      <c r="S193" s="30">
        <v>-2.2587000000000002</v>
      </c>
      <c r="T193" s="30">
        <v>0.18340000000000001</v>
      </c>
      <c r="U193" s="30">
        <v>365.27620000000002</v>
      </c>
      <c r="V193" s="31">
        <v>60204.456400000003</v>
      </c>
    </row>
    <row r="194" spans="1:22" hidden="1" x14ac:dyDescent="0.3">
      <c r="A194" s="32" t="s">
        <v>178</v>
      </c>
      <c r="B194" s="32">
        <v>2019</v>
      </c>
      <c r="C194" s="29" t="s">
        <v>192</v>
      </c>
      <c r="D194" s="29" t="s">
        <v>78</v>
      </c>
      <c r="E194" s="33">
        <f t="shared" si="4"/>
        <v>0</v>
      </c>
      <c r="F194" s="33">
        <f t="shared" si="5"/>
        <v>0</v>
      </c>
      <c r="G194" s="30">
        <v>0.35859999999999997</v>
      </c>
      <c r="H194" s="30">
        <v>5.7770000000000001</v>
      </c>
      <c r="I194" s="30">
        <v>1.4735</v>
      </c>
      <c r="J194" s="30" t="s">
        <v>146</v>
      </c>
      <c r="K194" s="31">
        <v>45083.589599999999</v>
      </c>
      <c r="L194" s="31">
        <v>269810.53529999999</v>
      </c>
      <c r="M194" s="31">
        <v>1106000</v>
      </c>
      <c r="N194" s="31">
        <v>588409.01610000001</v>
      </c>
      <c r="O194" s="31">
        <v>12997.181</v>
      </c>
      <c r="P194" s="31">
        <v>55302.731099999997</v>
      </c>
      <c r="Q194" s="30">
        <v>17.443300000000001</v>
      </c>
      <c r="R194" s="30">
        <v>72.733599999999996</v>
      </c>
      <c r="S194" s="30">
        <v>-0.86650000000000005</v>
      </c>
      <c r="T194" s="30">
        <v>-1.071</v>
      </c>
      <c r="U194" s="30">
        <v>442.7269</v>
      </c>
      <c r="V194" s="31">
        <v>57582.640800000001</v>
      </c>
    </row>
    <row r="195" spans="1:22" hidden="1" x14ac:dyDescent="0.3">
      <c r="A195" s="32" t="s">
        <v>179</v>
      </c>
      <c r="B195" s="32">
        <v>2020</v>
      </c>
      <c r="C195" s="29" t="s">
        <v>192</v>
      </c>
      <c r="D195" s="29" t="s">
        <v>78</v>
      </c>
      <c r="E195" s="33">
        <f t="shared" ref="E195:E258" si="6">IF(OR(AND(B195&gt;2006,B195&lt;=2012), B195=2001,B195&gt;=2020),1,0)</f>
        <v>1</v>
      </c>
      <c r="F195" s="33">
        <f t="shared" ref="F195:F258" si="7">IF(D195="USA",1,0)</f>
        <v>0</v>
      </c>
      <c r="G195" s="30">
        <v>0.15459999999999999</v>
      </c>
      <c r="H195" s="30">
        <v>2.0358999999999998</v>
      </c>
      <c r="I195" s="30">
        <v>1.5152000000000001</v>
      </c>
      <c r="J195" s="30" t="s">
        <v>146</v>
      </c>
      <c r="K195" s="31">
        <v>52782.956599999998</v>
      </c>
      <c r="L195" s="31">
        <v>276769.92969999998</v>
      </c>
      <c r="M195" s="31">
        <v>1189400</v>
      </c>
      <c r="N195" s="31">
        <v>608838.69530000002</v>
      </c>
      <c r="O195" s="31">
        <v>13800.0666</v>
      </c>
      <c r="P195" s="31">
        <v>59078.7978</v>
      </c>
      <c r="Q195" s="30">
        <v>17.632400000000001</v>
      </c>
      <c r="R195" s="30">
        <v>75.757099999999994</v>
      </c>
      <c r="S195" s="30">
        <v>0.53110000000000002</v>
      </c>
      <c r="T195" s="30">
        <v>9.4370999999999992</v>
      </c>
      <c r="U195" s="30">
        <v>502.67140000000001</v>
      </c>
      <c r="V195" s="31">
        <v>64389.036800000002</v>
      </c>
    </row>
    <row r="196" spans="1:22" hidden="1" x14ac:dyDescent="0.3">
      <c r="A196" s="32" t="s">
        <v>180</v>
      </c>
      <c r="B196" s="32">
        <v>2021</v>
      </c>
      <c r="C196" s="29" t="s">
        <v>192</v>
      </c>
      <c r="D196" s="29" t="s">
        <v>78</v>
      </c>
      <c r="E196" s="33">
        <f t="shared" si="6"/>
        <v>1</v>
      </c>
      <c r="F196" s="33">
        <f t="shared" si="7"/>
        <v>0</v>
      </c>
      <c r="G196" s="30">
        <v>0.65810000000000002</v>
      </c>
      <c r="H196" s="30">
        <v>11.8619</v>
      </c>
      <c r="I196" s="30">
        <v>1.3178000000000001</v>
      </c>
      <c r="J196" s="30" t="s">
        <v>146</v>
      </c>
      <c r="K196" s="31">
        <v>52982.7575</v>
      </c>
      <c r="L196" s="31">
        <v>265241.3345</v>
      </c>
      <c r="M196" s="31">
        <v>1199900</v>
      </c>
      <c r="N196" s="31">
        <v>543006.60450000002</v>
      </c>
      <c r="O196" s="31">
        <v>12885.2477</v>
      </c>
      <c r="P196" s="31">
        <v>63629.388500000001</v>
      </c>
      <c r="Q196" s="30">
        <v>16.679099999999998</v>
      </c>
      <c r="R196" s="30">
        <v>79.225499999999997</v>
      </c>
      <c r="S196" s="30">
        <v>-10.048400000000001</v>
      </c>
      <c r="T196" s="30">
        <v>5.7012999999999998</v>
      </c>
      <c r="U196" s="30">
        <v>483.4418</v>
      </c>
      <c r="V196" s="31">
        <v>62713.069000000003</v>
      </c>
    </row>
    <row r="197" spans="1:22" hidden="1" x14ac:dyDescent="0.3">
      <c r="A197" s="32" t="s">
        <v>181</v>
      </c>
      <c r="B197" s="32">
        <v>2022</v>
      </c>
      <c r="C197" s="29" t="s">
        <v>192</v>
      </c>
      <c r="D197" s="29" t="s">
        <v>78</v>
      </c>
      <c r="E197" s="33">
        <f t="shared" si="6"/>
        <v>1</v>
      </c>
      <c r="F197" s="33">
        <f t="shared" si="7"/>
        <v>0</v>
      </c>
      <c r="G197" s="30">
        <v>0.61880000000000002</v>
      </c>
      <c r="H197" s="30">
        <v>11.2843</v>
      </c>
      <c r="I197" s="30">
        <v>2.0156000000000001</v>
      </c>
      <c r="J197" s="30" t="s">
        <v>146</v>
      </c>
      <c r="K197" s="31">
        <v>43596.352800000001</v>
      </c>
      <c r="L197" s="31">
        <v>255097.2182</v>
      </c>
      <c r="M197" s="31">
        <v>1062000</v>
      </c>
      <c r="N197" s="31">
        <v>555802.68660000002</v>
      </c>
      <c r="O197" s="31">
        <v>17256.093700000001</v>
      </c>
      <c r="P197" s="31">
        <v>50787.404000000002</v>
      </c>
      <c r="Q197" s="30">
        <v>18.4724</v>
      </c>
      <c r="R197" s="30">
        <v>77.031700000000001</v>
      </c>
      <c r="S197" s="30">
        <v>14.5144</v>
      </c>
      <c r="T197" s="30">
        <v>-0.2127</v>
      </c>
      <c r="U197" s="30">
        <v>480.87369999999999</v>
      </c>
      <c r="V197" s="31">
        <v>50303.483999999997</v>
      </c>
    </row>
    <row r="198" spans="1:22" x14ac:dyDescent="0.3">
      <c r="A198" s="32" t="s">
        <v>149</v>
      </c>
      <c r="B198" s="32">
        <v>1990</v>
      </c>
      <c r="C198" s="29" t="s">
        <v>193</v>
      </c>
      <c r="D198" s="29" t="s">
        <v>205</v>
      </c>
      <c r="E198" s="33">
        <f t="shared" si="6"/>
        <v>0</v>
      </c>
      <c r="F198" s="33">
        <f t="shared" si="7"/>
        <v>0</v>
      </c>
      <c r="G198" s="30" t="s">
        <v>146</v>
      </c>
      <c r="H198" s="30" t="s">
        <v>146</v>
      </c>
      <c r="I198" s="30" t="s">
        <v>146</v>
      </c>
      <c r="J198" s="30" t="s">
        <v>146</v>
      </c>
      <c r="K198" s="31" t="s">
        <v>146</v>
      </c>
      <c r="L198" s="31" t="s">
        <v>146</v>
      </c>
      <c r="M198" s="31">
        <v>74815.893100000001</v>
      </c>
      <c r="N198" s="31">
        <v>49186.504500000003</v>
      </c>
      <c r="O198" s="31">
        <v>2134.2593000000002</v>
      </c>
      <c r="P198" s="31">
        <v>2955.1293000000001</v>
      </c>
      <c r="Q198" s="30">
        <v>22.0242</v>
      </c>
      <c r="R198" s="30">
        <v>95.151600000000002</v>
      </c>
      <c r="S198" s="30" t="s">
        <v>146</v>
      </c>
      <c r="T198" s="30" t="s">
        <v>146</v>
      </c>
      <c r="U198" s="30" t="s">
        <v>146</v>
      </c>
      <c r="V198" s="31" t="s">
        <v>146</v>
      </c>
    </row>
    <row r="199" spans="1:22" x14ac:dyDescent="0.3">
      <c r="A199" s="32" t="s">
        <v>150</v>
      </c>
      <c r="B199" s="32">
        <v>1991</v>
      </c>
      <c r="C199" s="29" t="s">
        <v>193</v>
      </c>
      <c r="D199" s="29" t="s">
        <v>205</v>
      </c>
      <c r="E199" s="33">
        <f t="shared" si="6"/>
        <v>0</v>
      </c>
      <c r="F199" s="33">
        <f t="shared" si="7"/>
        <v>0</v>
      </c>
      <c r="G199" s="30">
        <v>0.63949999999999996</v>
      </c>
      <c r="H199" s="30">
        <v>14.9389</v>
      </c>
      <c r="I199" s="30">
        <v>3.1532</v>
      </c>
      <c r="J199" s="30">
        <v>2.1255999999999999</v>
      </c>
      <c r="K199" s="31" t="s">
        <v>146</v>
      </c>
      <c r="L199" s="31" t="s">
        <v>146</v>
      </c>
      <c r="M199" s="31">
        <v>87910.952799999999</v>
      </c>
      <c r="N199" s="31">
        <v>55494.211900000002</v>
      </c>
      <c r="O199" s="31">
        <v>2355.3339999999998</v>
      </c>
      <c r="P199" s="31">
        <v>3412.2885000000001</v>
      </c>
      <c r="Q199" s="30">
        <v>21.499099999999999</v>
      </c>
      <c r="R199" s="30">
        <v>94.663499999999999</v>
      </c>
      <c r="S199" s="30">
        <v>8.4957999999999991</v>
      </c>
      <c r="T199" s="30">
        <v>12.9117</v>
      </c>
      <c r="U199" s="30" t="s">
        <v>146</v>
      </c>
      <c r="V199" s="31" t="s">
        <v>146</v>
      </c>
    </row>
    <row r="200" spans="1:22" x14ac:dyDescent="0.3">
      <c r="A200" s="32" t="s">
        <v>151</v>
      </c>
      <c r="B200" s="32">
        <v>1992</v>
      </c>
      <c r="C200" s="29" t="s">
        <v>193</v>
      </c>
      <c r="D200" s="29" t="s">
        <v>205</v>
      </c>
      <c r="E200" s="33">
        <f t="shared" si="6"/>
        <v>0</v>
      </c>
      <c r="F200" s="33">
        <f t="shared" si="7"/>
        <v>0</v>
      </c>
      <c r="G200" s="30">
        <v>0.61609999999999998</v>
      </c>
      <c r="H200" s="30">
        <v>14.1107</v>
      </c>
      <c r="I200" s="30">
        <v>3.1080999999999999</v>
      </c>
      <c r="J200" s="30">
        <v>2.411</v>
      </c>
      <c r="K200" s="31" t="s">
        <v>146</v>
      </c>
      <c r="L200" s="31" t="s">
        <v>146</v>
      </c>
      <c r="M200" s="31">
        <v>87974.019700000004</v>
      </c>
      <c r="N200" s="31">
        <v>56737.937700000002</v>
      </c>
      <c r="O200" s="31">
        <v>2537.6527000000001</v>
      </c>
      <c r="P200" s="31">
        <v>3495.2395999999999</v>
      </c>
      <c r="Q200" s="30">
        <v>20.824100000000001</v>
      </c>
      <c r="R200" s="30">
        <v>93.338099999999997</v>
      </c>
      <c r="S200" s="30">
        <v>12.8386</v>
      </c>
      <c r="T200" s="30">
        <v>9.6136999999999997</v>
      </c>
      <c r="U200" s="30" t="s">
        <v>146</v>
      </c>
      <c r="V200" s="31" t="s">
        <v>146</v>
      </c>
    </row>
    <row r="201" spans="1:22" x14ac:dyDescent="0.3">
      <c r="A201" s="32" t="s">
        <v>152</v>
      </c>
      <c r="B201" s="32">
        <v>1993</v>
      </c>
      <c r="C201" s="29" t="s">
        <v>193</v>
      </c>
      <c r="D201" s="29" t="s">
        <v>205</v>
      </c>
      <c r="E201" s="33">
        <f t="shared" si="6"/>
        <v>0</v>
      </c>
      <c r="F201" s="33">
        <f t="shared" si="7"/>
        <v>0</v>
      </c>
      <c r="G201" s="30">
        <v>0.62770000000000004</v>
      </c>
      <c r="H201" s="30">
        <v>13.986499999999999</v>
      </c>
      <c r="I201" s="30">
        <v>3.0312000000000001</v>
      </c>
      <c r="J201" s="30">
        <v>2.4146999999999998</v>
      </c>
      <c r="K201" s="31" t="s">
        <v>146</v>
      </c>
      <c r="L201" s="31" t="s">
        <v>146</v>
      </c>
      <c r="M201" s="31">
        <v>88490.194600000003</v>
      </c>
      <c r="N201" s="31">
        <v>51704.3992</v>
      </c>
      <c r="O201" s="31">
        <v>2508.0767000000001</v>
      </c>
      <c r="P201" s="31">
        <v>3660.1801999999998</v>
      </c>
      <c r="Q201" s="30">
        <v>20.282699999999998</v>
      </c>
      <c r="R201" s="30">
        <v>91.461100000000002</v>
      </c>
      <c r="S201" s="30">
        <v>-2.8938999999999999</v>
      </c>
      <c r="T201" s="30">
        <v>3.9274</v>
      </c>
      <c r="U201" s="30" t="s">
        <v>146</v>
      </c>
      <c r="V201" s="31" t="s">
        <v>146</v>
      </c>
    </row>
    <row r="202" spans="1:22" x14ac:dyDescent="0.3">
      <c r="A202" s="32" t="s">
        <v>153</v>
      </c>
      <c r="B202" s="32">
        <v>1994</v>
      </c>
      <c r="C202" s="29" t="s">
        <v>193</v>
      </c>
      <c r="D202" s="29" t="s">
        <v>205</v>
      </c>
      <c r="E202" s="33">
        <f t="shared" si="6"/>
        <v>0</v>
      </c>
      <c r="F202" s="33">
        <f t="shared" si="7"/>
        <v>0</v>
      </c>
      <c r="G202" s="30">
        <v>0.64690000000000003</v>
      </c>
      <c r="H202" s="30">
        <v>14.383599999999999</v>
      </c>
      <c r="I202" s="30">
        <v>2.8222</v>
      </c>
      <c r="J202" s="30">
        <v>2.2372999999999998</v>
      </c>
      <c r="K202" s="31" t="s">
        <v>146</v>
      </c>
      <c r="L202" s="31" t="s">
        <v>146</v>
      </c>
      <c r="M202" s="31">
        <v>102155.1087</v>
      </c>
      <c r="N202" s="31">
        <v>55515.303899999999</v>
      </c>
      <c r="O202" s="31">
        <v>2491.5621999999998</v>
      </c>
      <c r="P202" s="31">
        <v>4197.8411999999998</v>
      </c>
      <c r="Q202" s="30">
        <v>20.629300000000001</v>
      </c>
      <c r="R202" s="30">
        <v>80.441000000000003</v>
      </c>
      <c r="S202" s="30">
        <v>9.9640000000000004</v>
      </c>
      <c r="T202" s="30">
        <v>4.1670999999999996</v>
      </c>
      <c r="U202" s="30" t="s">
        <v>146</v>
      </c>
      <c r="V202" s="31" t="s">
        <v>146</v>
      </c>
    </row>
    <row r="203" spans="1:22" x14ac:dyDescent="0.3">
      <c r="A203" s="32" t="s">
        <v>154</v>
      </c>
      <c r="B203" s="32">
        <v>1995</v>
      </c>
      <c r="C203" s="29" t="s">
        <v>193</v>
      </c>
      <c r="D203" s="29" t="s">
        <v>205</v>
      </c>
      <c r="E203" s="33">
        <f t="shared" si="6"/>
        <v>0</v>
      </c>
      <c r="F203" s="33">
        <f t="shared" si="7"/>
        <v>0</v>
      </c>
      <c r="G203" s="30">
        <v>0.68</v>
      </c>
      <c r="H203" s="30">
        <v>15.4742</v>
      </c>
      <c r="I203" s="30">
        <v>2.6642000000000001</v>
      </c>
      <c r="J203" s="30">
        <v>1.8270999999999999</v>
      </c>
      <c r="K203" s="31" t="s">
        <v>146</v>
      </c>
      <c r="L203" s="31" t="s">
        <v>146</v>
      </c>
      <c r="M203" s="31">
        <v>113072.6839</v>
      </c>
      <c r="N203" s="31">
        <v>58707.178999999996</v>
      </c>
      <c r="O203" s="31">
        <v>2624.2667000000001</v>
      </c>
      <c r="P203" s="31">
        <v>4597.8552</v>
      </c>
      <c r="Q203" s="30">
        <v>21.099799999999998</v>
      </c>
      <c r="R203" s="30">
        <v>82.496600000000001</v>
      </c>
      <c r="S203" s="30">
        <v>4.9833999999999996</v>
      </c>
      <c r="T203" s="30">
        <v>11.567500000000001</v>
      </c>
      <c r="U203" s="30" t="s">
        <v>146</v>
      </c>
      <c r="V203" s="31" t="s">
        <v>146</v>
      </c>
    </row>
    <row r="204" spans="1:22" x14ac:dyDescent="0.3">
      <c r="A204" s="32" t="s">
        <v>155</v>
      </c>
      <c r="B204" s="32">
        <v>1996</v>
      </c>
      <c r="C204" s="29" t="s">
        <v>193</v>
      </c>
      <c r="D204" s="29" t="s">
        <v>205</v>
      </c>
      <c r="E204" s="33">
        <f t="shared" si="6"/>
        <v>0</v>
      </c>
      <c r="F204" s="33">
        <f t="shared" si="7"/>
        <v>0</v>
      </c>
      <c r="G204" s="30">
        <v>0.72619999999999996</v>
      </c>
      <c r="H204" s="30">
        <v>17.034800000000001</v>
      </c>
      <c r="I204" s="30">
        <v>2.5465</v>
      </c>
      <c r="J204" s="30">
        <v>1.8315999999999999</v>
      </c>
      <c r="K204" s="31" t="s">
        <v>146</v>
      </c>
      <c r="L204" s="31" t="s">
        <v>146</v>
      </c>
      <c r="M204" s="31">
        <v>126749.7574</v>
      </c>
      <c r="N204" s="31">
        <v>63709.9784</v>
      </c>
      <c r="O204" s="31">
        <v>2776.4484000000002</v>
      </c>
      <c r="P204" s="31">
        <v>5022.0165999999999</v>
      </c>
      <c r="Q204" s="30">
        <v>21.911000000000001</v>
      </c>
      <c r="R204" s="30">
        <v>78.557500000000005</v>
      </c>
      <c r="S204" s="30">
        <v>8.2872000000000003</v>
      </c>
      <c r="T204" s="30">
        <v>8.8107000000000006</v>
      </c>
      <c r="U204" s="30" t="s">
        <v>146</v>
      </c>
      <c r="V204" s="31" t="s">
        <v>146</v>
      </c>
    </row>
    <row r="205" spans="1:22" x14ac:dyDescent="0.3">
      <c r="A205" s="32" t="s">
        <v>156</v>
      </c>
      <c r="B205" s="32">
        <v>1997</v>
      </c>
      <c r="C205" s="29" t="s">
        <v>193</v>
      </c>
      <c r="D205" s="29" t="s">
        <v>205</v>
      </c>
      <c r="E205" s="33">
        <f t="shared" si="6"/>
        <v>0</v>
      </c>
      <c r="F205" s="33">
        <f t="shared" si="7"/>
        <v>0</v>
      </c>
      <c r="G205" s="30">
        <v>0.69110000000000005</v>
      </c>
      <c r="H205" s="30">
        <v>17.021899999999999</v>
      </c>
      <c r="I205" s="30">
        <v>2.4312999999999998</v>
      </c>
      <c r="J205" s="30">
        <v>1.7688999999999999</v>
      </c>
      <c r="K205" s="31" t="s">
        <v>146</v>
      </c>
      <c r="L205" s="31" t="s">
        <v>146</v>
      </c>
      <c r="M205" s="31">
        <v>147476.05189999999</v>
      </c>
      <c r="N205" s="31">
        <v>69215.9228</v>
      </c>
      <c r="O205" s="31">
        <v>2969.8134</v>
      </c>
      <c r="P205" s="31">
        <v>5413.3257999999996</v>
      </c>
      <c r="Q205" s="30">
        <v>22.955400000000001</v>
      </c>
      <c r="R205" s="30">
        <v>80.235500000000002</v>
      </c>
      <c r="S205" s="30">
        <v>14.269299999999999</v>
      </c>
      <c r="T205" s="30">
        <v>20.920300000000001</v>
      </c>
      <c r="U205" s="30" t="s">
        <v>146</v>
      </c>
      <c r="V205" s="31" t="s">
        <v>146</v>
      </c>
    </row>
    <row r="206" spans="1:22" x14ac:dyDescent="0.3">
      <c r="A206" s="32" t="s">
        <v>157</v>
      </c>
      <c r="B206" s="32">
        <v>1998</v>
      </c>
      <c r="C206" s="29" t="s">
        <v>193</v>
      </c>
      <c r="D206" s="29" t="s">
        <v>205</v>
      </c>
      <c r="E206" s="33">
        <f t="shared" si="6"/>
        <v>0</v>
      </c>
      <c r="F206" s="33">
        <f t="shared" si="7"/>
        <v>0</v>
      </c>
      <c r="G206" s="30">
        <v>0.62729999999999997</v>
      </c>
      <c r="H206" s="30">
        <v>15.2098</v>
      </c>
      <c r="I206" s="30">
        <v>2.1937000000000002</v>
      </c>
      <c r="J206" s="30">
        <v>1.4329000000000001</v>
      </c>
      <c r="K206" s="31" t="s">
        <v>146</v>
      </c>
      <c r="L206" s="31" t="s">
        <v>146</v>
      </c>
      <c r="M206" s="31">
        <v>144463.9148</v>
      </c>
      <c r="N206" s="31">
        <v>67067.107999999993</v>
      </c>
      <c r="O206" s="31">
        <v>2752.4074999999998</v>
      </c>
      <c r="P206" s="31">
        <v>5613.9668000000001</v>
      </c>
      <c r="Q206" s="30">
        <v>20.008099999999999</v>
      </c>
      <c r="R206" s="30">
        <v>77.254499999999993</v>
      </c>
      <c r="S206" s="30">
        <v>5.9367000000000001</v>
      </c>
      <c r="T206" s="30">
        <v>-0.1588</v>
      </c>
      <c r="U206" s="30" t="s">
        <v>146</v>
      </c>
      <c r="V206" s="31" t="s">
        <v>146</v>
      </c>
    </row>
    <row r="207" spans="1:22" x14ac:dyDescent="0.3">
      <c r="A207" s="32" t="s">
        <v>158</v>
      </c>
      <c r="B207" s="32">
        <v>1999</v>
      </c>
      <c r="C207" s="29" t="s">
        <v>193</v>
      </c>
      <c r="D207" s="29" t="s">
        <v>205</v>
      </c>
      <c r="E207" s="33">
        <f t="shared" si="6"/>
        <v>0</v>
      </c>
      <c r="F207" s="33">
        <f t="shared" si="7"/>
        <v>0</v>
      </c>
      <c r="G207" s="30">
        <v>0.6099</v>
      </c>
      <c r="H207" s="30">
        <v>12.700200000000001</v>
      </c>
      <c r="I207" s="30">
        <v>2.2345999999999999</v>
      </c>
      <c r="J207" s="30">
        <v>1.9835</v>
      </c>
      <c r="K207" s="31" t="s">
        <v>146</v>
      </c>
      <c r="L207" s="31" t="s">
        <v>146</v>
      </c>
      <c r="M207" s="31">
        <v>156678.44279999999</v>
      </c>
      <c r="N207" s="31">
        <v>77626.876799999998</v>
      </c>
      <c r="O207" s="31">
        <v>2857.6520999999998</v>
      </c>
      <c r="P207" s="31">
        <v>6327.1961000000001</v>
      </c>
      <c r="Q207" s="30">
        <v>20.273800000000001</v>
      </c>
      <c r="R207" s="30">
        <v>79.950900000000004</v>
      </c>
      <c r="S207" s="30">
        <v>10.5693</v>
      </c>
      <c r="T207" s="30">
        <v>8.9530999999999992</v>
      </c>
      <c r="U207" s="30" t="s">
        <v>146</v>
      </c>
      <c r="V207" s="31" t="s">
        <v>146</v>
      </c>
    </row>
    <row r="208" spans="1:22" x14ac:dyDescent="0.3">
      <c r="A208" s="32" t="s">
        <v>159</v>
      </c>
      <c r="B208" s="32">
        <v>2000</v>
      </c>
      <c r="C208" s="29" t="s">
        <v>193</v>
      </c>
      <c r="D208" s="29" t="s">
        <v>205</v>
      </c>
      <c r="E208" s="33">
        <f t="shared" si="6"/>
        <v>0</v>
      </c>
      <c r="F208" s="33">
        <f t="shared" si="7"/>
        <v>0</v>
      </c>
      <c r="G208" s="30">
        <v>0.8004</v>
      </c>
      <c r="H208" s="30">
        <v>17.943100000000001</v>
      </c>
      <c r="I208" s="30">
        <v>2.1556000000000002</v>
      </c>
      <c r="J208" s="30">
        <v>1.3423</v>
      </c>
      <c r="K208" s="31" t="s">
        <v>146</v>
      </c>
      <c r="L208" s="31" t="s">
        <v>146</v>
      </c>
      <c r="M208" s="31">
        <v>153066.6317</v>
      </c>
      <c r="N208" s="31">
        <v>78112.539300000004</v>
      </c>
      <c r="O208" s="31">
        <v>2850.3148000000001</v>
      </c>
      <c r="P208" s="31">
        <v>6728.7512999999999</v>
      </c>
      <c r="Q208" s="30">
        <v>18.389199999999999</v>
      </c>
      <c r="R208" s="30">
        <v>82.165099999999995</v>
      </c>
      <c r="S208" s="30">
        <v>4.2420999999999998</v>
      </c>
      <c r="T208" s="30">
        <v>-0.1128</v>
      </c>
      <c r="U208" s="30" t="s">
        <v>146</v>
      </c>
      <c r="V208" s="31" t="s">
        <v>146</v>
      </c>
    </row>
    <row r="209" spans="1:22" x14ac:dyDescent="0.3">
      <c r="A209" s="32" t="s">
        <v>160</v>
      </c>
      <c r="B209" s="32">
        <v>2001</v>
      </c>
      <c r="C209" s="29" t="s">
        <v>193</v>
      </c>
      <c r="D209" s="29" t="s">
        <v>205</v>
      </c>
      <c r="E209" s="33">
        <f t="shared" si="6"/>
        <v>1</v>
      </c>
      <c r="F209" s="33">
        <f t="shared" si="7"/>
        <v>0</v>
      </c>
      <c r="G209" s="30">
        <v>0.62219999999999998</v>
      </c>
      <c r="H209" s="30">
        <v>13.9855</v>
      </c>
      <c r="I209" s="30">
        <v>2.3868</v>
      </c>
      <c r="J209" s="30">
        <v>1.5705</v>
      </c>
      <c r="K209" s="31" t="s">
        <v>146</v>
      </c>
      <c r="L209" s="31" t="s">
        <v>146</v>
      </c>
      <c r="M209" s="31">
        <v>150818.3193</v>
      </c>
      <c r="N209" s="31">
        <v>78004.2837</v>
      </c>
      <c r="O209" s="31">
        <v>2922.3834999999999</v>
      </c>
      <c r="P209" s="31">
        <v>6067.7838000000002</v>
      </c>
      <c r="Q209" s="30">
        <v>22.412400000000002</v>
      </c>
      <c r="R209" s="30">
        <v>84.287099999999995</v>
      </c>
      <c r="S209" s="30">
        <v>3.9611999999999998</v>
      </c>
      <c r="T209" s="30">
        <v>-1.5361</v>
      </c>
      <c r="U209" s="30" t="s">
        <v>146</v>
      </c>
      <c r="V209" s="31" t="s">
        <v>146</v>
      </c>
    </row>
    <row r="210" spans="1:22" x14ac:dyDescent="0.3">
      <c r="A210" s="32" t="s">
        <v>161</v>
      </c>
      <c r="B210" s="32">
        <v>2002</v>
      </c>
      <c r="C210" s="29" t="s">
        <v>193</v>
      </c>
      <c r="D210" s="29" t="s">
        <v>205</v>
      </c>
      <c r="E210" s="33">
        <f t="shared" si="6"/>
        <v>0</v>
      </c>
      <c r="F210" s="33">
        <f t="shared" si="7"/>
        <v>0</v>
      </c>
      <c r="G210" s="30">
        <v>0.57569999999999999</v>
      </c>
      <c r="H210" s="30">
        <v>13.374000000000001</v>
      </c>
      <c r="I210" s="30">
        <v>2.5011999999999999</v>
      </c>
      <c r="J210" s="30">
        <v>2.0972</v>
      </c>
      <c r="K210" s="31" t="s">
        <v>146</v>
      </c>
      <c r="L210" s="31" t="s">
        <v>146</v>
      </c>
      <c r="M210" s="31">
        <v>162009.226</v>
      </c>
      <c r="N210" s="31">
        <v>82637.109200000006</v>
      </c>
      <c r="O210" s="31">
        <v>3069.2975000000001</v>
      </c>
      <c r="P210" s="31">
        <v>6648.5136000000002</v>
      </c>
      <c r="Q210" s="30">
        <v>21.259799999999998</v>
      </c>
      <c r="R210" s="30">
        <v>81.702500000000001</v>
      </c>
      <c r="S210" s="30">
        <v>4.1639999999999997</v>
      </c>
      <c r="T210" s="30">
        <v>4.8921000000000001</v>
      </c>
      <c r="U210" s="30" t="s">
        <v>146</v>
      </c>
      <c r="V210" s="31" t="s">
        <v>146</v>
      </c>
    </row>
    <row r="211" spans="1:22" x14ac:dyDescent="0.3">
      <c r="A211" s="32" t="s">
        <v>162</v>
      </c>
      <c r="B211" s="32">
        <v>2003</v>
      </c>
      <c r="C211" s="29" t="s">
        <v>193</v>
      </c>
      <c r="D211" s="29" t="s">
        <v>205</v>
      </c>
      <c r="E211" s="33">
        <f t="shared" si="6"/>
        <v>0</v>
      </c>
      <c r="F211" s="33">
        <f t="shared" si="7"/>
        <v>0</v>
      </c>
      <c r="G211" s="30">
        <v>0.71660000000000001</v>
      </c>
      <c r="H211" s="30">
        <v>16.279800000000002</v>
      </c>
      <c r="I211" s="30">
        <v>2.4142999999999999</v>
      </c>
      <c r="J211" s="30">
        <v>2.0449999999999999</v>
      </c>
      <c r="K211" s="31" t="s">
        <v>146</v>
      </c>
      <c r="L211" s="31" t="s">
        <v>146</v>
      </c>
      <c r="M211" s="31">
        <v>194549.45389999999</v>
      </c>
      <c r="N211" s="31">
        <v>97886.832500000004</v>
      </c>
      <c r="O211" s="31">
        <v>3409.0666999999999</v>
      </c>
      <c r="P211" s="31">
        <v>8370.7523999999994</v>
      </c>
      <c r="Q211" s="30">
        <v>20.549099999999999</v>
      </c>
      <c r="R211" s="30">
        <v>83.104900000000001</v>
      </c>
      <c r="S211" s="30">
        <v>5.74E-2</v>
      </c>
      <c r="T211" s="30">
        <v>6.0016999999999996</v>
      </c>
      <c r="U211" s="30" t="s">
        <v>146</v>
      </c>
      <c r="V211" s="31" t="s">
        <v>146</v>
      </c>
    </row>
    <row r="212" spans="1:22" x14ac:dyDescent="0.3">
      <c r="A212" s="32" t="s">
        <v>163</v>
      </c>
      <c r="B212" s="32">
        <v>2004</v>
      </c>
      <c r="C212" s="29" t="s">
        <v>193</v>
      </c>
      <c r="D212" s="29" t="s">
        <v>205</v>
      </c>
      <c r="E212" s="33">
        <f t="shared" si="6"/>
        <v>0</v>
      </c>
      <c r="F212" s="33">
        <f t="shared" si="7"/>
        <v>0</v>
      </c>
      <c r="G212" s="30">
        <v>0.8841</v>
      </c>
      <c r="H212" s="30">
        <v>19.629799999999999</v>
      </c>
      <c r="I212" s="30">
        <v>2.2826</v>
      </c>
      <c r="J212" s="30">
        <v>1.9201999999999999</v>
      </c>
      <c r="K212" s="31" t="s">
        <v>146</v>
      </c>
      <c r="L212" s="31" t="s">
        <v>146</v>
      </c>
      <c r="M212" s="31">
        <v>217550.45120000001</v>
      </c>
      <c r="N212" s="31">
        <v>110789.9918</v>
      </c>
      <c r="O212" s="31">
        <v>3640.9009000000001</v>
      </c>
      <c r="P212" s="31">
        <v>9961.4437999999991</v>
      </c>
      <c r="Q212" s="30">
        <v>20.107199999999999</v>
      </c>
      <c r="R212" s="30">
        <v>83.217399999999998</v>
      </c>
      <c r="S212" s="30">
        <v>4.6483999999999996</v>
      </c>
      <c r="T212" s="30">
        <v>2.1212</v>
      </c>
      <c r="U212" s="30" t="s">
        <v>146</v>
      </c>
      <c r="V212" s="31" t="s">
        <v>146</v>
      </c>
    </row>
    <row r="213" spans="1:22" x14ac:dyDescent="0.3">
      <c r="A213" s="32" t="s">
        <v>164</v>
      </c>
      <c r="B213" s="32">
        <v>2005</v>
      </c>
      <c r="C213" s="29" t="s">
        <v>193</v>
      </c>
      <c r="D213" s="29" t="s">
        <v>205</v>
      </c>
      <c r="E213" s="33">
        <f t="shared" si="6"/>
        <v>0</v>
      </c>
      <c r="F213" s="33">
        <f t="shared" si="7"/>
        <v>0</v>
      </c>
      <c r="G213" s="30">
        <v>0.85299999999999998</v>
      </c>
      <c r="H213" s="30">
        <v>18.651900000000001</v>
      </c>
      <c r="I213" s="30">
        <v>2.1183000000000001</v>
      </c>
      <c r="J213" s="30">
        <v>1.7423999999999999</v>
      </c>
      <c r="K213" s="31" t="s">
        <v>146</v>
      </c>
      <c r="L213" s="31" t="s">
        <v>146</v>
      </c>
      <c r="M213" s="31">
        <v>251612.685</v>
      </c>
      <c r="N213" s="31">
        <v>119451.16280000001</v>
      </c>
      <c r="O213" s="31">
        <v>3934.2936</v>
      </c>
      <c r="P213" s="31">
        <v>11221.987300000001</v>
      </c>
      <c r="Q213" s="30">
        <v>21.457699999999999</v>
      </c>
      <c r="R213" s="30">
        <v>81.886300000000006</v>
      </c>
      <c r="S213" s="30">
        <v>4.5892999999999997</v>
      </c>
      <c r="T213" s="30">
        <v>10.6188</v>
      </c>
      <c r="U213" s="30" t="s">
        <v>146</v>
      </c>
      <c r="V213" s="31" t="s">
        <v>146</v>
      </c>
    </row>
    <row r="214" spans="1:22" x14ac:dyDescent="0.3">
      <c r="A214" s="32" t="s">
        <v>165</v>
      </c>
      <c r="B214" s="32">
        <v>2006</v>
      </c>
      <c r="C214" s="29" t="s">
        <v>193</v>
      </c>
      <c r="D214" s="29" t="s">
        <v>205</v>
      </c>
      <c r="E214" s="33">
        <f t="shared" si="6"/>
        <v>0</v>
      </c>
      <c r="F214" s="33">
        <f t="shared" si="7"/>
        <v>0</v>
      </c>
      <c r="G214" s="30">
        <v>0.86770000000000003</v>
      </c>
      <c r="H214" s="30">
        <v>19.003299999999999</v>
      </c>
      <c r="I214" s="30">
        <v>1.8944000000000001</v>
      </c>
      <c r="J214" s="30">
        <v>1.3247</v>
      </c>
      <c r="K214" s="31">
        <v>14831.550800000001</v>
      </c>
      <c r="L214" s="31">
        <v>145092.69159999999</v>
      </c>
      <c r="M214" s="31">
        <v>285185.38319999998</v>
      </c>
      <c r="N214" s="31">
        <v>136720.14259999999</v>
      </c>
      <c r="O214" s="31">
        <v>4167.5637999999999</v>
      </c>
      <c r="P214" s="31">
        <v>12892.1569</v>
      </c>
      <c r="Q214" s="30">
        <v>21.2455</v>
      </c>
      <c r="R214" s="30">
        <v>79.787099999999995</v>
      </c>
      <c r="S214" s="30">
        <v>8.6010000000000009</v>
      </c>
      <c r="T214" s="30">
        <v>5.1885000000000003</v>
      </c>
      <c r="U214" s="30" t="s">
        <v>146</v>
      </c>
      <c r="V214" s="31">
        <v>17062.388599999998</v>
      </c>
    </row>
    <row r="215" spans="1:22" x14ac:dyDescent="0.3">
      <c r="A215" s="32" t="s">
        <v>166</v>
      </c>
      <c r="B215" s="32">
        <v>2007</v>
      </c>
      <c r="C215" s="29" t="s">
        <v>193</v>
      </c>
      <c r="D215" s="29" t="s">
        <v>205</v>
      </c>
      <c r="E215" s="33">
        <f t="shared" si="6"/>
        <v>1</v>
      </c>
      <c r="F215" s="33">
        <f t="shared" si="7"/>
        <v>0</v>
      </c>
      <c r="G215" s="30">
        <v>0.62080000000000002</v>
      </c>
      <c r="H215" s="30">
        <v>14.6183</v>
      </c>
      <c r="I215" s="30">
        <v>1.7418</v>
      </c>
      <c r="J215" s="30">
        <v>1.1657999999999999</v>
      </c>
      <c r="K215" s="31">
        <v>17886.5383</v>
      </c>
      <c r="L215" s="31">
        <v>188071.7819</v>
      </c>
      <c r="M215" s="31">
        <v>385774.12900000002</v>
      </c>
      <c r="N215" s="31">
        <v>160784.128</v>
      </c>
      <c r="O215" s="31">
        <v>4416.3500999999997</v>
      </c>
      <c r="P215" s="31">
        <v>14842.6481</v>
      </c>
      <c r="Q215" s="30">
        <v>23.9589</v>
      </c>
      <c r="R215" s="30">
        <v>79.144499999999994</v>
      </c>
      <c r="S215" s="30">
        <v>-0.41660000000000003</v>
      </c>
      <c r="T215" s="30">
        <v>13.8348</v>
      </c>
      <c r="U215" s="30" t="s">
        <v>146</v>
      </c>
      <c r="V215" s="31">
        <v>22075.571</v>
      </c>
    </row>
    <row r="216" spans="1:22" x14ac:dyDescent="0.3">
      <c r="A216" s="32" t="s">
        <v>167</v>
      </c>
      <c r="B216" s="32">
        <v>2008</v>
      </c>
      <c r="C216" s="29" t="s">
        <v>193</v>
      </c>
      <c r="D216" s="29" t="s">
        <v>205</v>
      </c>
      <c r="E216" s="33">
        <f t="shared" si="6"/>
        <v>1</v>
      </c>
      <c r="F216" s="33">
        <f t="shared" si="7"/>
        <v>0</v>
      </c>
      <c r="G216" s="30">
        <v>0.50549999999999995</v>
      </c>
      <c r="H216" s="30">
        <v>12.5909</v>
      </c>
      <c r="I216" s="30">
        <v>1.6852</v>
      </c>
      <c r="J216" s="30">
        <v>1.2799</v>
      </c>
      <c r="K216" s="31">
        <v>15603.599099999999</v>
      </c>
      <c r="L216" s="31">
        <v>159633.42499999999</v>
      </c>
      <c r="M216" s="31">
        <v>346621.67790000001</v>
      </c>
      <c r="N216" s="31">
        <v>149421.8112</v>
      </c>
      <c r="O216" s="31">
        <v>4965.8122000000003</v>
      </c>
      <c r="P216" s="31">
        <v>13461.634599999999</v>
      </c>
      <c r="Q216" s="30">
        <v>23.2378</v>
      </c>
      <c r="R216" s="30">
        <v>81.885999999999996</v>
      </c>
      <c r="S216" s="30">
        <v>17.406300000000002</v>
      </c>
      <c r="T216" s="30">
        <v>11.040699999999999</v>
      </c>
      <c r="U216" s="30" t="s">
        <v>146</v>
      </c>
      <c r="V216" s="31">
        <v>19429.309300000001</v>
      </c>
    </row>
    <row r="217" spans="1:22" x14ac:dyDescent="0.3">
      <c r="A217" s="32" t="s">
        <v>168</v>
      </c>
      <c r="B217" s="32">
        <v>2009</v>
      </c>
      <c r="C217" s="29" t="s">
        <v>193</v>
      </c>
      <c r="D217" s="29" t="s">
        <v>205</v>
      </c>
      <c r="E217" s="33">
        <f t="shared" si="6"/>
        <v>1</v>
      </c>
      <c r="F217" s="33">
        <f t="shared" si="7"/>
        <v>0</v>
      </c>
      <c r="G217" s="30">
        <v>0.44419999999999998</v>
      </c>
      <c r="H217" s="30">
        <v>9.8686000000000007</v>
      </c>
      <c r="I217" s="30">
        <v>1.8231999999999999</v>
      </c>
      <c r="J217" s="30">
        <v>1.5306</v>
      </c>
      <c r="K217" s="31">
        <v>18925.268199999999</v>
      </c>
      <c r="L217" s="31">
        <v>154643.9142</v>
      </c>
      <c r="M217" s="31">
        <v>359284.1287</v>
      </c>
      <c r="N217" s="31">
        <v>149917.68410000001</v>
      </c>
      <c r="O217" s="31">
        <v>4784.4252999999999</v>
      </c>
      <c r="P217" s="31">
        <v>16302.256799999999</v>
      </c>
      <c r="Q217" s="30">
        <v>19.233499999999999</v>
      </c>
      <c r="R217" s="30">
        <v>78.740200000000002</v>
      </c>
      <c r="S217" s="30">
        <v>-9.6235999999999997</v>
      </c>
      <c r="T217" s="30">
        <v>-8.3493999999999993</v>
      </c>
      <c r="U217" s="30" t="s">
        <v>146</v>
      </c>
      <c r="V217" s="31">
        <v>22992.045900000001</v>
      </c>
    </row>
    <row r="218" spans="1:22" x14ac:dyDescent="0.3">
      <c r="A218" s="32" t="s">
        <v>169</v>
      </c>
      <c r="B218" s="32">
        <v>2010</v>
      </c>
      <c r="C218" s="29" t="s">
        <v>193</v>
      </c>
      <c r="D218" s="29" t="s">
        <v>205</v>
      </c>
      <c r="E218" s="33">
        <f t="shared" si="6"/>
        <v>1</v>
      </c>
      <c r="F218" s="33">
        <f t="shared" si="7"/>
        <v>0</v>
      </c>
      <c r="G218" s="30">
        <v>0.70240000000000002</v>
      </c>
      <c r="H218" s="30">
        <v>14.4795</v>
      </c>
      <c r="I218" s="30">
        <v>2.0644</v>
      </c>
      <c r="J218" s="30">
        <v>1.7704</v>
      </c>
      <c r="K218" s="31">
        <v>21305.1597</v>
      </c>
      <c r="L218" s="31">
        <v>158393.12040000001</v>
      </c>
      <c r="M218" s="31">
        <v>404560.19660000002</v>
      </c>
      <c r="N218" s="31">
        <v>168570.0246</v>
      </c>
      <c r="O218" s="31">
        <v>6008.6742000000004</v>
      </c>
      <c r="P218" s="31">
        <v>18976.904200000001</v>
      </c>
      <c r="Q218" s="30">
        <v>18.813500000000001</v>
      </c>
      <c r="R218" s="30">
        <v>78.535200000000003</v>
      </c>
      <c r="S218" s="30">
        <v>5.8170999999999999</v>
      </c>
      <c r="T218" s="30">
        <v>5.5450999999999997</v>
      </c>
      <c r="U218" s="30" t="s">
        <v>146</v>
      </c>
      <c r="V218" s="31">
        <v>25196.068800000001</v>
      </c>
    </row>
    <row r="219" spans="1:22" x14ac:dyDescent="0.3">
      <c r="A219" s="32" t="s">
        <v>170</v>
      </c>
      <c r="B219" s="32">
        <v>2011</v>
      </c>
      <c r="C219" s="29" t="s">
        <v>193</v>
      </c>
      <c r="D219" s="29" t="s">
        <v>205</v>
      </c>
      <c r="E219" s="33">
        <f t="shared" si="6"/>
        <v>1</v>
      </c>
      <c r="F219" s="33">
        <f t="shared" si="7"/>
        <v>0</v>
      </c>
      <c r="G219" s="30">
        <v>0.73470000000000002</v>
      </c>
      <c r="H219" s="30">
        <v>14.0091</v>
      </c>
      <c r="I219" s="30">
        <v>2.0209000000000001</v>
      </c>
      <c r="J219" s="30">
        <v>1.8312999999999999</v>
      </c>
      <c r="K219" s="31">
        <v>25194.452799999999</v>
      </c>
      <c r="L219" s="31">
        <v>209699.52770000001</v>
      </c>
      <c r="M219" s="31">
        <v>479773.8921</v>
      </c>
      <c r="N219" s="31">
        <v>202093.25700000001</v>
      </c>
      <c r="O219" s="31">
        <v>7176.1567999999997</v>
      </c>
      <c r="P219" s="31">
        <v>25386.3933</v>
      </c>
      <c r="Q219" s="30">
        <v>16.976199999999999</v>
      </c>
      <c r="R219" s="30">
        <v>82.1083</v>
      </c>
      <c r="S219" s="30">
        <v>17.247599999999998</v>
      </c>
      <c r="T219" s="30">
        <v>21.536899999999999</v>
      </c>
      <c r="U219" s="30" t="s">
        <v>146</v>
      </c>
      <c r="V219" s="31">
        <v>31144.6086</v>
      </c>
    </row>
    <row r="220" spans="1:22" x14ac:dyDescent="0.3">
      <c r="A220" s="32" t="s">
        <v>171</v>
      </c>
      <c r="B220" s="32">
        <v>2012</v>
      </c>
      <c r="C220" s="29" t="s">
        <v>193</v>
      </c>
      <c r="D220" s="29" t="s">
        <v>205</v>
      </c>
      <c r="E220" s="33">
        <f t="shared" si="6"/>
        <v>1</v>
      </c>
      <c r="F220" s="33">
        <f t="shared" si="7"/>
        <v>0</v>
      </c>
      <c r="G220" s="30">
        <v>0.80210000000000004</v>
      </c>
      <c r="H220" s="30">
        <v>16.017900000000001</v>
      </c>
      <c r="I220" s="30">
        <v>2.1257000000000001</v>
      </c>
      <c r="J220" s="30">
        <v>1.8031999999999999</v>
      </c>
      <c r="K220" s="31">
        <v>25903.771100000002</v>
      </c>
      <c r="L220" s="31">
        <v>205291.58749999999</v>
      </c>
      <c r="M220" s="31">
        <v>525606.68200000003</v>
      </c>
      <c r="N220" s="31">
        <v>250370.111</v>
      </c>
      <c r="O220" s="31">
        <v>8769.8899000000001</v>
      </c>
      <c r="P220" s="31">
        <v>26197.859400000001</v>
      </c>
      <c r="Q220" s="30">
        <v>17.462599999999998</v>
      </c>
      <c r="R220" s="30">
        <v>82.696700000000007</v>
      </c>
      <c r="S220" s="30">
        <v>7.2198000000000002</v>
      </c>
      <c r="T220" s="30">
        <v>7.0538999999999996</v>
      </c>
      <c r="U220" s="30" t="s">
        <v>146</v>
      </c>
      <c r="V220" s="31">
        <v>30678.2035</v>
      </c>
    </row>
    <row r="221" spans="1:22" x14ac:dyDescent="0.3">
      <c r="A221" s="32" t="s">
        <v>172</v>
      </c>
      <c r="B221" s="32">
        <v>2013</v>
      </c>
      <c r="C221" s="29" t="s">
        <v>193</v>
      </c>
      <c r="D221" s="29" t="s">
        <v>205</v>
      </c>
      <c r="E221" s="33">
        <f t="shared" si="6"/>
        <v>0</v>
      </c>
      <c r="F221" s="33">
        <f t="shared" si="7"/>
        <v>0</v>
      </c>
      <c r="G221" s="30">
        <v>0.78720000000000001</v>
      </c>
      <c r="H221" s="30">
        <v>14.9556</v>
      </c>
      <c r="I221" s="30">
        <v>1.9359</v>
      </c>
      <c r="J221" s="30">
        <v>1.6766000000000001</v>
      </c>
      <c r="K221" s="31">
        <v>23587.1129</v>
      </c>
      <c r="L221" s="31">
        <v>222937.00260000001</v>
      </c>
      <c r="M221" s="31">
        <v>515197.04670000001</v>
      </c>
      <c r="N221" s="31">
        <v>261087.35260000001</v>
      </c>
      <c r="O221" s="31">
        <v>8382.7862999999998</v>
      </c>
      <c r="P221" s="31">
        <v>26986.288199999999</v>
      </c>
      <c r="Q221" s="30">
        <v>17.067399999999999</v>
      </c>
      <c r="R221" s="30">
        <v>86.798900000000003</v>
      </c>
      <c r="S221" s="30">
        <v>8.7867999999999995</v>
      </c>
      <c r="T221" s="30">
        <v>13.320600000000001</v>
      </c>
      <c r="U221" s="30" t="s">
        <v>146</v>
      </c>
      <c r="V221" s="31">
        <v>28286.5088</v>
      </c>
    </row>
    <row r="222" spans="1:22" x14ac:dyDescent="0.3">
      <c r="A222" s="32" t="s">
        <v>173</v>
      </c>
      <c r="B222" s="32">
        <v>2014</v>
      </c>
      <c r="C222" s="29" t="s">
        <v>193</v>
      </c>
      <c r="D222" s="29" t="s">
        <v>205</v>
      </c>
      <c r="E222" s="33">
        <f t="shared" si="6"/>
        <v>0</v>
      </c>
      <c r="F222" s="33">
        <f t="shared" si="7"/>
        <v>0</v>
      </c>
      <c r="G222" s="30">
        <v>0.75990000000000002</v>
      </c>
      <c r="H222" s="30">
        <v>14.0641</v>
      </c>
      <c r="I222" s="30">
        <v>1.7785</v>
      </c>
      <c r="J222" s="30">
        <v>1.5596000000000001</v>
      </c>
      <c r="K222" s="31">
        <v>23587.515500000001</v>
      </c>
      <c r="L222" s="31">
        <v>197668.9129</v>
      </c>
      <c r="M222" s="31">
        <v>521953.36050000001</v>
      </c>
      <c r="N222" s="31">
        <v>260590.53020000001</v>
      </c>
      <c r="O222" s="31">
        <v>7764.5019000000002</v>
      </c>
      <c r="P222" s="31">
        <v>27729.207299999998</v>
      </c>
      <c r="Q222" s="30">
        <v>16.626899999999999</v>
      </c>
      <c r="R222" s="30">
        <v>84.527100000000004</v>
      </c>
      <c r="S222" s="30">
        <v>7.8562000000000003</v>
      </c>
      <c r="T222" s="30">
        <v>6.7103999999999999</v>
      </c>
      <c r="U222" s="30" t="s">
        <v>146</v>
      </c>
      <c r="V222" s="31">
        <v>28309.097399999999</v>
      </c>
    </row>
    <row r="223" spans="1:22" x14ac:dyDescent="0.3">
      <c r="A223" s="32" t="s">
        <v>174</v>
      </c>
      <c r="B223" s="32">
        <v>2015</v>
      </c>
      <c r="C223" s="29" t="s">
        <v>193</v>
      </c>
      <c r="D223" s="29" t="s">
        <v>205</v>
      </c>
      <c r="E223" s="33">
        <f t="shared" si="6"/>
        <v>0</v>
      </c>
      <c r="F223" s="33">
        <f t="shared" si="7"/>
        <v>0</v>
      </c>
      <c r="G223" s="30">
        <v>0.71030000000000004</v>
      </c>
      <c r="H223" s="30">
        <v>12.6099</v>
      </c>
      <c r="I223" s="30">
        <v>1.7454000000000001</v>
      </c>
      <c r="J223" s="30">
        <v>1.5512999999999999</v>
      </c>
      <c r="K223" s="31">
        <v>22496.176200000002</v>
      </c>
      <c r="L223" s="31">
        <v>183325.1759</v>
      </c>
      <c r="M223" s="31">
        <v>490884.8272</v>
      </c>
      <c r="N223" s="31">
        <v>248219.639</v>
      </c>
      <c r="O223" s="31">
        <v>7223.4548000000004</v>
      </c>
      <c r="P223" s="31">
        <v>27670.541399999998</v>
      </c>
      <c r="Q223" s="30">
        <v>16.082000000000001</v>
      </c>
      <c r="R223" s="30">
        <v>86.989699999999999</v>
      </c>
      <c r="S223" s="30">
        <v>10.438499999999999</v>
      </c>
      <c r="T223" s="30">
        <v>11.468400000000001</v>
      </c>
      <c r="U223" s="30" t="s">
        <v>146</v>
      </c>
      <c r="V223" s="31">
        <v>26448.4552</v>
      </c>
    </row>
    <row r="224" spans="1:22" x14ac:dyDescent="0.3">
      <c r="A224" s="32" t="s">
        <v>175</v>
      </c>
      <c r="B224" s="32">
        <v>2016</v>
      </c>
      <c r="C224" s="29" t="s">
        <v>193</v>
      </c>
      <c r="D224" s="29" t="s">
        <v>205</v>
      </c>
      <c r="E224" s="33">
        <f t="shared" si="6"/>
        <v>0</v>
      </c>
      <c r="F224" s="33">
        <f t="shared" si="7"/>
        <v>0</v>
      </c>
      <c r="G224" s="30">
        <v>0.69510000000000005</v>
      </c>
      <c r="H224" s="30">
        <v>11.9819</v>
      </c>
      <c r="I224" s="30">
        <v>1.7745</v>
      </c>
      <c r="J224" s="30">
        <v>1.5788</v>
      </c>
      <c r="K224" s="31">
        <v>24047.743399999999</v>
      </c>
      <c r="L224" s="31">
        <v>207058.56020000001</v>
      </c>
      <c r="M224" s="31">
        <v>513192.83850000001</v>
      </c>
      <c r="N224" s="31">
        <v>269045.1324</v>
      </c>
      <c r="O224" s="31">
        <v>7446.6535000000003</v>
      </c>
      <c r="P224" s="31">
        <v>28693.771000000001</v>
      </c>
      <c r="Q224" s="30">
        <v>16.252500000000001</v>
      </c>
      <c r="R224" s="30">
        <v>87.075299999999999</v>
      </c>
      <c r="S224" s="30">
        <v>11.117100000000001</v>
      </c>
      <c r="T224" s="30">
        <v>8.0341000000000005</v>
      </c>
      <c r="U224" s="30" t="s">
        <v>146</v>
      </c>
      <c r="V224" s="31">
        <v>28244.684799999999</v>
      </c>
    </row>
    <row r="225" spans="1:22" x14ac:dyDescent="0.3">
      <c r="A225" s="32" t="s">
        <v>176</v>
      </c>
      <c r="B225" s="32">
        <v>2017</v>
      </c>
      <c r="C225" s="29" t="s">
        <v>193</v>
      </c>
      <c r="D225" s="29" t="s">
        <v>205</v>
      </c>
      <c r="E225" s="33">
        <f t="shared" si="6"/>
        <v>0</v>
      </c>
      <c r="F225" s="33">
        <f t="shared" si="7"/>
        <v>0</v>
      </c>
      <c r="G225" s="30">
        <v>0.76539999999999997</v>
      </c>
      <c r="H225" s="30">
        <v>13.143599999999999</v>
      </c>
      <c r="I225" s="30">
        <v>1.6819</v>
      </c>
      <c r="J225" s="30">
        <v>1.4423999999999999</v>
      </c>
      <c r="K225" s="31">
        <v>27865.395100000002</v>
      </c>
      <c r="L225" s="31">
        <v>208936.9621</v>
      </c>
      <c r="M225" s="31">
        <v>550189.96669999999</v>
      </c>
      <c r="N225" s="31">
        <v>281852.3688</v>
      </c>
      <c r="O225" s="31">
        <v>7653.0108</v>
      </c>
      <c r="P225" s="31">
        <v>31103.357400000001</v>
      </c>
      <c r="Q225" s="30">
        <v>15.998100000000001</v>
      </c>
      <c r="R225" s="30">
        <v>85.001599999999996</v>
      </c>
      <c r="S225" s="30">
        <v>0.79020000000000001</v>
      </c>
      <c r="T225" s="30">
        <v>2.137</v>
      </c>
      <c r="U225" s="30">
        <v>411.3</v>
      </c>
      <c r="V225" s="31">
        <v>32128.401999999998</v>
      </c>
    </row>
    <row r="226" spans="1:22" x14ac:dyDescent="0.3">
      <c r="A226" s="32" t="s">
        <v>177</v>
      </c>
      <c r="B226" s="32">
        <v>2018</v>
      </c>
      <c r="C226" s="29" t="s">
        <v>193</v>
      </c>
      <c r="D226" s="29" t="s">
        <v>205</v>
      </c>
      <c r="E226" s="33">
        <f t="shared" si="6"/>
        <v>0</v>
      </c>
      <c r="F226" s="33">
        <f t="shared" si="7"/>
        <v>0</v>
      </c>
      <c r="G226" s="30">
        <v>0.73470000000000002</v>
      </c>
      <c r="H226" s="30">
        <v>12.922499999999999</v>
      </c>
      <c r="I226" s="30">
        <v>1.6264000000000001</v>
      </c>
      <c r="J226" s="30">
        <v>1.2856000000000001</v>
      </c>
      <c r="K226" s="31">
        <v>28286.973699999999</v>
      </c>
      <c r="L226" s="31">
        <v>220097.27919999999</v>
      </c>
      <c r="M226" s="31">
        <v>588271.77379999997</v>
      </c>
      <c r="N226" s="31">
        <v>293076.45539999998</v>
      </c>
      <c r="O226" s="31">
        <v>8015.6345000000001</v>
      </c>
      <c r="P226" s="31">
        <v>31453.868399999999</v>
      </c>
      <c r="Q226" s="30">
        <v>16.927600000000002</v>
      </c>
      <c r="R226" s="30">
        <v>83.619</v>
      </c>
      <c r="S226" s="30">
        <v>6.0865999999999998</v>
      </c>
      <c r="T226" s="30">
        <v>7.976</v>
      </c>
      <c r="U226" s="30">
        <v>420.62240000000003</v>
      </c>
      <c r="V226" s="31">
        <v>33527.891799999998</v>
      </c>
    </row>
    <row r="227" spans="1:22" x14ac:dyDescent="0.3">
      <c r="A227" s="32" t="s">
        <v>178</v>
      </c>
      <c r="B227" s="32">
        <v>2019</v>
      </c>
      <c r="C227" s="29" t="s">
        <v>193</v>
      </c>
      <c r="D227" s="29" t="s">
        <v>205</v>
      </c>
      <c r="E227" s="33">
        <f t="shared" si="6"/>
        <v>0</v>
      </c>
      <c r="F227" s="33">
        <f t="shared" si="7"/>
        <v>0</v>
      </c>
      <c r="G227" s="30">
        <v>0.70850000000000002</v>
      </c>
      <c r="H227" s="30">
        <v>12.735799999999999</v>
      </c>
      <c r="I227" s="30">
        <v>1.8552999999999999</v>
      </c>
      <c r="J227" s="30">
        <v>1.4200999999999999</v>
      </c>
      <c r="K227" s="31">
        <v>31302.9935</v>
      </c>
      <c r="L227" s="31">
        <v>240866.88949999999</v>
      </c>
      <c r="M227" s="31">
        <v>647466.19050000003</v>
      </c>
      <c r="N227" s="31">
        <v>325135.9976</v>
      </c>
      <c r="O227" s="31">
        <v>9698.8754000000008</v>
      </c>
      <c r="P227" s="31">
        <v>34742.440399999999</v>
      </c>
      <c r="Q227" s="30">
        <v>16.684799999999999</v>
      </c>
      <c r="R227" s="30">
        <v>82.573300000000003</v>
      </c>
      <c r="S227" s="30">
        <v>10.9727</v>
      </c>
      <c r="T227" s="30">
        <v>9.0635999999999992</v>
      </c>
      <c r="U227" s="30">
        <v>364.68400000000003</v>
      </c>
      <c r="V227" s="31">
        <v>36726.941200000001</v>
      </c>
    </row>
    <row r="228" spans="1:22" x14ac:dyDescent="0.3">
      <c r="A228" s="32" t="s">
        <v>179</v>
      </c>
      <c r="B228" s="32">
        <v>2020</v>
      </c>
      <c r="C228" s="29" t="s">
        <v>193</v>
      </c>
      <c r="D228" s="29" t="s">
        <v>205</v>
      </c>
      <c r="E228" s="33">
        <f t="shared" si="6"/>
        <v>1</v>
      </c>
      <c r="F228" s="33">
        <f t="shared" si="7"/>
        <v>0</v>
      </c>
      <c r="G228" s="30">
        <v>0.56589999999999996</v>
      </c>
      <c r="H228" s="30">
        <v>10.1334</v>
      </c>
      <c r="I228" s="30">
        <v>1.8240000000000001</v>
      </c>
      <c r="J228" s="30">
        <v>1.6512</v>
      </c>
      <c r="K228" s="31">
        <v>34365.394699999997</v>
      </c>
      <c r="L228" s="31">
        <v>252348.00210000001</v>
      </c>
      <c r="M228" s="31">
        <v>711643.30160000001</v>
      </c>
      <c r="N228" s="31">
        <v>336087.41279999999</v>
      </c>
      <c r="O228" s="31">
        <v>10390.800300000001</v>
      </c>
      <c r="P228" s="31">
        <v>37480.320899999999</v>
      </c>
      <c r="Q228" s="30">
        <v>16.773499999999999</v>
      </c>
      <c r="R228" s="30">
        <v>83.901600000000002</v>
      </c>
      <c r="S228" s="30">
        <v>4.7583000000000002</v>
      </c>
      <c r="T228" s="30">
        <v>15.9979</v>
      </c>
      <c r="U228" s="30">
        <v>391.6103</v>
      </c>
      <c r="V228" s="31">
        <v>40978.334199999998</v>
      </c>
    </row>
    <row r="229" spans="1:22" x14ac:dyDescent="0.3">
      <c r="A229" s="32" t="s">
        <v>180</v>
      </c>
      <c r="B229" s="32">
        <v>2021</v>
      </c>
      <c r="C229" s="29" t="s">
        <v>193</v>
      </c>
      <c r="D229" s="29" t="s">
        <v>205</v>
      </c>
      <c r="E229" s="33">
        <f t="shared" si="6"/>
        <v>1</v>
      </c>
      <c r="F229" s="33">
        <f t="shared" si="7"/>
        <v>0</v>
      </c>
      <c r="G229" s="30">
        <v>0.8004</v>
      </c>
      <c r="H229" s="30">
        <v>14.731299999999999</v>
      </c>
      <c r="I229" s="30">
        <v>1.7767999999999999</v>
      </c>
      <c r="J229" s="30">
        <v>1.7461</v>
      </c>
      <c r="K229" s="31">
        <v>40308.1639</v>
      </c>
      <c r="L229" s="31">
        <v>262530.65509999997</v>
      </c>
      <c r="M229" s="31">
        <v>797172.47499999998</v>
      </c>
      <c r="N229" s="31">
        <v>371753.79149999999</v>
      </c>
      <c r="O229" s="31">
        <v>11381.507799999999</v>
      </c>
      <c r="P229" s="31">
        <v>41920.780899999998</v>
      </c>
      <c r="Q229" s="30">
        <v>17.178799999999999</v>
      </c>
      <c r="R229" s="30">
        <v>83.394599999999997</v>
      </c>
      <c r="S229" s="30">
        <v>2.7925</v>
      </c>
      <c r="T229" s="30">
        <v>4.0358000000000001</v>
      </c>
      <c r="U229" s="30">
        <v>396.5197</v>
      </c>
      <c r="V229" s="31">
        <v>46144.724099999999</v>
      </c>
    </row>
    <row r="230" spans="1:22" x14ac:dyDescent="0.3">
      <c r="A230" s="32" t="s">
        <v>181</v>
      </c>
      <c r="B230" s="32">
        <v>2022</v>
      </c>
      <c r="C230" s="29" t="s">
        <v>193</v>
      </c>
      <c r="D230" s="29" t="s">
        <v>205</v>
      </c>
      <c r="E230" s="33">
        <f t="shared" si="6"/>
        <v>1</v>
      </c>
      <c r="F230" s="33">
        <f t="shared" si="7"/>
        <v>0</v>
      </c>
      <c r="G230" s="30">
        <v>1.2726</v>
      </c>
      <c r="H230" s="30">
        <v>22.8047</v>
      </c>
      <c r="I230" s="30">
        <v>1.8122</v>
      </c>
      <c r="J230" s="30">
        <v>1.7632000000000001</v>
      </c>
      <c r="K230" s="31">
        <v>49212.552199999998</v>
      </c>
      <c r="L230" s="31">
        <v>266879.53659999999</v>
      </c>
      <c r="M230" s="31">
        <v>835251.11809999996</v>
      </c>
      <c r="N230" s="31">
        <v>406155.87650000001</v>
      </c>
      <c r="O230" s="31">
        <v>12343.6216</v>
      </c>
      <c r="P230" s="31">
        <v>47459.491199999997</v>
      </c>
      <c r="Q230" s="30">
        <v>16.0365</v>
      </c>
      <c r="R230" s="30">
        <v>83.405900000000003</v>
      </c>
      <c r="S230" s="30">
        <v>20.209399999999999</v>
      </c>
      <c r="T230" s="30">
        <v>12.229200000000001</v>
      </c>
      <c r="U230" s="30">
        <v>314.65980000000002</v>
      </c>
      <c r="V230" s="31">
        <v>55215.924899999998</v>
      </c>
    </row>
    <row r="231" spans="1:22" hidden="1" x14ac:dyDescent="0.3">
      <c r="A231" s="32" t="s">
        <v>153</v>
      </c>
      <c r="B231" s="32">
        <v>1994</v>
      </c>
      <c r="C231" s="29" t="s">
        <v>77</v>
      </c>
      <c r="D231" s="29" t="s">
        <v>78</v>
      </c>
      <c r="E231" s="33">
        <f t="shared" si="6"/>
        <v>0</v>
      </c>
      <c r="F231" s="33">
        <f t="shared" si="7"/>
        <v>0</v>
      </c>
      <c r="G231" s="30" t="s">
        <v>146</v>
      </c>
      <c r="H231" s="30" t="s">
        <v>146</v>
      </c>
      <c r="I231" s="30" t="s">
        <v>146</v>
      </c>
      <c r="J231" s="30" t="s">
        <v>146</v>
      </c>
      <c r="K231" s="31" t="s">
        <v>146</v>
      </c>
      <c r="L231" s="31" t="s">
        <v>146</v>
      </c>
      <c r="M231" s="31">
        <v>51937.786800000002</v>
      </c>
      <c r="N231" s="31">
        <v>42193.716500000002</v>
      </c>
      <c r="O231" s="31">
        <v>1293.1283000000001</v>
      </c>
      <c r="P231" s="31">
        <v>2465.5619000000002</v>
      </c>
      <c r="Q231" s="30">
        <v>21.290700000000001</v>
      </c>
      <c r="R231" s="30">
        <v>76.418499999999995</v>
      </c>
      <c r="S231" s="30" t="s">
        <v>146</v>
      </c>
      <c r="T231" s="30" t="s">
        <v>146</v>
      </c>
      <c r="U231" s="30" t="s">
        <v>146</v>
      </c>
      <c r="V231" s="31" t="s">
        <v>146</v>
      </c>
    </row>
    <row r="232" spans="1:22" hidden="1" x14ac:dyDescent="0.3">
      <c r="A232" s="32" t="s">
        <v>154</v>
      </c>
      <c r="B232" s="32">
        <v>1995</v>
      </c>
      <c r="C232" s="29" t="s">
        <v>77</v>
      </c>
      <c r="D232" s="29" t="s">
        <v>78</v>
      </c>
      <c r="E232" s="33">
        <f t="shared" si="6"/>
        <v>0</v>
      </c>
      <c r="F232" s="33">
        <f t="shared" si="7"/>
        <v>0</v>
      </c>
      <c r="G232" s="30">
        <v>0.63319999999999999</v>
      </c>
      <c r="H232" s="30">
        <v>12.3649</v>
      </c>
      <c r="I232" s="30">
        <v>2.4308000000000001</v>
      </c>
      <c r="J232" s="30">
        <v>-11.652200000000001</v>
      </c>
      <c r="K232" s="31" t="s">
        <v>146</v>
      </c>
      <c r="L232" s="31" t="s">
        <v>146</v>
      </c>
      <c r="M232" s="31">
        <v>57205.389799999997</v>
      </c>
      <c r="N232" s="31">
        <v>46105.122100000001</v>
      </c>
      <c r="O232" s="31">
        <v>1334.2968000000001</v>
      </c>
      <c r="P232" s="31">
        <v>3141.1412999999998</v>
      </c>
      <c r="Q232" s="30">
        <v>18.2117</v>
      </c>
      <c r="R232" s="30">
        <v>78.791600000000003</v>
      </c>
      <c r="S232" s="30">
        <v>0.1011</v>
      </c>
      <c r="T232" s="30">
        <v>2.9302999999999999</v>
      </c>
      <c r="U232" s="30" t="s">
        <v>146</v>
      </c>
      <c r="V232" s="31" t="s">
        <v>146</v>
      </c>
    </row>
    <row r="233" spans="1:22" hidden="1" x14ac:dyDescent="0.3">
      <c r="A233" s="32" t="s">
        <v>155</v>
      </c>
      <c r="B233" s="32">
        <v>1996</v>
      </c>
      <c r="C233" s="29" t="s">
        <v>77</v>
      </c>
      <c r="D233" s="29" t="s">
        <v>78</v>
      </c>
      <c r="E233" s="33">
        <f t="shared" si="6"/>
        <v>0</v>
      </c>
      <c r="F233" s="33">
        <f t="shared" si="7"/>
        <v>0</v>
      </c>
      <c r="G233" s="30">
        <v>0.81840000000000002</v>
      </c>
      <c r="H233" s="30">
        <v>14.5108</v>
      </c>
      <c r="I233" s="30">
        <v>2.4962</v>
      </c>
      <c r="J233" s="30">
        <v>-13.495200000000001</v>
      </c>
      <c r="K233" s="31" t="s">
        <v>146</v>
      </c>
      <c r="L233" s="31" t="s">
        <v>146</v>
      </c>
      <c r="M233" s="31">
        <v>57554.165399999998</v>
      </c>
      <c r="N233" s="31">
        <v>46933.514999999999</v>
      </c>
      <c r="O233" s="31">
        <v>1414.9176</v>
      </c>
      <c r="P233" s="31">
        <v>3327.75</v>
      </c>
      <c r="Q233" s="30">
        <v>17.295200000000001</v>
      </c>
      <c r="R233" s="30">
        <v>77.456400000000002</v>
      </c>
      <c r="S233" s="30">
        <v>6.4874000000000001</v>
      </c>
      <c r="T233" s="30">
        <v>3.0741999999999998</v>
      </c>
      <c r="U233" s="30" t="s">
        <v>146</v>
      </c>
      <c r="V233" s="31" t="s">
        <v>146</v>
      </c>
    </row>
    <row r="234" spans="1:22" hidden="1" x14ac:dyDescent="0.3">
      <c r="A234" s="32" t="s">
        <v>156</v>
      </c>
      <c r="B234" s="32">
        <v>1997</v>
      </c>
      <c r="C234" s="29" t="s">
        <v>77</v>
      </c>
      <c r="D234" s="29" t="s">
        <v>78</v>
      </c>
      <c r="E234" s="33">
        <f t="shared" si="6"/>
        <v>0</v>
      </c>
      <c r="F234" s="33">
        <f t="shared" si="7"/>
        <v>0</v>
      </c>
      <c r="G234" s="30">
        <v>0.4385</v>
      </c>
      <c r="H234" s="30">
        <v>7.4550000000000001</v>
      </c>
      <c r="I234" s="30">
        <v>1.8543000000000001</v>
      </c>
      <c r="J234" s="30">
        <v>-11.753399999999999</v>
      </c>
      <c r="K234" s="31" t="s">
        <v>146</v>
      </c>
      <c r="L234" s="31" t="s">
        <v>146</v>
      </c>
      <c r="M234" s="31">
        <v>66307.005300000004</v>
      </c>
      <c r="N234" s="31">
        <v>54606.616499999996</v>
      </c>
      <c r="O234" s="31">
        <v>1130.1077</v>
      </c>
      <c r="P234" s="31">
        <v>3905.4834999999998</v>
      </c>
      <c r="Q234" s="30">
        <v>16.977900000000002</v>
      </c>
      <c r="R234" s="30">
        <v>74.948499999999996</v>
      </c>
      <c r="S234" s="30">
        <v>8.6045999999999996</v>
      </c>
      <c r="T234" s="30">
        <v>3.8567</v>
      </c>
      <c r="U234" s="30" t="s">
        <v>146</v>
      </c>
      <c r="V234" s="31" t="s">
        <v>146</v>
      </c>
    </row>
    <row r="235" spans="1:22" hidden="1" x14ac:dyDescent="0.3">
      <c r="A235" s="32" t="s">
        <v>157</v>
      </c>
      <c r="B235" s="32">
        <v>1998</v>
      </c>
      <c r="C235" s="29" t="s">
        <v>77</v>
      </c>
      <c r="D235" s="29" t="s">
        <v>78</v>
      </c>
      <c r="E235" s="33">
        <f t="shared" si="6"/>
        <v>0</v>
      </c>
      <c r="F235" s="33">
        <f t="shared" si="7"/>
        <v>0</v>
      </c>
      <c r="G235" s="30">
        <v>0.57920000000000005</v>
      </c>
      <c r="H235" s="30">
        <v>10.056100000000001</v>
      </c>
      <c r="I235" s="30">
        <v>1.8432999999999999</v>
      </c>
      <c r="J235" s="30">
        <v>-19.112300000000001</v>
      </c>
      <c r="K235" s="31" t="s">
        <v>146</v>
      </c>
      <c r="L235" s="31" t="s">
        <v>146</v>
      </c>
      <c r="M235" s="31">
        <v>78069.777799999996</v>
      </c>
      <c r="N235" s="31">
        <v>61151.470800000003</v>
      </c>
      <c r="O235" s="31">
        <v>1283.8358000000001</v>
      </c>
      <c r="P235" s="31">
        <v>4409.4197000000004</v>
      </c>
      <c r="Q235" s="30">
        <v>17.705200000000001</v>
      </c>
      <c r="R235" s="30">
        <v>86.517600000000002</v>
      </c>
      <c r="S235" s="30">
        <v>10.7537</v>
      </c>
      <c r="T235" s="30">
        <v>18.815000000000001</v>
      </c>
      <c r="U235" s="30" t="s">
        <v>146</v>
      </c>
      <c r="V235" s="31" t="s">
        <v>146</v>
      </c>
    </row>
    <row r="236" spans="1:22" hidden="1" x14ac:dyDescent="0.3">
      <c r="A236" s="32" t="s">
        <v>158</v>
      </c>
      <c r="B236" s="32">
        <v>1999</v>
      </c>
      <c r="C236" s="29" t="s">
        <v>77</v>
      </c>
      <c r="D236" s="29" t="s">
        <v>78</v>
      </c>
      <c r="E236" s="33">
        <f t="shared" si="6"/>
        <v>0</v>
      </c>
      <c r="F236" s="33">
        <f t="shared" si="7"/>
        <v>0</v>
      </c>
      <c r="G236" s="30">
        <v>0.54320000000000002</v>
      </c>
      <c r="H236" s="30">
        <v>9.7088999999999999</v>
      </c>
      <c r="I236" s="30">
        <v>1.7686999999999999</v>
      </c>
      <c r="J236" s="30">
        <v>-22.2866</v>
      </c>
      <c r="K236" s="31" t="s">
        <v>146</v>
      </c>
      <c r="L236" s="31" t="s">
        <v>146</v>
      </c>
      <c r="M236" s="31">
        <v>84867.773100000006</v>
      </c>
      <c r="N236" s="31">
        <v>66817.846399999995</v>
      </c>
      <c r="O236" s="31">
        <v>1410.8302000000001</v>
      </c>
      <c r="P236" s="31">
        <v>4708.5721999999996</v>
      </c>
      <c r="Q236" s="30">
        <v>18.024100000000001</v>
      </c>
      <c r="R236" s="30">
        <v>86.864400000000003</v>
      </c>
      <c r="S236" s="30">
        <v>13.056699999999999</v>
      </c>
      <c r="T236" s="30">
        <v>12.3698</v>
      </c>
      <c r="U236" s="30" t="s">
        <v>146</v>
      </c>
      <c r="V236" s="31" t="s">
        <v>146</v>
      </c>
    </row>
    <row r="237" spans="1:22" hidden="1" x14ac:dyDescent="0.3">
      <c r="A237" s="32" t="s">
        <v>159</v>
      </c>
      <c r="B237" s="32">
        <v>2000</v>
      </c>
      <c r="C237" s="29" t="s">
        <v>77</v>
      </c>
      <c r="D237" s="29" t="s">
        <v>78</v>
      </c>
      <c r="E237" s="33">
        <f t="shared" si="6"/>
        <v>0</v>
      </c>
      <c r="F237" s="33">
        <f t="shared" si="7"/>
        <v>0</v>
      </c>
      <c r="G237" s="30">
        <v>0.49230000000000002</v>
      </c>
      <c r="H237" s="30">
        <v>8.8716000000000008</v>
      </c>
      <c r="I237" s="30">
        <v>1.7262</v>
      </c>
      <c r="J237" s="30">
        <v>-14.343299999999999</v>
      </c>
      <c r="K237" s="31" t="s">
        <v>146</v>
      </c>
      <c r="L237" s="31" t="s">
        <v>146</v>
      </c>
      <c r="M237" s="31">
        <v>102563.223</v>
      </c>
      <c r="N237" s="31">
        <v>76922.8992</v>
      </c>
      <c r="O237" s="31">
        <v>1563.2366</v>
      </c>
      <c r="P237" s="31">
        <v>5692.1707999999999</v>
      </c>
      <c r="Q237" s="30">
        <v>18.0183</v>
      </c>
      <c r="R237" s="30">
        <v>80.915400000000005</v>
      </c>
      <c r="S237" s="30">
        <v>15.151999999999999</v>
      </c>
      <c r="T237" s="30">
        <v>12.3948</v>
      </c>
      <c r="U237" s="30" t="s">
        <v>146</v>
      </c>
      <c r="V237" s="31" t="s">
        <v>146</v>
      </c>
    </row>
    <row r="238" spans="1:22" hidden="1" x14ac:dyDescent="0.3">
      <c r="A238" s="32" t="s">
        <v>160</v>
      </c>
      <c r="B238" s="32">
        <v>2001</v>
      </c>
      <c r="C238" s="29" t="s">
        <v>77</v>
      </c>
      <c r="D238" s="29" t="s">
        <v>78</v>
      </c>
      <c r="E238" s="33">
        <f t="shared" si="6"/>
        <v>1</v>
      </c>
      <c r="F238" s="33">
        <f t="shared" si="7"/>
        <v>0</v>
      </c>
      <c r="G238" s="30">
        <v>0.4758</v>
      </c>
      <c r="H238" s="30">
        <v>8.6411999999999995</v>
      </c>
      <c r="I238" s="30">
        <v>1.6640999999999999</v>
      </c>
      <c r="J238" s="30">
        <v>-15.695</v>
      </c>
      <c r="K238" s="31" t="s">
        <v>146</v>
      </c>
      <c r="L238" s="31" t="s">
        <v>146</v>
      </c>
      <c r="M238" s="31">
        <v>101913.53630000001</v>
      </c>
      <c r="N238" s="31">
        <v>76518.072499999995</v>
      </c>
      <c r="O238" s="31">
        <v>1594.7320999999999</v>
      </c>
      <c r="P238" s="31">
        <v>5571.1974</v>
      </c>
      <c r="Q238" s="30">
        <v>18.292899999999999</v>
      </c>
      <c r="R238" s="30">
        <v>83.2517</v>
      </c>
      <c r="S238" s="30">
        <v>11.2492</v>
      </c>
      <c r="T238" s="30">
        <v>15.1038</v>
      </c>
      <c r="U238" s="30" t="s">
        <v>146</v>
      </c>
      <c r="V238" s="31" t="s">
        <v>146</v>
      </c>
    </row>
    <row r="239" spans="1:22" hidden="1" x14ac:dyDescent="0.3">
      <c r="A239" s="32" t="s">
        <v>161</v>
      </c>
      <c r="B239" s="32">
        <v>2002</v>
      </c>
      <c r="C239" s="29" t="s">
        <v>77</v>
      </c>
      <c r="D239" s="29" t="s">
        <v>78</v>
      </c>
      <c r="E239" s="33">
        <f t="shared" si="6"/>
        <v>0</v>
      </c>
      <c r="F239" s="33">
        <f t="shared" si="7"/>
        <v>0</v>
      </c>
      <c r="G239" s="30">
        <v>0.32050000000000001</v>
      </c>
      <c r="H239" s="30">
        <v>6.1981999999999999</v>
      </c>
      <c r="I239" s="30">
        <v>1.3952</v>
      </c>
      <c r="J239" s="30">
        <v>-13.9421</v>
      </c>
      <c r="K239" s="31" t="s">
        <v>146</v>
      </c>
      <c r="L239" s="31" t="s">
        <v>146</v>
      </c>
      <c r="M239" s="31">
        <v>106827.88830000001</v>
      </c>
      <c r="N239" s="31">
        <v>81599.082500000004</v>
      </c>
      <c r="O239" s="31">
        <v>1392.1259</v>
      </c>
      <c r="P239" s="31">
        <v>5579.3634000000002</v>
      </c>
      <c r="Q239" s="30">
        <v>17.791699999999999</v>
      </c>
      <c r="R239" s="30">
        <v>81.214399999999998</v>
      </c>
      <c r="S239" s="30">
        <v>6.6497000000000002</v>
      </c>
      <c r="T239" s="30">
        <v>11.6525</v>
      </c>
      <c r="U239" s="30" t="s">
        <v>146</v>
      </c>
      <c r="V239" s="31" t="s">
        <v>146</v>
      </c>
    </row>
    <row r="240" spans="1:22" hidden="1" x14ac:dyDescent="0.3">
      <c r="A240" s="32" t="s">
        <v>162</v>
      </c>
      <c r="B240" s="32">
        <v>2003</v>
      </c>
      <c r="C240" s="29" t="s">
        <v>77</v>
      </c>
      <c r="D240" s="29" t="s">
        <v>78</v>
      </c>
      <c r="E240" s="33">
        <f t="shared" si="6"/>
        <v>0</v>
      </c>
      <c r="F240" s="33">
        <f t="shared" si="7"/>
        <v>0</v>
      </c>
      <c r="G240" s="30">
        <v>0.3286</v>
      </c>
      <c r="H240" s="30">
        <v>6.5067000000000004</v>
      </c>
      <c r="I240" s="30">
        <v>1.3340000000000001</v>
      </c>
      <c r="J240" s="30">
        <v>-10.9483</v>
      </c>
      <c r="K240" s="31" t="s">
        <v>146</v>
      </c>
      <c r="L240" s="31" t="s">
        <v>146</v>
      </c>
      <c r="M240" s="31">
        <v>133243.07509999999</v>
      </c>
      <c r="N240" s="31">
        <v>102944.19899999999</v>
      </c>
      <c r="O240" s="31">
        <v>1588.5669</v>
      </c>
      <c r="P240" s="31">
        <v>6529.8975</v>
      </c>
      <c r="Q240" s="30">
        <v>19.055800000000001</v>
      </c>
      <c r="R240" s="30">
        <v>77.299000000000007</v>
      </c>
      <c r="S240" s="30">
        <v>16.040900000000001</v>
      </c>
      <c r="T240" s="30">
        <v>9.9014000000000006</v>
      </c>
      <c r="U240" s="30" t="s">
        <v>146</v>
      </c>
      <c r="V240" s="31" t="s">
        <v>146</v>
      </c>
    </row>
    <row r="241" spans="1:22" hidden="1" x14ac:dyDescent="0.3">
      <c r="A241" s="32" t="s">
        <v>163</v>
      </c>
      <c r="B241" s="32">
        <v>2004</v>
      </c>
      <c r="C241" s="29" t="s">
        <v>77</v>
      </c>
      <c r="D241" s="29" t="s">
        <v>78</v>
      </c>
      <c r="E241" s="33">
        <f t="shared" si="6"/>
        <v>0</v>
      </c>
      <c r="F241" s="33">
        <f t="shared" si="7"/>
        <v>0</v>
      </c>
      <c r="G241" s="30">
        <v>0.34029999999999999</v>
      </c>
      <c r="H241" s="30">
        <v>7.2752999999999997</v>
      </c>
      <c r="I241" s="30">
        <v>1.2179</v>
      </c>
      <c r="J241" s="30">
        <v>-6.9066999999999998</v>
      </c>
      <c r="K241" s="31" t="s">
        <v>146</v>
      </c>
      <c r="L241" s="31" t="s">
        <v>146</v>
      </c>
      <c r="M241" s="31">
        <v>185603.82629999999</v>
      </c>
      <c r="N241" s="31">
        <v>148138.26790000001</v>
      </c>
      <c r="O241" s="31">
        <v>1864.7601</v>
      </c>
      <c r="P241" s="31">
        <v>8331.5347000000002</v>
      </c>
      <c r="Q241" s="30">
        <v>19.339200000000002</v>
      </c>
      <c r="R241" s="30">
        <v>70.504000000000005</v>
      </c>
      <c r="S241" s="30">
        <v>22.669</v>
      </c>
      <c r="T241" s="30">
        <v>8.1895000000000007</v>
      </c>
      <c r="U241" s="30" t="s">
        <v>146</v>
      </c>
      <c r="V241" s="31" t="s">
        <v>146</v>
      </c>
    </row>
    <row r="242" spans="1:22" hidden="1" x14ac:dyDescent="0.3">
      <c r="A242" s="32" t="s">
        <v>164</v>
      </c>
      <c r="B242" s="32">
        <v>2005</v>
      </c>
      <c r="C242" s="29" t="s">
        <v>77</v>
      </c>
      <c r="D242" s="29" t="s">
        <v>78</v>
      </c>
      <c r="E242" s="33">
        <f t="shared" si="6"/>
        <v>0</v>
      </c>
      <c r="F242" s="33">
        <f t="shared" si="7"/>
        <v>0</v>
      </c>
      <c r="G242" s="30">
        <v>0.34300000000000003</v>
      </c>
      <c r="H242" s="30">
        <v>7.6970999999999998</v>
      </c>
      <c r="I242" s="30">
        <v>1.147</v>
      </c>
      <c r="J242" s="30">
        <v>-7.5834000000000001</v>
      </c>
      <c r="K242" s="31" t="s">
        <v>146</v>
      </c>
      <c r="L242" s="31">
        <v>110908.1924</v>
      </c>
      <c r="M242" s="31">
        <v>209122.65839999999</v>
      </c>
      <c r="N242" s="31">
        <v>173760.8406</v>
      </c>
      <c r="O242" s="31">
        <v>2195.8364000000001</v>
      </c>
      <c r="P242" s="31">
        <v>9255.4986000000008</v>
      </c>
      <c r="Q242" s="30">
        <v>22.5944</v>
      </c>
      <c r="R242" s="30">
        <v>76.3947</v>
      </c>
      <c r="S242" s="30">
        <v>14.536099999999999</v>
      </c>
      <c r="T242" s="30">
        <v>20.285900000000002</v>
      </c>
      <c r="U242" s="30" t="s">
        <v>146</v>
      </c>
      <c r="V242" s="31" t="s">
        <v>146</v>
      </c>
    </row>
    <row r="243" spans="1:22" hidden="1" x14ac:dyDescent="0.3">
      <c r="A243" s="32" t="s">
        <v>165</v>
      </c>
      <c r="B243" s="32">
        <v>2006</v>
      </c>
      <c r="C243" s="29" t="s">
        <v>77</v>
      </c>
      <c r="D243" s="29" t="s">
        <v>78</v>
      </c>
      <c r="E243" s="33">
        <f t="shared" si="6"/>
        <v>0</v>
      </c>
      <c r="F243" s="33">
        <f t="shared" si="7"/>
        <v>0</v>
      </c>
      <c r="G243" s="30">
        <v>0.34210000000000002</v>
      </c>
      <c r="H243" s="30">
        <v>8.2792999999999992</v>
      </c>
      <c r="I243" s="30">
        <v>1.0898000000000001</v>
      </c>
      <c r="J243" s="30">
        <v>-8.7713000000000001</v>
      </c>
      <c r="K243" s="31">
        <v>9780.0661</v>
      </c>
      <c r="L243" s="31">
        <v>111649.8</v>
      </c>
      <c r="M243" s="31">
        <v>211688.723</v>
      </c>
      <c r="N243" s="31">
        <v>178190.6231</v>
      </c>
      <c r="O243" s="31">
        <v>2216.3013999999998</v>
      </c>
      <c r="P243" s="31">
        <v>8832.6226999999999</v>
      </c>
      <c r="Q243" s="30">
        <v>23.966699999999999</v>
      </c>
      <c r="R243" s="30">
        <v>79.566599999999994</v>
      </c>
      <c r="S243" s="30">
        <v>9.2040000000000006</v>
      </c>
      <c r="T243" s="30">
        <v>11.5832</v>
      </c>
      <c r="U243" s="30" t="s">
        <v>146</v>
      </c>
      <c r="V243" s="31">
        <v>12259.709800000001</v>
      </c>
    </row>
    <row r="244" spans="1:22" hidden="1" x14ac:dyDescent="0.3">
      <c r="A244" s="32" t="s">
        <v>166</v>
      </c>
      <c r="B244" s="32">
        <v>2007</v>
      </c>
      <c r="C244" s="29" t="s">
        <v>77</v>
      </c>
      <c r="D244" s="29" t="s">
        <v>78</v>
      </c>
      <c r="E244" s="33">
        <f t="shared" si="6"/>
        <v>1</v>
      </c>
      <c r="F244" s="33">
        <f t="shared" si="7"/>
        <v>0</v>
      </c>
      <c r="G244" s="30">
        <v>0.3594</v>
      </c>
      <c r="H244" s="30">
        <v>8.8339999999999996</v>
      </c>
      <c r="I244" s="30">
        <v>1.1984999999999999</v>
      </c>
      <c r="J244" s="30">
        <v>-8.8925000000000001</v>
      </c>
      <c r="K244" s="31">
        <v>12491.3626</v>
      </c>
      <c r="L244" s="31">
        <v>143274.5</v>
      </c>
      <c r="M244" s="31">
        <v>271487.39169999998</v>
      </c>
      <c r="N244" s="31">
        <v>229520.2156</v>
      </c>
      <c r="O244" s="31">
        <v>2851.1383999999998</v>
      </c>
      <c r="P244" s="31">
        <v>10798.747300000001</v>
      </c>
      <c r="Q244" s="30">
        <v>25.140599999999999</v>
      </c>
      <c r="R244" s="30">
        <v>75.354500000000002</v>
      </c>
      <c r="S244" s="30">
        <v>14.421099999999999</v>
      </c>
      <c r="T244" s="30">
        <v>7.8661000000000003</v>
      </c>
      <c r="U244" s="30" t="s">
        <v>146</v>
      </c>
      <c r="V244" s="31">
        <v>15731.935299999999</v>
      </c>
    </row>
    <row r="245" spans="1:22" hidden="1" x14ac:dyDescent="0.3">
      <c r="A245" s="32" t="s">
        <v>167</v>
      </c>
      <c r="B245" s="32">
        <v>2008</v>
      </c>
      <c r="C245" s="29" t="s">
        <v>77</v>
      </c>
      <c r="D245" s="29" t="s">
        <v>78</v>
      </c>
      <c r="E245" s="33">
        <f t="shared" si="6"/>
        <v>1</v>
      </c>
      <c r="F245" s="33">
        <f t="shared" si="7"/>
        <v>0</v>
      </c>
      <c r="G245" s="30">
        <v>0.31309999999999999</v>
      </c>
      <c r="H245" s="30">
        <v>8.6346000000000007</v>
      </c>
      <c r="I245" s="30">
        <v>1.1853</v>
      </c>
      <c r="J245" s="30">
        <v>-1.2282</v>
      </c>
      <c r="K245" s="31">
        <v>14800.7408</v>
      </c>
      <c r="L245" s="31">
        <v>152778.45110000001</v>
      </c>
      <c r="M245" s="31">
        <v>356889.52710000001</v>
      </c>
      <c r="N245" s="31">
        <v>285101.99729999999</v>
      </c>
      <c r="O245" s="31">
        <v>3655.5331999999999</v>
      </c>
      <c r="P245" s="31">
        <v>11977.1474</v>
      </c>
      <c r="Q245" s="30">
        <v>29.797499999999999</v>
      </c>
      <c r="R245" s="30">
        <v>71.376099999999994</v>
      </c>
      <c r="S245" s="30">
        <v>23.138500000000001</v>
      </c>
      <c r="T245" s="30">
        <v>26.342600000000001</v>
      </c>
      <c r="U245" s="30" t="s">
        <v>146</v>
      </c>
      <c r="V245" s="31">
        <v>18887.216400000001</v>
      </c>
    </row>
    <row r="246" spans="1:22" hidden="1" x14ac:dyDescent="0.3">
      <c r="A246" s="32" t="s">
        <v>168</v>
      </c>
      <c r="B246" s="32">
        <v>2009</v>
      </c>
      <c r="C246" s="29" t="s">
        <v>77</v>
      </c>
      <c r="D246" s="29" t="s">
        <v>78</v>
      </c>
      <c r="E246" s="33">
        <f t="shared" si="6"/>
        <v>1</v>
      </c>
      <c r="F246" s="33">
        <f t="shared" si="7"/>
        <v>0</v>
      </c>
      <c r="G246" s="30">
        <v>8.5000000000000006E-2</v>
      </c>
      <c r="H246" s="30">
        <v>3.145</v>
      </c>
      <c r="I246" s="30">
        <v>0.99299999999999999</v>
      </c>
      <c r="J246" s="30">
        <v>0.94240000000000002</v>
      </c>
      <c r="K246" s="31">
        <v>11162.472</v>
      </c>
      <c r="L246" s="31">
        <v>73850.203200000004</v>
      </c>
      <c r="M246" s="31">
        <v>299979.94640000002</v>
      </c>
      <c r="N246" s="31">
        <v>231079.4768</v>
      </c>
      <c r="O246" s="31">
        <v>3035.5594999999998</v>
      </c>
      <c r="P246" s="31">
        <v>6365.4255999999996</v>
      </c>
      <c r="Q246" s="30">
        <v>47.1265</v>
      </c>
      <c r="R246" s="30">
        <v>72.741399999999999</v>
      </c>
      <c r="S246" s="30">
        <v>9.0053000000000001</v>
      </c>
      <c r="T246" s="30">
        <v>13.5549</v>
      </c>
      <c r="U246" s="30" t="s">
        <v>146</v>
      </c>
      <c r="V246" s="31">
        <v>14388.1744</v>
      </c>
    </row>
    <row r="247" spans="1:22" hidden="1" x14ac:dyDescent="0.3">
      <c r="A247" s="32" t="s">
        <v>169</v>
      </c>
      <c r="B247" s="32">
        <v>2010</v>
      </c>
      <c r="C247" s="29" t="s">
        <v>77</v>
      </c>
      <c r="D247" s="29" t="s">
        <v>78</v>
      </c>
      <c r="E247" s="33">
        <f t="shared" si="6"/>
        <v>1</v>
      </c>
      <c r="F247" s="33">
        <f t="shared" si="7"/>
        <v>0</v>
      </c>
      <c r="G247" s="30">
        <v>0.1341</v>
      </c>
      <c r="H247" s="30">
        <v>5.2831999999999999</v>
      </c>
      <c r="I247" s="30">
        <v>0.93459999999999999</v>
      </c>
      <c r="J247" s="30">
        <v>-0.31590000000000001</v>
      </c>
      <c r="K247" s="31">
        <v>11641.702799999999</v>
      </c>
      <c r="L247" s="31">
        <v>76130.989199999996</v>
      </c>
      <c r="M247" s="31">
        <v>290999.9988</v>
      </c>
      <c r="N247" s="31">
        <v>232969.37160000001</v>
      </c>
      <c r="O247" s="31">
        <v>2739.6671999999999</v>
      </c>
      <c r="P247" s="31">
        <v>8690.6064000000006</v>
      </c>
      <c r="Q247" s="30">
        <v>33.484400000000001</v>
      </c>
      <c r="R247" s="30">
        <v>77.386399999999995</v>
      </c>
      <c r="S247" s="30">
        <v>-1.6937</v>
      </c>
      <c r="T247" s="30">
        <v>-8.6077999999999992</v>
      </c>
      <c r="U247" s="30" t="s">
        <v>146</v>
      </c>
      <c r="V247" s="31">
        <v>14781.328799999999</v>
      </c>
    </row>
    <row r="248" spans="1:22" hidden="1" x14ac:dyDescent="0.3">
      <c r="A248" s="32" t="s">
        <v>170</v>
      </c>
      <c r="B248" s="32">
        <v>2011</v>
      </c>
      <c r="C248" s="29" t="s">
        <v>77</v>
      </c>
      <c r="D248" s="29" t="s">
        <v>78</v>
      </c>
      <c r="E248" s="33">
        <f t="shared" si="6"/>
        <v>1</v>
      </c>
      <c r="F248" s="33">
        <f t="shared" si="7"/>
        <v>0</v>
      </c>
      <c r="G248" s="30">
        <v>0.13039999999999999</v>
      </c>
      <c r="H248" s="30">
        <v>4.1436999999999999</v>
      </c>
      <c r="I248" s="30">
        <v>0.85860000000000003</v>
      </c>
      <c r="J248" s="30">
        <v>-0.42830000000000001</v>
      </c>
      <c r="K248" s="31">
        <v>11986.9566</v>
      </c>
      <c r="L248" s="31">
        <v>76412.214399999997</v>
      </c>
      <c r="M248" s="31">
        <v>304433.56040000002</v>
      </c>
      <c r="N248" s="31">
        <v>242063.34760000001</v>
      </c>
      <c r="O248" s="31">
        <v>2399.1538999999998</v>
      </c>
      <c r="P248" s="31">
        <v>10080.197200000001</v>
      </c>
      <c r="Q248" s="30">
        <v>30.2012</v>
      </c>
      <c r="R248" s="30">
        <v>76.823599999999999</v>
      </c>
      <c r="S248" s="30">
        <v>-1.9884999999999999</v>
      </c>
      <c r="T248" s="30">
        <v>-1.2261</v>
      </c>
      <c r="U248" s="30" t="s">
        <v>146</v>
      </c>
      <c r="V248" s="31">
        <v>14913.9854</v>
      </c>
    </row>
    <row r="249" spans="1:22" hidden="1" x14ac:dyDescent="0.3">
      <c r="A249" s="32" t="s">
        <v>171</v>
      </c>
      <c r="B249" s="32">
        <v>2012</v>
      </c>
      <c r="C249" s="29" t="s">
        <v>77</v>
      </c>
      <c r="D249" s="29" t="s">
        <v>78</v>
      </c>
      <c r="E249" s="33">
        <f t="shared" si="6"/>
        <v>1</v>
      </c>
      <c r="F249" s="33">
        <f t="shared" si="7"/>
        <v>0</v>
      </c>
      <c r="G249" s="30">
        <v>9.2999999999999999E-2</v>
      </c>
      <c r="H249" s="30">
        <v>2.8841000000000001</v>
      </c>
      <c r="I249" s="30">
        <v>0.90890000000000004</v>
      </c>
      <c r="J249" s="30">
        <v>-0.47039999999999998</v>
      </c>
      <c r="K249" s="31" t="s">
        <v>146</v>
      </c>
      <c r="L249" s="31">
        <v>75383.964600000007</v>
      </c>
      <c r="M249" s="31">
        <v>311433.23910000001</v>
      </c>
      <c r="N249" s="31">
        <v>244804.95509999999</v>
      </c>
      <c r="O249" s="31">
        <v>2606.1972000000001</v>
      </c>
      <c r="P249" s="31">
        <v>9779.8760999999995</v>
      </c>
      <c r="Q249" s="30">
        <v>31.8443</v>
      </c>
      <c r="R249" s="30">
        <v>77.087400000000002</v>
      </c>
      <c r="S249" s="30">
        <v>2.6547999999999998</v>
      </c>
      <c r="T249" s="30">
        <v>3.5434999999999999</v>
      </c>
      <c r="U249" s="30" t="s">
        <v>146</v>
      </c>
      <c r="V249" s="31" t="s">
        <v>146</v>
      </c>
    </row>
    <row r="250" spans="1:22" hidden="1" x14ac:dyDescent="0.3">
      <c r="A250" s="32" t="s">
        <v>172</v>
      </c>
      <c r="B250" s="32">
        <v>2013</v>
      </c>
      <c r="C250" s="29" t="s">
        <v>77</v>
      </c>
      <c r="D250" s="29" t="s">
        <v>78</v>
      </c>
      <c r="E250" s="33">
        <f t="shared" si="6"/>
        <v>0</v>
      </c>
      <c r="F250" s="33">
        <f t="shared" si="7"/>
        <v>0</v>
      </c>
      <c r="G250" s="30">
        <v>0.1086</v>
      </c>
      <c r="H250" s="30">
        <v>3.2970000000000002</v>
      </c>
      <c r="I250" s="30">
        <v>1.1274999999999999</v>
      </c>
      <c r="J250" s="30">
        <v>-0.29549999999999998</v>
      </c>
      <c r="K250" s="31">
        <v>10476.811799999999</v>
      </c>
      <c r="L250" s="31">
        <v>67535.467999999993</v>
      </c>
      <c r="M250" s="31">
        <v>289834.1446</v>
      </c>
      <c r="N250" s="31">
        <v>244384.4767</v>
      </c>
      <c r="O250" s="31">
        <v>3207.6392999999998</v>
      </c>
      <c r="P250" s="31">
        <v>9999.6260000000002</v>
      </c>
      <c r="Q250" s="30">
        <v>28.984500000000001</v>
      </c>
      <c r="R250" s="30">
        <v>73.5715</v>
      </c>
      <c r="S250" s="30">
        <v>3.7410000000000001</v>
      </c>
      <c r="T250" s="30">
        <v>-7.1867999999999999</v>
      </c>
      <c r="U250" s="30" t="s">
        <v>146</v>
      </c>
      <c r="V250" s="31">
        <v>12911.3712</v>
      </c>
    </row>
    <row r="251" spans="1:22" hidden="1" x14ac:dyDescent="0.3">
      <c r="A251" s="32" t="s">
        <v>173</v>
      </c>
      <c r="B251" s="32">
        <v>2014</v>
      </c>
      <c r="C251" s="29" t="s">
        <v>77</v>
      </c>
      <c r="D251" s="29" t="s">
        <v>78</v>
      </c>
      <c r="E251" s="33">
        <f t="shared" si="6"/>
        <v>0</v>
      </c>
      <c r="F251" s="33">
        <f t="shared" si="7"/>
        <v>0</v>
      </c>
      <c r="G251" s="30">
        <v>0.28849999999999998</v>
      </c>
      <c r="H251" s="30">
        <v>7.0903</v>
      </c>
      <c r="I251" s="30">
        <v>1.343</v>
      </c>
      <c r="J251" s="30">
        <v>-0.24249999999999999</v>
      </c>
      <c r="K251" s="31">
        <v>12322.4274</v>
      </c>
      <c r="L251" s="31">
        <v>67066.298999999999</v>
      </c>
      <c r="M251" s="31">
        <v>314859.32280000002</v>
      </c>
      <c r="N251" s="31">
        <v>278281.62359999999</v>
      </c>
      <c r="O251" s="31">
        <v>3832.2498999999998</v>
      </c>
      <c r="P251" s="31">
        <v>14764.3668</v>
      </c>
      <c r="Q251" s="30">
        <v>21.325600000000001</v>
      </c>
      <c r="R251" s="30">
        <v>77.121399999999994</v>
      </c>
      <c r="S251" s="30">
        <v>4.3846999999999996</v>
      </c>
      <c r="T251" s="30">
        <v>3.9093</v>
      </c>
      <c r="U251" s="30" t="s">
        <v>146</v>
      </c>
      <c r="V251" s="31">
        <v>16087.2912</v>
      </c>
    </row>
    <row r="252" spans="1:22" hidden="1" x14ac:dyDescent="0.3">
      <c r="A252" s="32" t="s">
        <v>174</v>
      </c>
      <c r="B252" s="32">
        <v>2015</v>
      </c>
      <c r="C252" s="29" t="s">
        <v>77</v>
      </c>
      <c r="D252" s="29" t="s">
        <v>78</v>
      </c>
      <c r="E252" s="33">
        <f t="shared" si="6"/>
        <v>0</v>
      </c>
      <c r="F252" s="33">
        <f t="shared" si="7"/>
        <v>0</v>
      </c>
      <c r="G252" s="30">
        <v>0.43530000000000002</v>
      </c>
      <c r="H252" s="30">
        <v>8.9987999999999992</v>
      </c>
      <c r="I252" s="30">
        <v>1.5608</v>
      </c>
      <c r="J252" s="30">
        <v>-0.2056</v>
      </c>
      <c r="K252" s="31">
        <v>12321.3087</v>
      </c>
      <c r="L252" s="31">
        <v>54826.918799999999</v>
      </c>
      <c r="M252" s="31">
        <v>291355.52600000001</v>
      </c>
      <c r="N252" s="31">
        <v>255184.12030000001</v>
      </c>
      <c r="O252" s="31">
        <v>4614.5864000000001</v>
      </c>
      <c r="P252" s="31">
        <v>14511.1677</v>
      </c>
      <c r="Q252" s="30">
        <v>20.077999999999999</v>
      </c>
      <c r="R252" s="30">
        <v>82.087999999999994</v>
      </c>
      <c r="S252" s="30">
        <v>2.0676000000000001</v>
      </c>
      <c r="T252" s="30">
        <v>2.6124999999999998</v>
      </c>
      <c r="U252" s="30" t="s">
        <v>146</v>
      </c>
      <c r="V252" s="31">
        <v>14822.514999999999</v>
      </c>
    </row>
    <row r="253" spans="1:22" hidden="1" x14ac:dyDescent="0.3">
      <c r="A253" s="32" t="s">
        <v>175</v>
      </c>
      <c r="B253" s="32">
        <v>2016</v>
      </c>
      <c r="C253" s="29" t="s">
        <v>77</v>
      </c>
      <c r="D253" s="29" t="s">
        <v>78</v>
      </c>
      <c r="E253" s="33">
        <f t="shared" si="6"/>
        <v>0</v>
      </c>
      <c r="F253" s="33">
        <f t="shared" si="7"/>
        <v>0</v>
      </c>
      <c r="G253" s="30">
        <v>0.48699999999999999</v>
      </c>
      <c r="H253" s="30">
        <v>9.5303000000000004</v>
      </c>
      <c r="I253" s="30">
        <v>1.6228</v>
      </c>
      <c r="J253" s="30">
        <v>4.1000000000000002E-2</v>
      </c>
      <c r="K253" s="31">
        <v>12851.936</v>
      </c>
      <c r="L253" s="31">
        <v>49202.720000000001</v>
      </c>
      <c r="M253" s="31">
        <v>298197.74080000003</v>
      </c>
      <c r="N253" s="31">
        <v>255825.6</v>
      </c>
      <c r="O253" s="31">
        <v>4656.41</v>
      </c>
      <c r="P253" s="31">
        <v>15599.296</v>
      </c>
      <c r="Q253" s="30">
        <v>19.116099999999999</v>
      </c>
      <c r="R253" s="30">
        <v>79.227500000000006</v>
      </c>
      <c r="S253" s="30">
        <v>4.6416000000000004</v>
      </c>
      <c r="T253" s="30">
        <v>3.3767</v>
      </c>
      <c r="U253" s="30">
        <v>133.91579999999999</v>
      </c>
      <c r="V253" s="31">
        <v>15205.388800000001</v>
      </c>
    </row>
    <row r="254" spans="1:22" hidden="1" x14ac:dyDescent="0.3">
      <c r="A254" s="32" t="s">
        <v>176</v>
      </c>
      <c r="B254" s="32">
        <v>2017</v>
      </c>
      <c r="C254" s="29" t="s">
        <v>77</v>
      </c>
      <c r="D254" s="29" t="s">
        <v>78</v>
      </c>
      <c r="E254" s="33">
        <f t="shared" si="6"/>
        <v>0</v>
      </c>
      <c r="F254" s="33">
        <f t="shared" si="7"/>
        <v>0</v>
      </c>
      <c r="G254" s="30">
        <v>0.35160000000000002</v>
      </c>
      <c r="H254" s="30">
        <v>6.8621999999999996</v>
      </c>
      <c r="I254" s="30">
        <v>1.4975000000000001</v>
      </c>
      <c r="J254" s="30">
        <v>0.13370000000000001</v>
      </c>
      <c r="K254" s="31">
        <v>11868.830400000001</v>
      </c>
      <c r="L254" s="31">
        <v>41822.491199999997</v>
      </c>
      <c r="M254" s="31">
        <v>275580.14399999997</v>
      </c>
      <c r="N254" s="31">
        <v>233484.1488</v>
      </c>
      <c r="O254" s="31">
        <v>3865.7197000000001</v>
      </c>
      <c r="P254" s="31">
        <v>13840.545599999999</v>
      </c>
      <c r="Q254" s="30">
        <v>19.911100000000001</v>
      </c>
      <c r="R254" s="30">
        <v>74.688699999999997</v>
      </c>
      <c r="S254" s="30">
        <v>4.7748999999999997</v>
      </c>
      <c r="T254" s="30">
        <v>0.54149999999999998</v>
      </c>
      <c r="U254" s="30">
        <v>133.6567</v>
      </c>
      <c r="V254" s="31">
        <v>15078.772800000001</v>
      </c>
    </row>
    <row r="255" spans="1:22" hidden="1" x14ac:dyDescent="0.3">
      <c r="A255" s="32" t="s">
        <v>177</v>
      </c>
      <c r="B255" s="32">
        <v>2018</v>
      </c>
      <c r="C255" s="29" t="s">
        <v>77</v>
      </c>
      <c r="D255" s="29" t="s">
        <v>78</v>
      </c>
      <c r="E255" s="33">
        <f t="shared" si="6"/>
        <v>0</v>
      </c>
      <c r="F255" s="33">
        <f t="shared" si="7"/>
        <v>0</v>
      </c>
      <c r="G255" s="30">
        <v>0.33050000000000002</v>
      </c>
      <c r="H255" s="30">
        <v>6.3307000000000002</v>
      </c>
      <c r="I255" s="30">
        <v>1.4706999999999999</v>
      </c>
      <c r="J255" s="30">
        <v>0.32579999999999998</v>
      </c>
      <c r="K255" s="31">
        <v>15373.3194</v>
      </c>
      <c r="L255" s="31">
        <v>45779.173799999997</v>
      </c>
      <c r="M255" s="31">
        <v>322615.80359999998</v>
      </c>
      <c r="N255" s="31">
        <v>270546.20039999997</v>
      </c>
      <c r="O255" s="31">
        <v>3999.3620999999998</v>
      </c>
      <c r="P255" s="31">
        <v>17465.904600000002</v>
      </c>
      <c r="Q255" s="30">
        <v>18.4712</v>
      </c>
      <c r="R255" s="30">
        <v>72.258600000000001</v>
      </c>
      <c r="S255" s="30">
        <v>2.2965</v>
      </c>
      <c r="T255" s="30">
        <v>0.2288</v>
      </c>
      <c r="U255" s="30">
        <v>129.37190000000001</v>
      </c>
      <c r="V255" s="31">
        <v>19624.675200000001</v>
      </c>
    </row>
    <row r="256" spans="1:22" hidden="1" x14ac:dyDescent="0.3">
      <c r="A256" s="32" t="s">
        <v>178</v>
      </c>
      <c r="B256" s="32">
        <v>2019</v>
      </c>
      <c r="C256" s="29" t="s">
        <v>77</v>
      </c>
      <c r="D256" s="29" t="s">
        <v>78</v>
      </c>
      <c r="E256" s="33">
        <f t="shared" si="6"/>
        <v>0</v>
      </c>
      <c r="F256" s="33">
        <f t="shared" si="7"/>
        <v>0</v>
      </c>
      <c r="G256" s="30">
        <v>0.26440000000000002</v>
      </c>
      <c r="H256" s="30">
        <v>4.8334000000000001</v>
      </c>
      <c r="I256" s="30">
        <v>1.3593999999999999</v>
      </c>
      <c r="J256" s="30" t="s">
        <v>146</v>
      </c>
      <c r="K256" s="31">
        <v>15056.0738</v>
      </c>
      <c r="L256" s="31">
        <v>42524.349199999997</v>
      </c>
      <c r="M256" s="31">
        <v>311745.36820000003</v>
      </c>
      <c r="N256" s="31">
        <v>261268.4712</v>
      </c>
      <c r="O256" s="31">
        <v>3823.6867000000002</v>
      </c>
      <c r="P256" s="31">
        <v>17227.685799999999</v>
      </c>
      <c r="Q256" s="30">
        <v>18.095600000000001</v>
      </c>
      <c r="R256" s="30">
        <v>71.692700000000002</v>
      </c>
      <c r="S256" s="30">
        <v>3.9910999999999999</v>
      </c>
      <c r="T256" s="30">
        <v>4.1566000000000001</v>
      </c>
      <c r="U256" s="30">
        <v>138.72730000000001</v>
      </c>
      <c r="V256" s="31">
        <v>18949.276999999998</v>
      </c>
    </row>
    <row r="257" spans="1:22" hidden="1" x14ac:dyDescent="0.3">
      <c r="A257" s="32" t="s">
        <v>179</v>
      </c>
      <c r="B257" s="32">
        <v>2020</v>
      </c>
      <c r="C257" s="29" t="s">
        <v>77</v>
      </c>
      <c r="D257" s="29" t="s">
        <v>78</v>
      </c>
      <c r="E257" s="33">
        <f t="shared" si="6"/>
        <v>1</v>
      </c>
      <c r="F257" s="33">
        <f t="shared" si="7"/>
        <v>0</v>
      </c>
      <c r="G257" s="30">
        <v>0.15010000000000001</v>
      </c>
      <c r="H257" s="30">
        <v>2.7936000000000001</v>
      </c>
      <c r="I257" s="30">
        <v>1.2557</v>
      </c>
      <c r="J257" s="30" t="s">
        <v>146</v>
      </c>
      <c r="K257" s="31">
        <v>13765.1566</v>
      </c>
      <c r="L257" s="31">
        <v>40836.957300000002</v>
      </c>
      <c r="M257" s="31">
        <v>303279.73070000001</v>
      </c>
      <c r="N257" s="31">
        <v>246696.84280000001</v>
      </c>
      <c r="O257" s="31">
        <v>3569.4297999999999</v>
      </c>
      <c r="P257" s="31">
        <v>15848.6374</v>
      </c>
      <c r="Q257" s="30">
        <v>19.135999999999999</v>
      </c>
      <c r="R257" s="30">
        <v>70.989099999999993</v>
      </c>
      <c r="S257" s="30">
        <v>1.0255000000000001</v>
      </c>
      <c r="T257" s="30">
        <v>3.2254999999999998</v>
      </c>
      <c r="U257" s="30">
        <v>179.5865</v>
      </c>
      <c r="V257" s="31">
        <v>17824.5206</v>
      </c>
    </row>
    <row r="258" spans="1:22" hidden="1" x14ac:dyDescent="0.3">
      <c r="A258" s="32" t="s">
        <v>180</v>
      </c>
      <c r="B258" s="32">
        <v>2021</v>
      </c>
      <c r="C258" s="29" t="s">
        <v>77</v>
      </c>
      <c r="D258" s="29" t="s">
        <v>78</v>
      </c>
      <c r="E258" s="33">
        <f t="shared" si="6"/>
        <v>1</v>
      </c>
      <c r="F258" s="33">
        <f t="shared" si="7"/>
        <v>0</v>
      </c>
      <c r="G258" s="30">
        <v>0.2457</v>
      </c>
      <c r="H258" s="30">
        <v>4.5651000000000002</v>
      </c>
      <c r="I258" s="30">
        <v>1.3688</v>
      </c>
      <c r="J258" s="30" t="s">
        <v>146</v>
      </c>
      <c r="K258" s="31">
        <v>18442.694599999999</v>
      </c>
      <c r="L258" s="31">
        <v>45571.133999999998</v>
      </c>
      <c r="M258" s="31">
        <v>352342.13079999998</v>
      </c>
      <c r="N258" s="31">
        <v>279755.89779999998</v>
      </c>
      <c r="O258" s="31">
        <v>4120.2537000000002</v>
      </c>
      <c r="P258" s="31">
        <v>19506.988600000001</v>
      </c>
      <c r="Q258" s="30">
        <v>18.0624</v>
      </c>
      <c r="R258" s="30">
        <v>73.659700000000001</v>
      </c>
      <c r="S258" s="30">
        <v>0.31469999999999998</v>
      </c>
      <c r="T258" s="30">
        <v>6.4943999999999997</v>
      </c>
      <c r="U258" s="30">
        <v>199.52529999999999</v>
      </c>
      <c r="V258" s="31">
        <v>22358.467199999999</v>
      </c>
    </row>
    <row r="259" spans="1:22" hidden="1" x14ac:dyDescent="0.3">
      <c r="A259" s="32" t="s">
        <v>181</v>
      </c>
      <c r="B259" s="32">
        <v>2022</v>
      </c>
      <c r="C259" s="29" t="s">
        <v>77</v>
      </c>
      <c r="D259" s="29" t="s">
        <v>78</v>
      </c>
      <c r="E259" s="33">
        <f t="shared" ref="E259:E322" si="8">IF(OR(AND(B259&gt;2006,B259&lt;=2012), B259=2001,B259&gt;=2020),1,0)</f>
        <v>1</v>
      </c>
      <c r="F259" s="33">
        <f t="shared" ref="F259:F322" si="9">IF(D259="USA",1,0)</f>
        <v>0</v>
      </c>
      <c r="G259" s="30">
        <v>0.47489999999999999</v>
      </c>
      <c r="H259" s="30">
        <v>8.3993000000000002</v>
      </c>
      <c r="I259" s="30">
        <v>1.5242</v>
      </c>
      <c r="J259" s="30" t="s">
        <v>146</v>
      </c>
      <c r="K259" s="31">
        <v>18092.692800000001</v>
      </c>
      <c r="L259" s="31">
        <v>67908.859200000006</v>
      </c>
      <c r="M259" s="31">
        <v>356892.68160000001</v>
      </c>
      <c r="N259" s="31">
        <v>273627.24479999999</v>
      </c>
      <c r="O259" s="31">
        <v>4865.1693999999998</v>
      </c>
      <c r="P259" s="31">
        <v>20571.9696</v>
      </c>
      <c r="Q259" s="30">
        <v>17.348500000000001</v>
      </c>
      <c r="R259" s="30">
        <v>72.264399999999995</v>
      </c>
      <c r="S259" s="30">
        <v>3.1684999999999999</v>
      </c>
      <c r="T259" s="30">
        <v>4.7702</v>
      </c>
      <c r="U259" s="30">
        <v>192.4008</v>
      </c>
      <c r="V259" s="31">
        <v>21577.046399999999</v>
      </c>
    </row>
    <row r="260" spans="1:22" x14ac:dyDescent="0.3">
      <c r="A260" s="32" t="s">
        <v>149</v>
      </c>
      <c r="B260" s="32">
        <v>1990</v>
      </c>
      <c r="C260" s="29" t="s">
        <v>194</v>
      </c>
      <c r="D260" s="29" t="s">
        <v>205</v>
      </c>
      <c r="E260" s="33">
        <f t="shared" si="8"/>
        <v>0</v>
      </c>
      <c r="F260" s="33">
        <f t="shared" si="9"/>
        <v>0</v>
      </c>
      <c r="G260" s="30" t="s">
        <v>146</v>
      </c>
      <c r="H260" s="30" t="s">
        <v>146</v>
      </c>
      <c r="I260" s="30" t="s">
        <v>146</v>
      </c>
      <c r="J260" s="30" t="s">
        <v>146</v>
      </c>
      <c r="K260" s="31" t="s">
        <v>146</v>
      </c>
      <c r="L260" s="31" t="s">
        <v>146</v>
      </c>
      <c r="M260" s="31">
        <v>74693.440700000006</v>
      </c>
      <c r="N260" s="31">
        <v>53552.8344</v>
      </c>
      <c r="O260" s="31">
        <v>1689.5862</v>
      </c>
      <c r="P260" s="31">
        <v>2758.1777999999999</v>
      </c>
      <c r="Q260" s="30">
        <v>21.855899999999998</v>
      </c>
      <c r="R260" s="30">
        <v>92.191999999999993</v>
      </c>
      <c r="S260" s="30" t="s">
        <v>146</v>
      </c>
      <c r="T260" s="30" t="s">
        <v>146</v>
      </c>
      <c r="U260" s="30" t="s">
        <v>146</v>
      </c>
      <c r="V260" s="31" t="s">
        <v>146</v>
      </c>
    </row>
    <row r="261" spans="1:22" x14ac:dyDescent="0.3">
      <c r="A261" s="32" t="s">
        <v>150</v>
      </c>
      <c r="B261" s="32">
        <v>1991</v>
      </c>
      <c r="C261" s="29" t="s">
        <v>194</v>
      </c>
      <c r="D261" s="29" t="s">
        <v>205</v>
      </c>
      <c r="E261" s="33">
        <f t="shared" si="8"/>
        <v>0</v>
      </c>
      <c r="F261" s="33">
        <f t="shared" si="9"/>
        <v>0</v>
      </c>
      <c r="G261" s="30">
        <v>0.71960000000000002</v>
      </c>
      <c r="H261" s="30">
        <v>16.194900000000001</v>
      </c>
      <c r="I261" s="30">
        <v>3.1720000000000002</v>
      </c>
      <c r="J261" s="30">
        <v>1.9145000000000001</v>
      </c>
      <c r="K261" s="31" t="s">
        <v>146</v>
      </c>
      <c r="L261" s="31" t="s">
        <v>146</v>
      </c>
      <c r="M261" s="31">
        <v>78998.219100000002</v>
      </c>
      <c r="N261" s="31">
        <v>57855.743499999997</v>
      </c>
      <c r="O261" s="31">
        <v>2190.0779000000002</v>
      </c>
      <c r="P261" s="31">
        <v>3235.0846000000001</v>
      </c>
      <c r="Q261" s="30">
        <v>19.078499999999998</v>
      </c>
      <c r="R261" s="30">
        <v>91.691699999999997</v>
      </c>
      <c r="S261" s="30">
        <v>3.8904000000000001</v>
      </c>
      <c r="T261" s="30">
        <v>3.1292</v>
      </c>
      <c r="U261" s="30" t="s">
        <v>146</v>
      </c>
      <c r="V261" s="31" t="s">
        <v>146</v>
      </c>
    </row>
    <row r="262" spans="1:22" x14ac:dyDescent="0.3">
      <c r="A262" s="32" t="s">
        <v>151</v>
      </c>
      <c r="B262" s="32">
        <v>1992</v>
      </c>
      <c r="C262" s="29" t="s">
        <v>194</v>
      </c>
      <c r="D262" s="29" t="s">
        <v>205</v>
      </c>
      <c r="E262" s="33">
        <f t="shared" si="8"/>
        <v>0</v>
      </c>
      <c r="F262" s="33">
        <f t="shared" si="9"/>
        <v>0</v>
      </c>
      <c r="G262" s="30">
        <v>0.72540000000000004</v>
      </c>
      <c r="H262" s="30">
        <v>15.4824</v>
      </c>
      <c r="I262" s="30">
        <v>3.1905999999999999</v>
      </c>
      <c r="J262" s="30">
        <v>2.3128000000000002</v>
      </c>
      <c r="K262" s="31" t="s">
        <v>146</v>
      </c>
      <c r="L262" s="31" t="s">
        <v>146</v>
      </c>
      <c r="M262" s="31">
        <v>78796.998500000002</v>
      </c>
      <c r="N262" s="31">
        <v>56818.621899999998</v>
      </c>
      <c r="O262" s="31">
        <v>2320.9827</v>
      </c>
      <c r="P262" s="31">
        <v>3291.1086</v>
      </c>
      <c r="Q262" s="30">
        <v>19.145499999999998</v>
      </c>
      <c r="R262" s="30">
        <v>91.055099999999996</v>
      </c>
      <c r="S262" s="30">
        <v>8.3866999999999994</v>
      </c>
      <c r="T262" s="30">
        <v>13.6035</v>
      </c>
      <c r="U262" s="30" t="s">
        <v>146</v>
      </c>
      <c r="V262" s="31" t="s">
        <v>146</v>
      </c>
    </row>
    <row r="263" spans="1:22" x14ac:dyDescent="0.3">
      <c r="A263" s="32" t="s">
        <v>152</v>
      </c>
      <c r="B263" s="32">
        <v>1993</v>
      </c>
      <c r="C263" s="29" t="s">
        <v>194</v>
      </c>
      <c r="D263" s="29" t="s">
        <v>205</v>
      </c>
      <c r="E263" s="33">
        <f t="shared" si="8"/>
        <v>0</v>
      </c>
      <c r="F263" s="33">
        <f t="shared" si="9"/>
        <v>0</v>
      </c>
      <c r="G263" s="30">
        <v>0.6956</v>
      </c>
      <c r="H263" s="30">
        <v>14.3268</v>
      </c>
      <c r="I263" s="30">
        <v>3.0272000000000001</v>
      </c>
      <c r="J263" s="30">
        <v>2.2839999999999998</v>
      </c>
      <c r="K263" s="31" t="s">
        <v>146</v>
      </c>
      <c r="L263" s="31" t="s">
        <v>146</v>
      </c>
      <c r="M263" s="31">
        <v>81487.090200000006</v>
      </c>
      <c r="N263" s="31">
        <v>56852.426700000004</v>
      </c>
      <c r="O263" s="31">
        <v>2266.0145000000002</v>
      </c>
      <c r="P263" s="31">
        <v>3486.0300999999999</v>
      </c>
      <c r="Q263" s="30">
        <v>18.056999999999999</v>
      </c>
      <c r="R263" s="30">
        <v>86.366500000000002</v>
      </c>
      <c r="S263" s="30">
        <v>6.6230000000000002</v>
      </c>
      <c r="T263" s="30">
        <v>2.0945</v>
      </c>
      <c r="U263" s="30" t="s">
        <v>146</v>
      </c>
      <c r="V263" s="31" t="s">
        <v>146</v>
      </c>
    </row>
    <row r="264" spans="1:22" x14ac:dyDescent="0.3">
      <c r="A264" s="32" t="s">
        <v>153</v>
      </c>
      <c r="B264" s="32">
        <v>1994</v>
      </c>
      <c r="C264" s="29" t="s">
        <v>194</v>
      </c>
      <c r="D264" s="29" t="s">
        <v>205</v>
      </c>
      <c r="E264" s="33">
        <f t="shared" si="8"/>
        <v>0</v>
      </c>
      <c r="F264" s="33">
        <f t="shared" si="9"/>
        <v>0</v>
      </c>
      <c r="G264" s="30">
        <v>0.40079999999999999</v>
      </c>
      <c r="H264" s="30">
        <v>7.9015000000000004</v>
      </c>
      <c r="I264" s="30">
        <v>2.7568000000000001</v>
      </c>
      <c r="J264" s="30">
        <v>2.0756000000000001</v>
      </c>
      <c r="K264" s="31" t="s">
        <v>146</v>
      </c>
      <c r="L264" s="31" t="s">
        <v>146</v>
      </c>
      <c r="M264" s="31">
        <v>98275.913100000005</v>
      </c>
      <c r="N264" s="31">
        <v>65813.987899999993</v>
      </c>
      <c r="O264" s="31">
        <v>2288.1091999999999</v>
      </c>
      <c r="P264" s="31">
        <v>3800.828</v>
      </c>
      <c r="Q264" s="30">
        <v>20.7182</v>
      </c>
      <c r="R264" s="30">
        <v>87.078199999999995</v>
      </c>
      <c r="S264" s="30">
        <v>18.559000000000001</v>
      </c>
      <c r="T264" s="30">
        <v>28.305599999999998</v>
      </c>
      <c r="U264" s="30" t="s">
        <v>146</v>
      </c>
      <c r="V264" s="31" t="s">
        <v>146</v>
      </c>
    </row>
    <row r="265" spans="1:22" x14ac:dyDescent="0.3">
      <c r="A265" s="32" t="s">
        <v>154</v>
      </c>
      <c r="B265" s="32">
        <v>1995</v>
      </c>
      <c r="C265" s="29" t="s">
        <v>194</v>
      </c>
      <c r="D265" s="29" t="s">
        <v>205</v>
      </c>
      <c r="E265" s="33">
        <f t="shared" si="8"/>
        <v>0</v>
      </c>
      <c r="F265" s="33">
        <f t="shared" si="9"/>
        <v>0</v>
      </c>
      <c r="G265" s="30">
        <v>0.62549999999999994</v>
      </c>
      <c r="H265" s="30">
        <v>14.183400000000001</v>
      </c>
      <c r="I265" s="30">
        <v>2.3814000000000002</v>
      </c>
      <c r="J265" s="30">
        <v>1.6009</v>
      </c>
      <c r="K265" s="31" t="s">
        <v>146</v>
      </c>
      <c r="L265" s="31" t="s">
        <v>146</v>
      </c>
      <c r="M265" s="31">
        <v>109613.4942</v>
      </c>
      <c r="N265" s="31">
        <v>74011.766499999998</v>
      </c>
      <c r="O265" s="31">
        <v>2266.3128999999999</v>
      </c>
      <c r="P265" s="31">
        <v>4278.3734999999997</v>
      </c>
      <c r="Q265" s="30">
        <v>19.748999999999999</v>
      </c>
      <c r="R265" s="30">
        <v>87.422700000000006</v>
      </c>
      <c r="S265" s="30">
        <v>11.6412</v>
      </c>
      <c r="T265" s="30">
        <v>11.618499999999999</v>
      </c>
      <c r="U265" s="30" t="s">
        <v>146</v>
      </c>
      <c r="V265" s="31" t="s">
        <v>146</v>
      </c>
    </row>
    <row r="266" spans="1:22" x14ac:dyDescent="0.3">
      <c r="A266" s="32" t="s">
        <v>155</v>
      </c>
      <c r="B266" s="32">
        <v>1996</v>
      </c>
      <c r="C266" s="29" t="s">
        <v>194</v>
      </c>
      <c r="D266" s="29" t="s">
        <v>205</v>
      </c>
      <c r="E266" s="33">
        <f t="shared" si="8"/>
        <v>0</v>
      </c>
      <c r="F266" s="33">
        <f t="shared" si="9"/>
        <v>0</v>
      </c>
      <c r="G266" s="30">
        <v>0.70220000000000005</v>
      </c>
      <c r="H266" s="30">
        <v>15.7121</v>
      </c>
      <c r="I266" s="30">
        <v>2.5375999999999999</v>
      </c>
      <c r="J266" s="30">
        <v>1.8854</v>
      </c>
      <c r="K266" s="31" t="s">
        <v>146</v>
      </c>
      <c r="L266" s="31" t="s">
        <v>146</v>
      </c>
      <c r="M266" s="31">
        <v>117367.71400000001</v>
      </c>
      <c r="N266" s="31">
        <v>79335.024999999994</v>
      </c>
      <c r="O266" s="31">
        <v>2624.0734000000002</v>
      </c>
      <c r="P266" s="31">
        <v>4794.3876</v>
      </c>
      <c r="Q266" s="30">
        <v>20.033200000000001</v>
      </c>
      <c r="R266" s="30">
        <v>86.975800000000007</v>
      </c>
      <c r="S266" s="30">
        <v>6.9608999999999996</v>
      </c>
      <c r="T266" s="30">
        <v>5.8817000000000004</v>
      </c>
      <c r="U266" s="30" t="s">
        <v>146</v>
      </c>
      <c r="V266" s="31" t="s">
        <v>146</v>
      </c>
    </row>
    <row r="267" spans="1:22" x14ac:dyDescent="0.3">
      <c r="A267" s="32" t="s">
        <v>156</v>
      </c>
      <c r="B267" s="32">
        <v>1997</v>
      </c>
      <c r="C267" s="29" t="s">
        <v>194</v>
      </c>
      <c r="D267" s="29" t="s">
        <v>205</v>
      </c>
      <c r="E267" s="33">
        <f t="shared" si="8"/>
        <v>0</v>
      </c>
      <c r="F267" s="33">
        <f t="shared" si="9"/>
        <v>0</v>
      </c>
      <c r="G267" s="30">
        <v>0.85919999999999996</v>
      </c>
      <c r="H267" s="30">
        <v>19.715800000000002</v>
      </c>
      <c r="I267" s="30" t="s">
        <v>146</v>
      </c>
      <c r="J267" s="30" t="s">
        <v>146</v>
      </c>
      <c r="K267" s="31" t="s">
        <v>146</v>
      </c>
      <c r="L267" s="31" t="s">
        <v>146</v>
      </c>
      <c r="M267" s="31">
        <v>138475.12950000001</v>
      </c>
      <c r="N267" s="31">
        <v>83296.672099999996</v>
      </c>
      <c r="O267" s="31">
        <v>2707.5781999999999</v>
      </c>
      <c r="P267" s="31">
        <v>5626.9070000000002</v>
      </c>
      <c r="Q267" s="30">
        <v>20.466999999999999</v>
      </c>
      <c r="R267" s="30">
        <v>87.164500000000004</v>
      </c>
      <c r="S267" s="30">
        <v>10.431699999999999</v>
      </c>
      <c r="T267" s="30">
        <v>17.8813</v>
      </c>
      <c r="U267" s="30" t="s">
        <v>146</v>
      </c>
      <c r="V267" s="31" t="s">
        <v>146</v>
      </c>
    </row>
    <row r="268" spans="1:22" x14ac:dyDescent="0.3">
      <c r="A268" s="32" t="s">
        <v>157</v>
      </c>
      <c r="B268" s="32">
        <v>1998</v>
      </c>
      <c r="C268" s="29" t="s">
        <v>194</v>
      </c>
      <c r="D268" s="29" t="s">
        <v>205</v>
      </c>
      <c r="E268" s="33">
        <f t="shared" si="8"/>
        <v>0</v>
      </c>
      <c r="F268" s="33">
        <f t="shared" si="9"/>
        <v>0</v>
      </c>
      <c r="G268" s="30">
        <v>0.65029999999999999</v>
      </c>
      <c r="H268" s="30">
        <v>15.2867</v>
      </c>
      <c r="I268" s="30" t="s">
        <v>146</v>
      </c>
      <c r="J268" s="30" t="s">
        <v>146</v>
      </c>
      <c r="K268" s="31" t="s">
        <v>146</v>
      </c>
      <c r="L268" s="31" t="s">
        <v>146</v>
      </c>
      <c r="M268" s="31">
        <v>151601.7653</v>
      </c>
      <c r="N268" s="31">
        <v>91658.229500000001</v>
      </c>
      <c r="O268" s="31">
        <v>2993.8588</v>
      </c>
      <c r="P268" s="31">
        <v>5866.433</v>
      </c>
      <c r="Q268" s="30">
        <v>21.260400000000001</v>
      </c>
      <c r="R268" s="30">
        <v>87.758399999999995</v>
      </c>
      <c r="S268" s="30">
        <v>20.305800000000001</v>
      </c>
      <c r="T268" s="30">
        <v>19.704999999999998</v>
      </c>
      <c r="U268" s="30" t="s">
        <v>146</v>
      </c>
      <c r="V268" s="31" t="s">
        <v>146</v>
      </c>
    </row>
    <row r="269" spans="1:22" x14ac:dyDescent="0.3">
      <c r="A269" s="32" t="s">
        <v>158</v>
      </c>
      <c r="B269" s="32">
        <v>1999</v>
      </c>
      <c r="C269" s="29" t="s">
        <v>194</v>
      </c>
      <c r="D269" s="29" t="s">
        <v>205</v>
      </c>
      <c r="E269" s="33">
        <f t="shared" si="8"/>
        <v>0</v>
      </c>
      <c r="F269" s="33">
        <f t="shared" si="9"/>
        <v>0</v>
      </c>
      <c r="G269" s="30">
        <v>0.67979999999999996</v>
      </c>
      <c r="H269" s="30">
        <v>15.458</v>
      </c>
      <c r="I269" s="30">
        <v>2.3997000000000002</v>
      </c>
      <c r="J269" s="30">
        <v>1.7282999999999999</v>
      </c>
      <c r="K269" s="31" t="s">
        <v>146</v>
      </c>
      <c r="L269" s="31" t="s">
        <v>146</v>
      </c>
      <c r="M269" s="31">
        <v>151294.92490000001</v>
      </c>
      <c r="N269" s="31">
        <v>91403.627999999997</v>
      </c>
      <c r="O269" s="31">
        <v>3120.1098999999999</v>
      </c>
      <c r="P269" s="31">
        <v>6543.2434000000003</v>
      </c>
      <c r="Q269" s="30">
        <v>19.190899999999999</v>
      </c>
      <c r="R269" s="30">
        <v>86.240499999999997</v>
      </c>
      <c r="S269" s="30">
        <v>-4.7370999999999999</v>
      </c>
      <c r="T269" s="30">
        <v>-5.8559999999999999</v>
      </c>
      <c r="U269" s="30" t="s">
        <v>146</v>
      </c>
      <c r="V269" s="31" t="s">
        <v>146</v>
      </c>
    </row>
    <row r="270" spans="1:22" x14ac:dyDescent="0.3">
      <c r="A270" s="32" t="s">
        <v>159</v>
      </c>
      <c r="B270" s="32">
        <v>2000</v>
      </c>
      <c r="C270" s="29" t="s">
        <v>194</v>
      </c>
      <c r="D270" s="29" t="s">
        <v>205</v>
      </c>
      <c r="E270" s="33">
        <f t="shared" si="8"/>
        <v>0</v>
      </c>
      <c r="F270" s="33">
        <f t="shared" si="9"/>
        <v>0</v>
      </c>
      <c r="G270" s="30">
        <v>0.8095</v>
      </c>
      <c r="H270" s="30">
        <v>17.454799999999999</v>
      </c>
      <c r="I270" s="30">
        <v>2.5411999999999999</v>
      </c>
      <c r="J270" s="30">
        <v>1.6859</v>
      </c>
      <c r="K270" s="31" t="s">
        <v>146</v>
      </c>
      <c r="L270" s="31" t="s">
        <v>146</v>
      </c>
      <c r="M270" s="31">
        <v>166035.54560000001</v>
      </c>
      <c r="N270" s="31">
        <v>95879.459600000002</v>
      </c>
      <c r="O270" s="31">
        <v>3524.9254000000001</v>
      </c>
      <c r="P270" s="31">
        <v>7345.2255999999998</v>
      </c>
      <c r="Q270" s="30">
        <v>18.4742</v>
      </c>
      <c r="R270" s="30">
        <v>83.864199999999997</v>
      </c>
      <c r="S270" s="30">
        <v>8.6668000000000003</v>
      </c>
      <c r="T270" s="30">
        <v>11.0345</v>
      </c>
      <c r="U270" s="30" t="s">
        <v>146</v>
      </c>
      <c r="V270" s="31" t="s">
        <v>146</v>
      </c>
    </row>
    <row r="271" spans="1:22" x14ac:dyDescent="0.3">
      <c r="A271" s="32" t="s">
        <v>160</v>
      </c>
      <c r="B271" s="32">
        <v>2001</v>
      </c>
      <c r="C271" s="29" t="s">
        <v>194</v>
      </c>
      <c r="D271" s="29" t="s">
        <v>205</v>
      </c>
      <c r="E271" s="33">
        <f t="shared" si="8"/>
        <v>1</v>
      </c>
      <c r="F271" s="33">
        <f t="shared" si="9"/>
        <v>0</v>
      </c>
      <c r="G271" s="30">
        <v>0.80689999999999995</v>
      </c>
      <c r="H271" s="30">
        <v>17.151399999999999</v>
      </c>
      <c r="I271" s="30">
        <v>2.6848999999999998</v>
      </c>
      <c r="J271" s="30">
        <v>1.8222</v>
      </c>
      <c r="K271" s="31" t="s">
        <v>146</v>
      </c>
      <c r="L271" s="31" t="s">
        <v>146</v>
      </c>
      <c r="M271" s="31">
        <v>179176.641</v>
      </c>
      <c r="N271" s="31">
        <v>95859.896699999998</v>
      </c>
      <c r="O271" s="31">
        <v>4027.29</v>
      </c>
      <c r="P271" s="31">
        <v>8084.2888000000003</v>
      </c>
      <c r="Q271" s="30">
        <v>18.123200000000001</v>
      </c>
      <c r="R271" s="30">
        <v>81.447299999999998</v>
      </c>
      <c r="S271" s="30">
        <v>4.0842000000000001</v>
      </c>
      <c r="T271" s="30">
        <v>7.0701999999999998</v>
      </c>
      <c r="U271" s="30" t="s">
        <v>146</v>
      </c>
      <c r="V271" s="31" t="s">
        <v>146</v>
      </c>
    </row>
    <row r="272" spans="1:22" x14ac:dyDescent="0.3">
      <c r="A272" s="32" t="s">
        <v>161</v>
      </c>
      <c r="B272" s="32">
        <v>2002</v>
      </c>
      <c r="C272" s="29" t="s">
        <v>194</v>
      </c>
      <c r="D272" s="29" t="s">
        <v>205</v>
      </c>
      <c r="E272" s="33">
        <f t="shared" si="8"/>
        <v>0</v>
      </c>
      <c r="F272" s="33">
        <f t="shared" si="9"/>
        <v>0</v>
      </c>
      <c r="G272" s="30">
        <v>0.61880000000000002</v>
      </c>
      <c r="H272" s="30">
        <v>12.8498</v>
      </c>
      <c r="I272" s="30">
        <v>2.5897999999999999</v>
      </c>
      <c r="J272" s="30">
        <v>2.0697999999999999</v>
      </c>
      <c r="K272" s="31" t="s">
        <v>146</v>
      </c>
      <c r="L272" s="31" t="s">
        <v>146</v>
      </c>
      <c r="M272" s="31">
        <v>189889.80009999999</v>
      </c>
      <c r="N272" s="31">
        <v>100486.28909999999</v>
      </c>
      <c r="O272" s="31">
        <v>4242.6094999999996</v>
      </c>
      <c r="P272" s="31">
        <v>8650.6919999999991</v>
      </c>
      <c r="Q272" s="30">
        <v>17.759</v>
      </c>
      <c r="R272" s="30">
        <v>81.468800000000002</v>
      </c>
      <c r="S272" s="30">
        <v>3.0695999999999999</v>
      </c>
      <c r="T272" s="30">
        <v>5.0608000000000004</v>
      </c>
      <c r="U272" s="30" t="s">
        <v>146</v>
      </c>
      <c r="V272" s="31" t="s">
        <v>146</v>
      </c>
    </row>
    <row r="273" spans="1:22" x14ac:dyDescent="0.3">
      <c r="A273" s="32" t="s">
        <v>162</v>
      </c>
      <c r="B273" s="32">
        <v>2003</v>
      </c>
      <c r="C273" s="29" t="s">
        <v>194</v>
      </c>
      <c r="D273" s="29" t="s">
        <v>205</v>
      </c>
      <c r="E273" s="33">
        <f t="shared" si="8"/>
        <v>0</v>
      </c>
      <c r="F273" s="33">
        <f t="shared" si="9"/>
        <v>0</v>
      </c>
      <c r="G273" s="30">
        <v>0.8508</v>
      </c>
      <c r="H273" s="30">
        <v>17.616</v>
      </c>
      <c r="I273" s="30">
        <v>2.36</v>
      </c>
      <c r="J273" s="30">
        <v>1.8579000000000001</v>
      </c>
      <c r="K273" s="31" t="s">
        <v>146</v>
      </c>
      <c r="L273" s="31" t="s">
        <v>146</v>
      </c>
      <c r="M273" s="31">
        <v>216847.6942</v>
      </c>
      <c r="N273" s="31">
        <v>115470.26700000001</v>
      </c>
      <c r="O273" s="31">
        <v>4279.5999000000002</v>
      </c>
      <c r="P273" s="31">
        <v>10477.8519</v>
      </c>
      <c r="Q273" s="30">
        <v>16.8767</v>
      </c>
      <c r="R273" s="30">
        <v>82.607500000000002</v>
      </c>
      <c r="S273" s="30">
        <v>-2.9348999999999998</v>
      </c>
      <c r="T273" s="30">
        <v>-1.506</v>
      </c>
      <c r="U273" s="30" t="s">
        <v>146</v>
      </c>
      <c r="V273" s="31" t="s">
        <v>146</v>
      </c>
    </row>
    <row r="274" spans="1:22" x14ac:dyDescent="0.3">
      <c r="A274" s="32" t="s">
        <v>163</v>
      </c>
      <c r="B274" s="32">
        <v>2004</v>
      </c>
      <c r="C274" s="29" t="s">
        <v>194</v>
      </c>
      <c r="D274" s="29" t="s">
        <v>205</v>
      </c>
      <c r="E274" s="33">
        <f t="shared" si="8"/>
        <v>0</v>
      </c>
      <c r="F274" s="33">
        <f t="shared" si="9"/>
        <v>0</v>
      </c>
      <c r="G274" s="30">
        <v>1.0291999999999999</v>
      </c>
      <c r="H274" s="30">
        <v>20.295400000000001</v>
      </c>
      <c r="I274" s="30">
        <v>2.3736000000000002</v>
      </c>
      <c r="J274" s="30">
        <v>1.7441</v>
      </c>
      <c r="K274" s="31" t="s">
        <v>146</v>
      </c>
      <c r="L274" s="31" t="s">
        <v>146</v>
      </c>
      <c r="M274" s="31">
        <v>229050.041</v>
      </c>
      <c r="N274" s="31">
        <v>128452.8302</v>
      </c>
      <c r="O274" s="31">
        <v>4326.1309000000001</v>
      </c>
      <c r="P274" s="31">
        <v>12046.759599999999</v>
      </c>
      <c r="Q274" s="30">
        <v>15.9413</v>
      </c>
      <c r="R274" s="30">
        <v>86.821700000000007</v>
      </c>
      <c r="S274" s="30">
        <v>2.8561000000000001</v>
      </c>
      <c r="T274" s="30">
        <v>1.31</v>
      </c>
      <c r="U274" s="30" t="s">
        <v>146</v>
      </c>
      <c r="V274" s="31" t="s">
        <v>146</v>
      </c>
    </row>
    <row r="275" spans="1:22" x14ac:dyDescent="0.3">
      <c r="A275" s="32" t="s">
        <v>164</v>
      </c>
      <c r="B275" s="32">
        <v>2005</v>
      </c>
      <c r="C275" s="29" t="s">
        <v>194</v>
      </c>
      <c r="D275" s="29" t="s">
        <v>205</v>
      </c>
      <c r="E275" s="33">
        <f t="shared" si="8"/>
        <v>0</v>
      </c>
      <c r="F275" s="33">
        <f t="shared" si="9"/>
        <v>0</v>
      </c>
      <c r="G275" s="30">
        <v>1.0819000000000001</v>
      </c>
      <c r="H275" s="30">
        <v>21.109200000000001</v>
      </c>
      <c r="I275" s="30">
        <v>2.2109000000000001</v>
      </c>
      <c r="J275" s="30">
        <v>1.5903</v>
      </c>
      <c r="K275" s="31">
        <v>15340.380499999999</v>
      </c>
      <c r="L275" s="31">
        <v>137674.4186</v>
      </c>
      <c r="M275" s="31">
        <v>265560.2537</v>
      </c>
      <c r="N275" s="31">
        <v>146212.2622</v>
      </c>
      <c r="O275" s="31">
        <v>4825.2011000000002</v>
      </c>
      <c r="P275" s="31">
        <v>13092.600399999999</v>
      </c>
      <c r="Q275" s="30">
        <v>19.161899999999999</v>
      </c>
      <c r="R275" s="30">
        <v>84.256799999999998</v>
      </c>
      <c r="S275" s="30">
        <v>10.417400000000001</v>
      </c>
      <c r="T275" s="30">
        <v>11.398300000000001</v>
      </c>
      <c r="U275" s="30" t="s">
        <v>146</v>
      </c>
      <c r="V275" s="31">
        <v>18208.879499999999</v>
      </c>
    </row>
    <row r="276" spans="1:22" x14ac:dyDescent="0.3">
      <c r="A276" s="32" t="s">
        <v>165</v>
      </c>
      <c r="B276" s="32">
        <v>2006</v>
      </c>
      <c r="C276" s="29" t="s">
        <v>194</v>
      </c>
      <c r="D276" s="29" t="s">
        <v>205</v>
      </c>
      <c r="E276" s="33">
        <f t="shared" si="8"/>
        <v>0</v>
      </c>
      <c r="F276" s="33">
        <f t="shared" si="9"/>
        <v>0</v>
      </c>
      <c r="G276" s="30">
        <v>1.0328999999999999</v>
      </c>
      <c r="H276" s="30">
        <v>21.887799999999999</v>
      </c>
      <c r="I276" s="30">
        <v>2.0259</v>
      </c>
      <c r="J276" s="30">
        <v>1.2645</v>
      </c>
      <c r="K276" s="31">
        <v>17922.459900000002</v>
      </c>
      <c r="L276" s="31">
        <v>175579.32260000001</v>
      </c>
      <c r="M276" s="31">
        <v>337795.00890000002</v>
      </c>
      <c r="N276" s="31">
        <v>183049.0196</v>
      </c>
      <c r="O276" s="31">
        <v>5629.3738000000003</v>
      </c>
      <c r="P276" s="31">
        <v>15104.2781</v>
      </c>
      <c r="Q276" s="30">
        <v>21.077000000000002</v>
      </c>
      <c r="R276" s="30">
        <v>84.1023</v>
      </c>
      <c r="S276" s="30">
        <v>18.788799999999998</v>
      </c>
      <c r="T276" s="30">
        <v>21.3705</v>
      </c>
      <c r="U276" s="30" t="s">
        <v>146</v>
      </c>
      <c r="V276" s="31">
        <v>20486.631000000001</v>
      </c>
    </row>
    <row r="277" spans="1:22" x14ac:dyDescent="0.3">
      <c r="A277" s="32" t="s">
        <v>166</v>
      </c>
      <c r="B277" s="32">
        <v>2007</v>
      </c>
      <c r="C277" s="29" t="s">
        <v>194</v>
      </c>
      <c r="D277" s="29" t="s">
        <v>205</v>
      </c>
      <c r="E277" s="33">
        <f t="shared" si="8"/>
        <v>1</v>
      </c>
      <c r="F277" s="33">
        <f t="shared" si="9"/>
        <v>0</v>
      </c>
      <c r="G277" s="30">
        <v>1.0234000000000001</v>
      </c>
      <c r="H277" s="30">
        <v>23.414200000000001</v>
      </c>
      <c r="I277" s="30">
        <v>2.1297999999999999</v>
      </c>
      <c r="J277" s="30">
        <v>1.5788</v>
      </c>
      <c r="K277" s="31">
        <v>21287.232899999999</v>
      </c>
      <c r="L277" s="31">
        <v>229804.2311</v>
      </c>
      <c r="M277" s="31">
        <v>433122.82919999998</v>
      </c>
      <c r="N277" s="31">
        <v>241435.6384</v>
      </c>
      <c r="O277" s="31">
        <v>6472.6931000000004</v>
      </c>
      <c r="P277" s="31">
        <v>18070.7294</v>
      </c>
      <c r="Q277" s="30">
        <v>21.320699999999999</v>
      </c>
      <c r="R277" s="30">
        <v>86.147000000000006</v>
      </c>
      <c r="S277" s="30">
        <v>11.689</v>
      </c>
      <c r="T277" s="30">
        <v>9.3000000000000007</v>
      </c>
      <c r="U277" s="30" t="s">
        <v>146</v>
      </c>
      <c r="V277" s="31">
        <v>24187.980200000002</v>
      </c>
    </row>
    <row r="278" spans="1:22" x14ac:dyDescent="0.3">
      <c r="A278" s="32" t="s">
        <v>167</v>
      </c>
      <c r="B278" s="32">
        <v>2008</v>
      </c>
      <c r="C278" s="29" t="s">
        <v>194</v>
      </c>
      <c r="D278" s="29" t="s">
        <v>205</v>
      </c>
      <c r="E278" s="33">
        <f t="shared" si="8"/>
        <v>1</v>
      </c>
      <c r="F278" s="33">
        <f t="shared" si="9"/>
        <v>0</v>
      </c>
      <c r="G278" s="30">
        <v>0.68330000000000002</v>
      </c>
      <c r="H278" s="30">
        <v>16.873000000000001</v>
      </c>
      <c r="I278" s="30">
        <v>2.0562</v>
      </c>
      <c r="J278" s="30">
        <v>1.3173999999999999</v>
      </c>
      <c r="K278" s="31">
        <v>19380.988099999999</v>
      </c>
      <c r="L278" s="31">
        <v>208773.63990000001</v>
      </c>
      <c r="M278" s="31">
        <v>422915.10460000002</v>
      </c>
      <c r="N278" s="31">
        <v>242694.32639999999</v>
      </c>
      <c r="O278" s="31">
        <v>7393.5643</v>
      </c>
      <c r="P278" s="31">
        <v>15647.7547</v>
      </c>
      <c r="Q278" s="30">
        <v>22.9238</v>
      </c>
      <c r="R278" s="30">
        <v>86.723500000000001</v>
      </c>
      <c r="S278" s="30">
        <v>26.992699999999999</v>
      </c>
      <c r="T278" s="30">
        <v>20.1492</v>
      </c>
      <c r="U278" s="30" t="s">
        <v>146</v>
      </c>
      <c r="V278" s="31">
        <v>23200.033299999999</v>
      </c>
    </row>
    <row r="279" spans="1:22" x14ac:dyDescent="0.3">
      <c r="A279" s="32" t="s">
        <v>168</v>
      </c>
      <c r="B279" s="32">
        <v>2009</v>
      </c>
      <c r="C279" s="29" t="s">
        <v>194</v>
      </c>
      <c r="D279" s="29" t="s">
        <v>205</v>
      </c>
      <c r="E279" s="33">
        <f t="shared" si="8"/>
        <v>1</v>
      </c>
      <c r="F279" s="33">
        <f t="shared" si="9"/>
        <v>0</v>
      </c>
      <c r="G279" s="30">
        <v>0.70650000000000002</v>
      </c>
      <c r="H279" s="30">
        <v>16.870799999999999</v>
      </c>
      <c r="I279" s="30">
        <v>1.8996999999999999</v>
      </c>
      <c r="J279" s="30">
        <v>1.3873</v>
      </c>
      <c r="K279" s="31">
        <v>21873.8439</v>
      </c>
      <c r="L279" s="31">
        <v>205009.24900000001</v>
      </c>
      <c r="M279" s="31">
        <v>459226.78509999998</v>
      </c>
      <c r="N279" s="31">
        <v>248956.71479999999</v>
      </c>
      <c r="O279" s="31">
        <v>7153.4458999999997</v>
      </c>
      <c r="P279" s="31">
        <v>19480.207200000001</v>
      </c>
      <c r="Q279" s="30">
        <v>19.605</v>
      </c>
      <c r="R279" s="30">
        <v>85.861999999999995</v>
      </c>
      <c r="S279" s="30">
        <v>-7.5982000000000003</v>
      </c>
      <c r="T279" s="30">
        <v>1.1076999999999999</v>
      </c>
      <c r="U279" s="30" t="s">
        <v>146</v>
      </c>
      <c r="V279" s="31">
        <v>26440.9915</v>
      </c>
    </row>
    <row r="280" spans="1:22" x14ac:dyDescent="0.3">
      <c r="A280" s="32" t="s">
        <v>169</v>
      </c>
      <c r="B280" s="32">
        <v>2010</v>
      </c>
      <c r="C280" s="29" t="s">
        <v>194</v>
      </c>
      <c r="D280" s="29" t="s">
        <v>205</v>
      </c>
      <c r="E280" s="33">
        <f t="shared" si="8"/>
        <v>1</v>
      </c>
      <c r="F280" s="33">
        <f t="shared" si="9"/>
        <v>0</v>
      </c>
      <c r="G280" s="30">
        <v>0.8286</v>
      </c>
      <c r="H280" s="30">
        <v>18.059799999999999</v>
      </c>
      <c r="I280" s="30">
        <v>1.8783000000000001</v>
      </c>
      <c r="J280" s="30">
        <v>1.4308000000000001</v>
      </c>
      <c r="K280" s="31">
        <v>24898.2801</v>
      </c>
      <c r="L280" s="31">
        <v>211335.62650000001</v>
      </c>
      <c r="M280" s="31">
        <v>517599.0172</v>
      </c>
      <c r="N280" s="31">
        <v>282074.69290000002</v>
      </c>
      <c r="O280" s="31">
        <v>8308.0642000000007</v>
      </c>
      <c r="P280" s="31">
        <v>23249.14</v>
      </c>
      <c r="Q280" s="30">
        <v>18.6692</v>
      </c>
      <c r="R280" s="30">
        <v>84.125399999999999</v>
      </c>
      <c r="S280" s="30">
        <v>6.6273999999999997</v>
      </c>
      <c r="T280" s="30">
        <v>3.2050000000000001</v>
      </c>
      <c r="U280" s="30" t="s">
        <v>146</v>
      </c>
      <c r="V280" s="31">
        <v>29089.926299999999</v>
      </c>
    </row>
    <row r="281" spans="1:22" x14ac:dyDescent="0.3">
      <c r="A281" s="32" t="s">
        <v>170</v>
      </c>
      <c r="B281" s="32">
        <v>2011</v>
      </c>
      <c r="C281" s="29" t="s">
        <v>194</v>
      </c>
      <c r="D281" s="29" t="s">
        <v>205</v>
      </c>
      <c r="E281" s="33">
        <f t="shared" si="8"/>
        <v>1</v>
      </c>
      <c r="F281" s="33">
        <f t="shared" si="9"/>
        <v>0</v>
      </c>
      <c r="G281" s="30">
        <v>0.93930000000000002</v>
      </c>
      <c r="H281" s="30">
        <v>19.061299999999999</v>
      </c>
      <c r="I281" s="30">
        <v>1.8918999999999999</v>
      </c>
      <c r="J281" s="30">
        <v>1.3909</v>
      </c>
      <c r="K281" s="31">
        <v>28629.283500000001</v>
      </c>
      <c r="L281" s="31">
        <v>235122.09830000001</v>
      </c>
      <c r="M281" s="31">
        <v>578088.63430000003</v>
      </c>
      <c r="N281" s="31">
        <v>303003.7182</v>
      </c>
      <c r="O281" s="31">
        <v>9397.2275000000009</v>
      </c>
      <c r="P281" s="31">
        <v>28515.7271</v>
      </c>
      <c r="Q281" s="30">
        <v>17.223199999999999</v>
      </c>
      <c r="R281" s="30">
        <v>85.460700000000003</v>
      </c>
      <c r="S281" s="30">
        <v>5.0548999999999999</v>
      </c>
      <c r="T281" s="30">
        <v>9.6021000000000001</v>
      </c>
      <c r="U281" s="30" t="s">
        <v>146</v>
      </c>
      <c r="V281" s="31">
        <v>32693.1967</v>
      </c>
    </row>
    <row r="282" spans="1:22" x14ac:dyDescent="0.3">
      <c r="A282" s="32" t="s">
        <v>171</v>
      </c>
      <c r="B282" s="32">
        <v>2012</v>
      </c>
      <c r="C282" s="29" t="s">
        <v>194</v>
      </c>
      <c r="D282" s="29" t="s">
        <v>205</v>
      </c>
      <c r="E282" s="33">
        <f t="shared" si="8"/>
        <v>1</v>
      </c>
      <c r="F282" s="33">
        <f t="shared" si="9"/>
        <v>0</v>
      </c>
      <c r="G282" s="30">
        <v>0.98899999999999999</v>
      </c>
      <c r="H282" s="30">
        <v>19.552700000000002</v>
      </c>
      <c r="I282" s="30">
        <v>1.7729999999999999</v>
      </c>
      <c r="J282" s="30" t="s">
        <v>146</v>
      </c>
      <c r="K282" s="31">
        <v>34446.333899999998</v>
      </c>
      <c r="L282" s="31">
        <v>253385.01550000001</v>
      </c>
      <c r="M282" s="31">
        <v>668244.47329999995</v>
      </c>
      <c r="N282" s="31">
        <v>367845.35359999997</v>
      </c>
      <c r="O282" s="31">
        <v>9959.7194</v>
      </c>
      <c r="P282" s="31">
        <v>35262.578800000003</v>
      </c>
      <c r="Q282" s="30">
        <v>16.144500000000001</v>
      </c>
      <c r="R282" s="30">
        <v>84.188299999999998</v>
      </c>
      <c r="S282" s="30">
        <v>11.346399999999999</v>
      </c>
      <c r="T282" s="30">
        <v>10.033300000000001</v>
      </c>
      <c r="U282" s="30" t="s">
        <v>146</v>
      </c>
      <c r="V282" s="31">
        <v>42205.661699999997</v>
      </c>
    </row>
    <row r="283" spans="1:22" x14ac:dyDescent="0.3">
      <c r="A283" s="32" t="s">
        <v>172</v>
      </c>
      <c r="B283" s="32">
        <v>2013</v>
      </c>
      <c r="C283" s="29" t="s">
        <v>194</v>
      </c>
      <c r="D283" s="29" t="s">
        <v>205</v>
      </c>
      <c r="E283" s="33">
        <f t="shared" si="8"/>
        <v>0</v>
      </c>
      <c r="F283" s="33">
        <f t="shared" si="9"/>
        <v>0</v>
      </c>
      <c r="G283" s="30">
        <v>0.90969999999999995</v>
      </c>
      <c r="H283" s="30">
        <v>16.3675</v>
      </c>
      <c r="I283" s="30">
        <v>1.7874000000000001</v>
      </c>
      <c r="J283" s="30" t="s">
        <v>146</v>
      </c>
      <c r="K283" s="31">
        <v>30601.208200000001</v>
      </c>
      <c r="L283" s="31">
        <v>281188.99219999998</v>
      </c>
      <c r="M283" s="31">
        <v>713192.06059999997</v>
      </c>
      <c r="N283" s="31">
        <v>388745.80499999999</v>
      </c>
      <c r="O283" s="31">
        <v>11150.233899999999</v>
      </c>
      <c r="P283" s="31">
        <v>38900.182200000003</v>
      </c>
      <c r="Q283" s="30">
        <v>15.9779</v>
      </c>
      <c r="R283" s="30">
        <v>82.578599999999994</v>
      </c>
      <c r="S283" s="30">
        <v>14.0572</v>
      </c>
      <c r="T283" s="30">
        <v>11.424799999999999</v>
      </c>
      <c r="U283" s="30" t="s">
        <v>146</v>
      </c>
      <c r="V283" s="31">
        <v>37243.264000000003</v>
      </c>
    </row>
    <row r="284" spans="1:22" x14ac:dyDescent="0.3">
      <c r="A284" s="32" t="s">
        <v>173</v>
      </c>
      <c r="B284" s="32">
        <v>2014</v>
      </c>
      <c r="C284" s="29" t="s">
        <v>194</v>
      </c>
      <c r="D284" s="29" t="s">
        <v>205</v>
      </c>
      <c r="E284" s="33">
        <f t="shared" si="8"/>
        <v>0</v>
      </c>
      <c r="F284" s="33">
        <f t="shared" si="9"/>
        <v>0</v>
      </c>
      <c r="G284" s="30">
        <v>0.91279999999999994</v>
      </c>
      <c r="H284" s="30">
        <v>16.248100000000001</v>
      </c>
      <c r="I284" s="30">
        <v>1.7442</v>
      </c>
      <c r="J284" s="30" t="s">
        <v>146</v>
      </c>
      <c r="K284" s="31">
        <v>33758.645100000002</v>
      </c>
      <c r="L284" s="31">
        <v>283681.50380000001</v>
      </c>
      <c r="M284" s="31">
        <v>714369.56909999996</v>
      </c>
      <c r="N284" s="31">
        <v>379455.5772</v>
      </c>
      <c r="O284" s="31">
        <v>11292.069</v>
      </c>
      <c r="P284" s="31">
        <v>39869.657700000003</v>
      </c>
      <c r="Q284" s="30">
        <v>16.371700000000001</v>
      </c>
      <c r="R284" s="30">
        <v>82.089799999999997</v>
      </c>
      <c r="S284" s="30">
        <v>5.5395000000000003</v>
      </c>
      <c r="T284" s="30">
        <v>6.9763999999999999</v>
      </c>
      <c r="U284" s="30" t="s">
        <v>146</v>
      </c>
      <c r="V284" s="31">
        <v>38652.243300000002</v>
      </c>
    </row>
    <row r="285" spans="1:22" x14ac:dyDescent="0.3">
      <c r="A285" s="32" t="s">
        <v>174</v>
      </c>
      <c r="B285" s="32">
        <v>2015</v>
      </c>
      <c r="C285" s="29" t="s">
        <v>194</v>
      </c>
      <c r="D285" s="29" t="s">
        <v>205</v>
      </c>
      <c r="E285" s="33">
        <f t="shared" si="8"/>
        <v>0</v>
      </c>
      <c r="F285" s="33">
        <f t="shared" si="9"/>
        <v>0</v>
      </c>
      <c r="G285" s="30">
        <v>0.84399999999999997</v>
      </c>
      <c r="H285" s="30">
        <v>14.666700000000001</v>
      </c>
      <c r="I285" s="30">
        <v>1.7431000000000001</v>
      </c>
      <c r="J285" s="30">
        <v>1.6144000000000001</v>
      </c>
      <c r="K285" s="31">
        <v>34269.654300000002</v>
      </c>
      <c r="L285" s="31">
        <v>274895.2279</v>
      </c>
      <c r="M285" s="31">
        <v>655014.53040000005</v>
      </c>
      <c r="N285" s="31">
        <v>353949.98469999997</v>
      </c>
      <c r="O285" s="31">
        <v>10542.861800000001</v>
      </c>
      <c r="P285" s="31">
        <v>37538.237999999998</v>
      </c>
      <c r="Q285" s="30">
        <v>16.015599999999999</v>
      </c>
      <c r="R285" s="30">
        <v>85.318100000000001</v>
      </c>
      <c r="S285" s="30">
        <v>8.1493000000000002</v>
      </c>
      <c r="T285" s="30">
        <v>8.4657999999999998</v>
      </c>
      <c r="U285" s="30">
        <v>361.9701</v>
      </c>
      <c r="V285" s="31">
        <v>36884.368300000002</v>
      </c>
    </row>
    <row r="286" spans="1:22" x14ac:dyDescent="0.3">
      <c r="A286" s="32" t="s">
        <v>175</v>
      </c>
      <c r="B286" s="32">
        <v>2016</v>
      </c>
      <c r="C286" s="29" t="s">
        <v>194</v>
      </c>
      <c r="D286" s="29" t="s">
        <v>205</v>
      </c>
      <c r="E286" s="33">
        <f t="shared" si="8"/>
        <v>0</v>
      </c>
      <c r="F286" s="33">
        <f t="shared" si="9"/>
        <v>0</v>
      </c>
      <c r="G286" s="30">
        <v>0.81210000000000004</v>
      </c>
      <c r="H286" s="30">
        <v>13.7347</v>
      </c>
      <c r="I286" s="30">
        <v>1.8129999999999999</v>
      </c>
      <c r="J286" s="30">
        <v>1.6744000000000001</v>
      </c>
      <c r="K286" s="31">
        <v>35559.865700000002</v>
      </c>
      <c r="L286" s="31">
        <v>272207.38530000002</v>
      </c>
      <c r="M286" s="31">
        <v>668605.74410000001</v>
      </c>
      <c r="N286" s="31">
        <v>361648.63860000001</v>
      </c>
      <c r="O286" s="31">
        <v>10780.750700000001</v>
      </c>
      <c r="P286" s="31">
        <v>39281.611299999997</v>
      </c>
      <c r="Q286" s="30">
        <v>15.5007</v>
      </c>
      <c r="R286" s="30">
        <v>82.696700000000007</v>
      </c>
      <c r="S286" s="30">
        <v>4.7458999999999998</v>
      </c>
      <c r="T286" s="30">
        <v>1.8234999999999999</v>
      </c>
      <c r="U286" s="30">
        <v>362.13490000000002</v>
      </c>
      <c r="V286" s="31">
        <v>39783.662799999998</v>
      </c>
    </row>
    <row r="287" spans="1:22" x14ac:dyDescent="0.3">
      <c r="A287" s="32" t="s">
        <v>176</v>
      </c>
      <c r="B287" s="32">
        <v>2017</v>
      </c>
      <c r="C287" s="29" t="s">
        <v>194</v>
      </c>
      <c r="D287" s="29" t="s">
        <v>205</v>
      </c>
      <c r="E287" s="33">
        <f t="shared" si="8"/>
        <v>0</v>
      </c>
      <c r="F287" s="33">
        <f t="shared" si="9"/>
        <v>0</v>
      </c>
      <c r="G287" s="30">
        <v>0.88380000000000003</v>
      </c>
      <c r="H287" s="30">
        <v>14.5702</v>
      </c>
      <c r="I287" s="30">
        <v>1.8384</v>
      </c>
      <c r="J287" s="30">
        <v>1.6862999999999999</v>
      </c>
      <c r="K287" s="31">
        <v>39251.764000000003</v>
      </c>
      <c r="L287" s="31">
        <v>291834.53519999998</v>
      </c>
      <c r="M287" s="31">
        <v>709678.99509999994</v>
      </c>
      <c r="N287" s="31">
        <v>394429.71230000001</v>
      </c>
      <c r="O287" s="31">
        <v>11498.252899999999</v>
      </c>
      <c r="P287" s="31">
        <v>42997.596299999997</v>
      </c>
      <c r="Q287" s="30">
        <v>14.8523</v>
      </c>
      <c r="R287" s="30">
        <v>82.511899999999997</v>
      </c>
      <c r="S287" s="30">
        <v>4.9311999999999996</v>
      </c>
      <c r="T287" s="30">
        <v>2.2046999999999999</v>
      </c>
      <c r="U287" s="30">
        <v>308.41699999999997</v>
      </c>
      <c r="V287" s="31">
        <v>43508.567900000002</v>
      </c>
    </row>
    <row r="288" spans="1:22" x14ac:dyDescent="0.3">
      <c r="A288" s="32" t="s">
        <v>177</v>
      </c>
      <c r="B288" s="32">
        <v>2018</v>
      </c>
      <c r="C288" s="29" t="s">
        <v>194</v>
      </c>
      <c r="D288" s="29" t="s">
        <v>205</v>
      </c>
      <c r="E288" s="33">
        <f t="shared" si="8"/>
        <v>0</v>
      </c>
      <c r="F288" s="33">
        <f t="shared" si="9"/>
        <v>0</v>
      </c>
      <c r="G288" s="30">
        <v>0.89329999999999998</v>
      </c>
      <c r="H288" s="30">
        <v>14.353899999999999</v>
      </c>
      <c r="I288" s="30">
        <v>1.8768</v>
      </c>
      <c r="J288" s="30">
        <v>1.6772</v>
      </c>
      <c r="K288" s="31">
        <v>38141.814899999998</v>
      </c>
      <c r="L288" s="31">
        <v>304382.8849</v>
      </c>
      <c r="M288" s="31">
        <v>758848.60919999995</v>
      </c>
      <c r="N288" s="31">
        <v>423239.8541</v>
      </c>
      <c r="O288" s="31">
        <v>12584.227500000001</v>
      </c>
      <c r="P288" s="31">
        <v>46393.068899999998</v>
      </c>
      <c r="Q288" s="30">
        <v>14.7531</v>
      </c>
      <c r="R288" s="30">
        <v>82.951700000000002</v>
      </c>
      <c r="S288" s="30">
        <v>9.4757999999999996</v>
      </c>
      <c r="T288" s="30">
        <v>8.1819000000000006</v>
      </c>
      <c r="U288" s="30">
        <v>293.55200000000002</v>
      </c>
      <c r="V288" s="31">
        <v>43596.2912</v>
      </c>
    </row>
    <row r="289" spans="1:22" x14ac:dyDescent="0.3">
      <c r="A289" s="32" t="s">
        <v>178</v>
      </c>
      <c r="B289" s="32">
        <v>2019</v>
      </c>
      <c r="C289" s="29" t="s">
        <v>194</v>
      </c>
      <c r="D289" s="29" t="s">
        <v>205</v>
      </c>
      <c r="E289" s="33">
        <f t="shared" si="8"/>
        <v>0</v>
      </c>
      <c r="F289" s="33">
        <f t="shared" si="9"/>
        <v>0</v>
      </c>
      <c r="G289" s="30">
        <v>0.80489999999999995</v>
      </c>
      <c r="H289" s="30">
        <v>13.1663</v>
      </c>
      <c r="I289" s="30">
        <v>1.833</v>
      </c>
      <c r="J289" s="30">
        <v>1.5979000000000001</v>
      </c>
      <c r="K289" s="31">
        <v>38978.878599999996</v>
      </c>
      <c r="L289" s="31">
        <v>320000.7598</v>
      </c>
      <c r="M289" s="31">
        <v>825224.8898</v>
      </c>
      <c r="N289" s="31">
        <v>454003.95079999999</v>
      </c>
      <c r="O289" s="31">
        <v>12926.566000000001</v>
      </c>
      <c r="P289" s="31">
        <v>48349.794900000001</v>
      </c>
      <c r="Q289" s="30">
        <v>15.4741</v>
      </c>
      <c r="R289" s="30">
        <v>81.931200000000004</v>
      </c>
      <c r="S289" s="30">
        <v>7.3013000000000003</v>
      </c>
      <c r="T289" s="30">
        <v>8.4039999999999999</v>
      </c>
      <c r="U289" s="30">
        <v>327.43049999999999</v>
      </c>
      <c r="V289" s="31">
        <v>45471.8128</v>
      </c>
    </row>
    <row r="290" spans="1:22" x14ac:dyDescent="0.3">
      <c r="A290" s="32" t="s">
        <v>179</v>
      </c>
      <c r="B290" s="32">
        <v>2020</v>
      </c>
      <c r="C290" s="29" t="s">
        <v>194</v>
      </c>
      <c r="D290" s="29" t="s">
        <v>205</v>
      </c>
      <c r="E290" s="33">
        <f t="shared" si="8"/>
        <v>1</v>
      </c>
      <c r="F290" s="33">
        <f t="shared" si="9"/>
        <v>0</v>
      </c>
      <c r="G290" s="30">
        <v>0.6099</v>
      </c>
      <c r="H290" s="30">
        <v>10.4099</v>
      </c>
      <c r="I290" s="30">
        <v>1.7281</v>
      </c>
      <c r="J290" s="30">
        <v>1.5469999999999999</v>
      </c>
      <c r="K290" s="31">
        <v>41503.8609</v>
      </c>
      <c r="L290" s="31">
        <v>312720.59370000003</v>
      </c>
      <c r="M290" s="31">
        <v>851987.40540000005</v>
      </c>
      <c r="N290" s="31">
        <v>457981.85769999999</v>
      </c>
      <c r="O290" s="31">
        <v>12881.5877</v>
      </c>
      <c r="P290" s="31">
        <v>47094.235000000001</v>
      </c>
      <c r="Q290" s="30">
        <v>16.119399999999999</v>
      </c>
      <c r="R290" s="30">
        <v>80.917299999999997</v>
      </c>
      <c r="S290" s="30">
        <v>2.2326999999999999</v>
      </c>
      <c r="T290" s="30">
        <v>2.3791000000000002</v>
      </c>
      <c r="U290" s="30">
        <v>345.84339999999997</v>
      </c>
      <c r="V290" s="31">
        <v>48363.445500000002</v>
      </c>
    </row>
    <row r="291" spans="1:22" x14ac:dyDescent="0.3">
      <c r="A291" s="32" t="s">
        <v>180</v>
      </c>
      <c r="B291" s="32">
        <v>2021</v>
      </c>
      <c r="C291" s="29" t="s">
        <v>194</v>
      </c>
      <c r="D291" s="29" t="s">
        <v>205</v>
      </c>
      <c r="E291" s="33">
        <f t="shared" si="8"/>
        <v>1</v>
      </c>
      <c r="F291" s="33">
        <f t="shared" si="9"/>
        <v>0</v>
      </c>
      <c r="G291" s="30">
        <v>0.82920000000000005</v>
      </c>
      <c r="H291" s="30">
        <v>14.723000000000001</v>
      </c>
      <c r="I291" s="30">
        <v>1.6187</v>
      </c>
      <c r="J291" s="30">
        <v>1.4978</v>
      </c>
      <c r="K291" s="31">
        <v>46720.716399999998</v>
      </c>
      <c r="L291" s="31">
        <v>335676.83120000002</v>
      </c>
      <c r="M291" s="31">
        <v>955827.68640000001</v>
      </c>
      <c r="N291" s="31">
        <v>518402.71059999999</v>
      </c>
      <c r="O291" s="31">
        <v>13489.9897</v>
      </c>
      <c r="P291" s="31">
        <v>52234.591800000002</v>
      </c>
      <c r="Q291" s="30">
        <v>16.254799999999999</v>
      </c>
      <c r="R291" s="30">
        <v>82.360100000000003</v>
      </c>
      <c r="S291" s="30">
        <v>5.1906999999999996</v>
      </c>
      <c r="T291" s="30">
        <v>6.1825999999999999</v>
      </c>
      <c r="U291" s="30">
        <v>338.04939999999999</v>
      </c>
      <c r="V291" s="31">
        <v>53324.459499999997</v>
      </c>
    </row>
    <row r="292" spans="1:22" x14ac:dyDescent="0.3">
      <c r="A292" s="32" t="s">
        <v>181</v>
      </c>
      <c r="B292" s="32">
        <v>2022</v>
      </c>
      <c r="C292" s="29" t="s">
        <v>194</v>
      </c>
      <c r="D292" s="29" t="s">
        <v>205</v>
      </c>
      <c r="E292" s="33">
        <f t="shared" si="8"/>
        <v>1</v>
      </c>
      <c r="F292" s="33">
        <f t="shared" si="9"/>
        <v>0</v>
      </c>
      <c r="G292" s="30">
        <v>0.78259999999999996</v>
      </c>
      <c r="H292" s="30">
        <v>14.8668</v>
      </c>
      <c r="I292" s="30">
        <v>1.633</v>
      </c>
      <c r="J292" s="30">
        <v>1.4654</v>
      </c>
      <c r="K292" s="31">
        <v>44916.782800000001</v>
      </c>
      <c r="L292" s="31">
        <v>339062.98119999998</v>
      </c>
      <c r="M292" s="31">
        <v>989381.91949999996</v>
      </c>
      <c r="N292" s="31">
        <v>550139.3064</v>
      </c>
      <c r="O292" s="31">
        <v>14076.468699999999</v>
      </c>
      <c r="P292" s="31">
        <v>47767.431600000004</v>
      </c>
      <c r="Q292" s="30">
        <v>18.052700000000002</v>
      </c>
      <c r="R292" s="30">
        <v>82.978099999999998</v>
      </c>
      <c r="S292" s="30">
        <v>16.763300000000001</v>
      </c>
      <c r="T292" s="30">
        <v>14.916399999999999</v>
      </c>
      <c r="U292" s="30">
        <v>342.20389999999998</v>
      </c>
      <c r="V292" s="31">
        <v>51843.976799999997</v>
      </c>
    </row>
    <row r="293" spans="1:22" x14ac:dyDescent="0.3">
      <c r="A293" s="32" t="s">
        <v>150</v>
      </c>
      <c r="B293" s="32">
        <v>1991</v>
      </c>
      <c r="C293" s="29" t="s">
        <v>195</v>
      </c>
      <c r="D293" s="29" t="s">
        <v>205</v>
      </c>
      <c r="E293" s="33">
        <f t="shared" si="8"/>
        <v>0</v>
      </c>
      <c r="F293" s="33">
        <f t="shared" si="9"/>
        <v>0</v>
      </c>
      <c r="G293" s="30" t="s">
        <v>146</v>
      </c>
      <c r="H293" s="30" t="s">
        <v>146</v>
      </c>
      <c r="I293" s="30" t="s">
        <v>146</v>
      </c>
      <c r="J293" s="30" t="s">
        <v>146</v>
      </c>
      <c r="K293" s="31" t="s">
        <v>146</v>
      </c>
      <c r="L293" s="31" t="s">
        <v>146</v>
      </c>
      <c r="M293" s="31">
        <v>117855.7435</v>
      </c>
      <c r="N293" s="31">
        <v>89315.880999999994</v>
      </c>
      <c r="O293" s="31">
        <v>3435.5533</v>
      </c>
      <c r="P293" s="31">
        <v>5432.9794000000002</v>
      </c>
      <c r="Q293" s="30">
        <v>16.892600000000002</v>
      </c>
      <c r="R293" s="30">
        <v>94.284099999999995</v>
      </c>
      <c r="S293" s="30" t="s">
        <v>146</v>
      </c>
      <c r="T293" s="30" t="s">
        <v>146</v>
      </c>
      <c r="U293" s="30" t="s">
        <v>146</v>
      </c>
      <c r="V293" s="31" t="s">
        <v>146</v>
      </c>
    </row>
    <row r="294" spans="1:22" x14ac:dyDescent="0.3">
      <c r="A294" s="32" t="s">
        <v>151</v>
      </c>
      <c r="B294" s="32">
        <v>1992</v>
      </c>
      <c r="C294" s="29" t="s">
        <v>195</v>
      </c>
      <c r="D294" s="29" t="s">
        <v>205</v>
      </c>
      <c r="E294" s="33">
        <f t="shared" si="8"/>
        <v>0</v>
      </c>
      <c r="F294" s="33">
        <f t="shared" si="9"/>
        <v>0</v>
      </c>
      <c r="G294" s="30">
        <v>7.9100000000000004E-2</v>
      </c>
      <c r="H294" s="30">
        <v>-0.26640000000000003</v>
      </c>
      <c r="I294" s="30">
        <v>3.2786</v>
      </c>
      <c r="J294" s="30">
        <v>2.4258999999999999</v>
      </c>
      <c r="K294" s="31" t="s">
        <v>146</v>
      </c>
      <c r="L294" s="31" t="s">
        <v>146</v>
      </c>
      <c r="M294" s="31">
        <v>111580.6035</v>
      </c>
      <c r="N294" s="31">
        <v>83187.832800000004</v>
      </c>
      <c r="O294" s="31">
        <v>3448.1725999999999</v>
      </c>
      <c r="P294" s="31">
        <v>4770.05</v>
      </c>
      <c r="Q294" s="30">
        <v>18.242100000000001</v>
      </c>
      <c r="R294" s="30">
        <v>93.597099999999998</v>
      </c>
      <c r="S294" s="30">
        <v>2.7928000000000002</v>
      </c>
      <c r="T294" s="30">
        <v>6.8552999999999997</v>
      </c>
      <c r="U294" s="30" t="s">
        <v>146</v>
      </c>
      <c r="V294" s="31" t="s">
        <v>146</v>
      </c>
    </row>
    <row r="295" spans="1:22" x14ac:dyDescent="0.3">
      <c r="A295" s="32" t="s">
        <v>152</v>
      </c>
      <c r="B295" s="32">
        <v>1993</v>
      </c>
      <c r="C295" s="29" t="s">
        <v>195</v>
      </c>
      <c r="D295" s="29" t="s">
        <v>205</v>
      </c>
      <c r="E295" s="33">
        <f t="shared" si="8"/>
        <v>0</v>
      </c>
      <c r="F295" s="33">
        <f t="shared" si="9"/>
        <v>0</v>
      </c>
      <c r="G295" s="30">
        <v>0.19789999999999999</v>
      </c>
      <c r="H295" s="30">
        <v>2.5185</v>
      </c>
      <c r="I295" s="30">
        <v>3.1055999999999999</v>
      </c>
      <c r="J295" s="30">
        <v>2.4287999999999998</v>
      </c>
      <c r="K295" s="31" t="s">
        <v>146</v>
      </c>
      <c r="L295" s="31" t="s">
        <v>146</v>
      </c>
      <c r="M295" s="31">
        <v>124889.07399999999</v>
      </c>
      <c r="N295" s="31">
        <v>87393.049100000004</v>
      </c>
      <c r="O295" s="31">
        <v>3430.2556</v>
      </c>
      <c r="P295" s="31">
        <v>4302.2640000000001</v>
      </c>
      <c r="Q295" s="30">
        <v>20.576499999999999</v>
      </c>
      <c r="R295" s="30">
        <v>92.001300000000001</v>
      </c>
      <c r="S295" s="30">
        <v>11.946300000000001</v>
      </c>
      <c r="T295" s="30">
        <v>16.197399999999998</v>
      </c>
      <c r="U295" s="30" t="s">
        <v>146</v>
      </c>
      <c r="V295" s="31" t="s">
        <v>146</v>
      </c>
    </row>
    <row r="296" spans="1:22" x14ac:dyDescent="0.3">
      <c r="A296" s="32" t="s">
        <v>153</v>
      </c>
      <c r="B296" s="32">
        <v>1994</v>
      </c>
      <c r="C296" s="29" t="s">
        <v>195</v>
      </c>
      <c r="D296" s="29" t="s">
        <v>205</v>
      </c>
      <c r="E296" s="33">
        <f t="shared" si="8"/>
        <v>0</v>
      </c>
      <c r="F296" s="33">
        <f t="shared" si="9"/>
        <v>0</v>
      </c>
      <c r="G296" s="30">
        <v>0.69169999999999998</v>
      </c>
      <c r="H296" s="30">
        <v>16.676400000000001</v>
      </c>
      <c r="I296" s="30">
        <v>2.9657</v>
      </c>
      <c r="J296" s="30">
        <v>2.2557999999999998</v>
      </c>
      <c r="K296" s="31" t="s">
        <v>146</v>
      </c>
      <c r="L296" s="31" t="s">
        <v>146</v>
      </c>
      <c r="M296" s="31">
        <v>127960.2248</v>
      </c>
      <c r="N296" s="31">
        <v>87198.728400000007</v>
      </c>
      <c r="O296" s="31">
        <v>3441.0095000000001</v>
      </c>
      <c r="P296" s="31">
        <v>4674.7006000000001</v>
      </c>
      <c r="Q296" s="30">
        <v>19.935400000000001</v>
      </c>
      <c r="R296" s="30">
        <v>90.421599999999998</v>
      </c>
      <c r="S296" s="30">
        <v>2.1877</v>
      </c>
      <c r="T296" s="30">
        <v>4.1534000000000004</v>
      </c>
      <c r="U296" s="30" t="s">
        <v>146</v>
      </c>
      <c r="V296" s="31" t="s">
        <v>146</v>
      </c>
    </row>
    <row r="297" spans="1:22" x14ac:dyDescent="0.3">
      <c r="A297" s="32" t="s">
        <v>154</v>
      </c>
      <c r="B297" s="32">
        <v>1995</v>
      </c>
      <c r="C297" s="29" t="s">
        <v>195</v>
      </c>
      <c r="D297" s="29" t="s">
        <v>205</v>
      </c>
      <c r="E297" s="33">
        <f t="shared" si="8"/>
        <v>0</v>
      </c>
      <c r="F297" s="33">
        <f t="shared" si="9"/>
        <v>0</v>
      </c>
      <c r="G297" s="30">
        <v>0.70750000000000002</v>
      </c>
      <c r="H297" s="30">
        <v>16.431000000000001</v>
      </c>
      <c r="I297" s="30">
        <v>2.8180999999999998</v>
      </c>
      <c r="J297" s="30">
        <v>1.8966000000000001</v>
      </c>
      <c r="K297" s="31" t="s">
        <v>146</v>
      </c>
      <c r="L297" s="31" t="s">
        <v>146</v>
      </c>
      <c r="M297" s="31">
        <v>136767.94760000001</v>
      </c>
      <c r="N297" s="31">
        <v>90542.150699999998</v>
      </c>
      <c r="O297" s="31">
        <v>3395.4679000000001</v>
      </c>
      <c r="P297" s="31">
        <v>5244.2656999999999</v>
      </c>
      <c r="Q297" s="30">
        <v>20.095400000000001</v>
      </c>
      <c r="R297" s="30">
        <v>90.677599999999998</v>
      </c>
      <c r="S297" s="30">
        <v>3.0819000000000001</v>
      </c>
      <c r="T297" s="30">
        <v>5.6517999999999997</v>
      </c>
      <c r="U297" s="30" t="s">
        <v>146</v>
      </c>
      <c r="V297" s="31" t="s">
        <v>146</v>
      </c>
    </row>
    <row r="298" spans="1:22" x14ac:dyDescent="0.3">
      <c r="A298" s="32" t="s">
        <v>155</v>
      </c>
      <c r="B298" s="32">
        <v>1996</v>
      </c>
      <c r="C298" s="29" t="s">
        <v>195</v>
      </c>
      <c r="D298" s="29" t="s">
        <v>205</v>
      </c>
      <c r="E298" s="33">
        <f t="shared" si="8"/>
        <v>0</v>
      </c>
      <c r="F298" s="33">
        <f t="shared" si="9"/>
        <v>0</v>
      </c>
      <c r="G298" s="30">
        <v>0.71209999999999996</v>
      </c>
      <c r="H298" s="30">
        <v>17.491800000000001</v>
      </c>
      <c r="I298" s="30">
        <v>2.4171999999999998</v>
      </c>
      <c r="J298" s="30">
        <v>1.5299</v>
      </c>
      <c r="K298" s="31" t="s">
        <v>146</v>
      </c>
      <c r="L298" s="31" t="s">
        <v>146</v>
      </c>
      <c r="M298" s="31">
        <v>162661.39259999999</v>
      </c>
      <c r="N298" s="31">
        <v>102743.4883</v>
      </c>
      <c r="O298" s="31">
        <v>3312.6912000000002</v>
      </c>
      <c r="P298" s="31">
        <v>5718.3371999999999</v>
      </c>
      <c r="Q298" s="30">
        <v>22.889099999999999</v>
      </c>
      <c r="R298" s="30">
        <v>85.330299999999994</v>
      </c>
      <c r="S298" s="30">
        <v>13.2308</v>
      </c>
      <c r="T298" s="30">
        <v>12.7715</v>
      </c>
      <c r="U298" s="30" t="s">
        <v>146</v>
      </c>
      <c r="V298" s="31" t="s">
        <v>146</v>
      </c>
    </row>
    <row r="299" spans="1:22" x14ac:dyDescent="0.3">
      <c r="A299" s="32" t="s">
        <v>156</v>
      </c>
      <c r="B299" s="32">
        <v>1997</v>
      </c>
      <c r="C299" s="29" t="s">
        <v>195</v>
      </c>
      <c r="D299" s="29" t="s">
        <v>205</v>
      </c>
      <c r="E299" s="33">
        <f t="shared" si="8"/>
        <v>0</v>
      </c>
      <c r="F299" s="33">
        <f t="shared" si="9"/>
        <v>0</v>
      </c>
      <c r="G299" s="30">
        <v>0.72570000000000001</v>
      </c>
      <c r="H299" s="30">
        <v>19.031199999999998</v>
      </c>
      <c r="I299" s="30">
        <v>2.4350999999999998</v>
      </c>
      <c r="J299" s="30">
        <v>1.7710999999999999</v>
      </c>
      <c r="K299" s="31" t="s">
        <v>146</v>
      </c>
      <c r="L299" s="31" t="s">
        <v>146</v>
      </c>
      <c r="M299" s="31">
        <v>173684.80809999999</v>
      </c>
      <c r="N299" s="31">
        <v>97654.864100000006</v>
      </c>
      <c r="O299" s="31">
        <v>3642.1552999999999</v>
      </c>
      <c r="P299" s="31">
        <v>6106.5776999999998</v>
      </c>
      <c r="Q299" s="30">
        <v>22.4131</v>
      </c>
      <c r="R299" s="30">
        <v>87.4602</v>
      </c>
      <c r="S299" s="30">
        <v>-2.98E-2</v>
      </c>
      <c r="T299" s="30">
        <v>7.0523999999999996</v>
      </c>
      <c r="U299" s="30" t="s">
        <v>146</v>
      </c>
      <c r="V299" s="31" t="s">
        <v>146</v>
      </c>
    </row>
    <row r="300" spans="1:22" x14ac:dyDescent="0.3">
      <c r="A300" s="32" t="s">
        <v>157</v>
      </c>
      <c r="B300" s="32">
        <v>1998</v>
      </c>
      <c r="C300" s="29" t="s">
        <v>195</v>
      </c>
      <c r="D300" s="29" t="s">
        <v>205</v>
      </c>
      <c r="E300" s="33">
        <f t="shared" si="8"/>
        <v>0</v>
      </c>
      <c r="F300" s="33">
        <f t="shared" si="9"/>
        <v>0</v>
      </c>
      <c r="G300" s="30">
        <v>0.70269999999999999</v>
      </c>
      <c r="H300" s="30">
        <v>18.2957</v>
      </c>
      <c r="I300" s="30">
        <v>2.3563999999999998</v>
      </c>
      <c r="J300" s="30">
        <v>1.4730000000000001</v>
      </c>
      <c r="K300" s="31" t="s">
        <v>146</v>
      </c>
      <c r="L300" s="31" t="s">
        <v>146</v>
      </c>
      <c r="M300" s="31">
        <v>178088.65520000001</v>
      </c>
      <c r="N300" s="31">
        <v>95673.027000000002</v>
      </c>
      <c r="O300" s="31">
        <v>3463.7653</v>
      </c>
      <c r="P300" s="31">
        <v>6326.5835999999999</v>
      </c>
      <c r="Q300" s="30">
        <v>22.145</v>
      </c>
      <c r="R300" s="30">
        <v>86.834800000000001</v>
      </c>
      <c r="S300" s="30">
        <v>7.1120999999999999</v>
      </c>
      <c r="T300" s="30">
        <v>3.9116</v>
      </c>
      <c r="U300" s="30" t="s">
        <v>146</v>
      </c>
      <c r="V300" s="31" t="s">
        <v>146</v>
      </c>
    </row>
    <row r="301" spans="1:22" x14ac:dyDescent="0.3">
      <c r="A301" s="32" t="s">
        <v>158</v>
      </c>
      <c r="B301" s="32">
        <v>1999</v>
      </c>
      <c r="C301" s="29" t="s">
        <v>195</v>
      </c>
      <c r="D301" s="29" t="s">
        <v>205</v>
      </c>
      <c r="E301" s="33">
        <f t="shared" si="8"/>
        <v>0</v>
      </c>
      <c r="F301" s="33">
        <f t="shared" si="9"/>
        <v>0</v>
      </c>
      <c r="G301" s="30">
        <v>0.64470000000000005</v>
      </c>
      <c r="H301" s="30">
        <v>15.7217</v>
      </c>
      <c r="I301" s="30">
        <v>2.2361</v>
      </c>
      <c r="J301" s="30">
        <v>1.3953</v>
      </c>
      <c r="K301" s="31" t="s">
        <v>146</v>
      </c>
      <c r="L301" s="31" t="s">
        <v>146</v>
      </c>
      <c r="M301" s="31">
        <v>183877.98079999999</v>
      </c>
      <c r="N301" s="31">
        <v>98402.7448</v>
      </c>
      <c r="O301" s="31">
        <v>3419.2986000000001</v>
      </c>
      <c r="P301" s="31">
        <v>7205.6526000000003</v>
      </c>
      <c r="Q301" s="30">
        <v>21.280899999999999</v>
      </c>
      <c r="R301" s="30">
        <v>85.495599999999996</v>
      </c>
      <c r="S301" s="30">
        <v>-1.7461</v>
      </c>
      <c r="T301" s="30">
        <v>4.3842999999999996</v>
      </c>
      <c r="U301" s="30" t="s">
        <v>146</v>
      </c>
      <c r="V301" s="31" t="s">
        <v>146</v>
      </c>
    </row>
    <row r="302" spans="1:22" x14ac:dyDescent="0.3">
      <c r="A302" s="32" t="s">
        <v>159</v>
      </c>
      <c r="B302" s="32">
        <v>2000</v>
      </c>
      <c r="C302" s="29" t="s">
        <v>195</v>
      </c>
      <c r="D302" s="29" t="s">
        <v>205</v>
      </c>
      <c r="E302" s="33">
        <f t="shared" si="8"/>
        <v>0</v>
      </c>
      <c r="F302" s="33">
        <f t="shared" si="9"/>
        <v>0</v>
      </c>
      <c r="G302" s="30">
        <v>0.81159999999999999</v>
      </c>
      <c r="H302" s="30">
        <v>19.357800000000001</v>
      </c>
      <c r="I302" s="30">
        <v>2.1753</v>
      </c>
      <c r="J302" s="30">
        <v>1.1285000000000001</v>
      </c>
      <c r="K302" s="31" t="s">
        <v>146</v>
      </c>
      <c r="L302" s="31" t="s">
        <v>146</v>
      </c>
      <c r="M302" s="31">
        <v>190018.36309999999</v>
      </c>
      <c r="N302" s="31">
        <v>102449.5016</v>
      </c>
      <c r="O302" s="31">
        <v>3579.1655000000001</v>
      </c>
      <c r="P302" s="31">
        <v>7544.5959999999995</v>
      </c>
      <c r="Q302" s="30">
        <v>20.341200000000001</v>
      </c>
      <c r="R302" s="30">
        <v>87.778700000000001</v>
      </c>
      <c r="S302" s="30">
        <v>7.8541999999999996</v>
      </c>
      <c r="T302" s="30">
        <v>7.9825999999999997</v>
      </c>
      <c r="U302" s="30" t="s">
        <v>146</v>
      </c>
      <c r="V302" s="31" t="s">
        <v>146</v>
      </c>
    </row>
    <row r="303" spans="1:22" x14ac:dyDescent="0.3">
      <c r="A303" s="32" t="s">
        <v>160</v>
      </c>
      <c r="B303" s="32">
        <v>2001</v>
      </c>
      <c r="C303" s="29" t="s">
        <v>195</v>
      </c>
      <c r="D303" s="29" t="s">
        <v>205</v>
      </c>
      <c r="E303" s="33">
        <f t="shared" si="8"/>
        <v>1</v>
      </c>
      <c r="F303" s="33">
        <f t="shared" si="9"/>
        <v>0</v>
      </c>
      <c r="G303" s="30">
        <v>0.74299999999999999</v>
      </c>
      <c r="H303" s="30">
        <v>16.465900000000001</v>
      </c>
      <c r="I303" s="30">
        <v>2.3656000000000001</v>
      </c>
      <c r="J303" s="30">
        <v>1.2192000000000001</v>
      </c>
      <c r="K303" s="31" t="s">
        <v>146</v>
      </c>
      <c r="L303" s="31" t="s">
        <v>146</v>
      </c>
      <c r="M303" s="31">
        <v>226319.76819999999</v>
      </c>
      <c r="N303" s="31">
        <v>107967.746</v>
      </c>
      <c r="O303" s="31">
        <v>4233.2015000000001</v>
      </c>
      <c r="P303" s="31">
        <v>10168.1996</v>
      </c>
      <c r="Q303" s="30">
        <v>18.288499999999999</v>
      </c>
      <c r="R303" s="30">
        <v>84.256200000000007</v>
      </c>
      <c r="S303" s="30">
        <v>9.7128999999999994</v>
      </c>
      <c r="T303" s="30">
        <v>15.057499999999999</v>
      </c>
      <c r="U303" s="30" t="s">
        <v>146</v>
      </c>
      <c r="V303" s="31" t="s">
        <v>146</v>
      </c>
    </row>
    <row r="304" spans="1:22" x14ac:dyDescent="0.3">
      <c r="A304" s="32" t="s">
        <v>161</v>
      </c>
      <c r="B304" s="32">
        <v>2002</v>
      </c>
      <c r="C304" s="29" t="s">
        <v>195</v>
      </c>
      <c r="D304" s="29" t="s">
        <v>205</v>
      </c>
      <c r="E304" s="33">
        <f t="shared" si="8"/>
        <v>0</v>
      </c>
      <c r="F304" s="33">
        <f t="shared" si="9"/>
        <v>0</v>
      </c>
      <c r="G304" s="30">
        <v>0.75029999999999997</v>
      </c>
      <c r="H304" s="30">
        <v>15.9621</v>
      </c>
      <c r="I304" s="30">
        <v>2.3092999999999999</v>
      </c>
      <c r="J304" s="30">
        <v>1.5386</v>
      </c>
      <c r="K304" s="31" t="s">
        <v>146</v>
      </c>
      <c r="L304" s="31" t="s">
        <v>146</v>
      </c>
      <c r="M304" s="31">
        <v>241514.6079</v>
      </c>
      <c r="N304" s="31">
        <v>109854.5618</v>
      </c>
      <c r="O304" s="31">
        <v>4549.6027999999997</v>
      </c>
      <c r="P304" s="31">
        <v>11044.3362</v>
      </c>
      <c r="Q304" s="30">
        <v>18.613299999999999</v>
      </c>
      <c r="R304" s="30">
        <v>83.868399999999994</v>
      </c>
      <c r="S304" s="30">
        <v>4.2599999999999999E-2</v>
      </c>
      <c r="T304" s="30">
        <v>4.3003</v>
      </c>
      <c r="U304" s="30" t="s">
        <v>146</v>
      </c>
      <c r="V304" s="31" t="s">
        <v>146</v>
      </c>
    </row>
    <row r="305" spans="1:22" x14ac:dyDescent="0.3">
      <c r="A305" s="32" t="s">
        <v>162</v>
      </c>
      <c r="B305" s="32">
        <v>2003</v>
      </c>
      <c r="C305" s="29" t="s">
        <v>195</v>
      </c>
      <c r="D305" s="29" t="s">
        <v>205</v>
      </c>
      <c r="E305" s="33">
        <f t="shared" si="8"/>
        <v>0</v>
      </c>
      <c r="F305" s="33">
        <f t="shared" si="9"/>
        <v>0</v>
      </c>
      <c r="G305" s="30">
        <v>0.77049999999999996</v>
      </c>
      <c r="H305" s="30">
        <v>16.888500000000001</v>
      </c>
      <c r="I305" s="30">
        <v>1.9966999999999999</v>
      </c>
      <c r="J305" s="30">
        <v>1.2586999999999999</v>
      </c>
      <c r="K305" s="31" t="s">
        <v>146</v>
      </c>
      <c r="L305" s="31" t="s">
        <v>146</v>
      </c>
      <c r="M305" s="31">
        <v>305698.57400000002</v>
      </c>
      <c r="N305" s="31">
        <v>130801.7294</v>
      </c>
      <c r="O305" s="31">
        <v>4589.9579000000003</v>
      </c>
      <c r="P305" s="31">
        <v>13306.2803</v>
      </c>
      <c r="Q305" s="30">
        <v>19.411100000000001</v>
      </c>
      <c r="R305" s="30">
        <v>83.065200000000004</v>
      </c>
      <c r="S305" s="30">
        <v>0.57620000000000005</v>
      </c>
      <c r="T305" s="30">
        <v>6.4311999999999996</v>
      </c>
      <c r="U305" s="30" t="s">
        <v>146</v>
      </c>
      <c r="V305" s="31" t="s">
        <v>146</v>
      </c>
    </row>
    <row r="306" spans="1:22" x14ac:dyDescent="0.3">
      <c r="A306" s="32" t="s">
        <v>163</v>
      </c>
      <c r="B306" s="32">
        <v>2004</v>
      </c>
      <c r="C306" s="29" t="s">
        <v>195</v>
      </c>
      <c r="D306" s="29" t="s">
        <v>205</v>
      </c>
      <c r="E306" s="33">
        <f t="shared" si="8"/>
        <v>0</v>
      </c>
      <c r="F306" s="33">
        <f t="shared" si="9"/>
        <v>0</v>
      </c>
      <c r="G306" s="30">
        <v>0.68200000000000005</v>
      </c>
      <c r="H306" s="30">
        <v>15.8786</v>
      </c>
      <c r="I306" s="30">
        <v>1.9177</v>
      </c>
      <c r="J306" s="30" t="s">
        <v>146</v>
      </c>
      <c r="K306" s="31" t="s">
        <v>146</v>
      </c>
      <c r="L306" s="31" t="s">
        <v>146</v>
      </c>
      <c r="M306" s="31">
        <v>347015.58649999998</v>
      </c>
      <c r="N306" s="31">
        <v>154378.17879999999</v>
      </c>
      <c r="O306" s="31">
        <v>5078.8973999999998</v>
      </c>
      <c r="P306" s="31">
        <v>14251.0254</v>
      </c>
      <c r="Q306" s="30">
        <v>20.521599999999999</v>
      </c>
      <c r="R306" s="30">
        <v>83.171099999999996</v>
      </c>
      <c r="S306" s="30">
        <v>9.1262000000000008</v>
      </c>
      <c r="T306" s="30">
        <v>4.5587999999999997</v>
      </c>
      <c r="U306" s="30" t="s">
        <v>146</v>
      </c>
      <c r="V306" s="31" t="s">
        <v>146</v>
      </c>
    </row>
    <row r="307" spans="1:22" x14ac:dyDescent="0.3">
      <c r="A307" s="32" t="s">
        <v>164</v>
      </c>
      <c r="B307" s="32">
        <v>2005</v>
      </c>
      <c r="C307" s="29" t="s">
        <v>195</v>
      </c>
      <c r="D307" s="29" t="s">
        <v>205</v>
      </c>
      <c r="E307" s="33">
        <f t="shared" si="8"/>
        <v>0</v>
      </c>
      <c r="F307" s="33">
        <f t="shared" si="9"/>
        <v>0</v>
      </c>
      <c r="G307" s="30">
        <v>0.75619999999999998</v>
      </c>
      <c r="H307" s="30">
        <v>18.3401</v>
      </c>
      <c r="I307" s="30">
        <v>1.7926</v>
      </c>
      <c r="J307" s="30" t="s">
        <v>146</v>
      </c>
      <c r="K307" s="31">
        <v>15983.9323</v>
      </c>
      <c r="L307" s="31">
        <v>166599.5772</v>
      </c>
      <c r="M307" s="31">
        <v>397057.92810000002</v>
      </c>
      <c r="N307" s="31">
        <v>162295.13740000001</v>
      </c>
      <c r="O307" s="31">
        <v>5564.0626000000002</v>
      </c>
      <c r="P307" s="31">
        <v>16193.657499999999</v>
      </c>
      <c r="Q307" s="30">
        <v>21.546600000000002</v>
      </c>
      <c r="R307" s="30">
        <v>82.378699999999995</v>
      </c>
      <c r="S307" s="30">
        <v>11.2158</v>
      </c>
      <c r="T307" s="30">
        <v>13.249599999999999</v>
      </c>
      <c r="U307" s="30" t="s">
        <v>146</v>
      </c>
      <c r="V307" s="31">
        <v>21829.175500000001</v>
      </c>
    </row>
    <row r="308" spans="1:22" x14ac:dyDescent="0.3">
      <c r="A308" s="32" t="s">
        <v>165</v>
      </c>
      <c r="B308" s="32">
        <v>2006</v>
      </c>
      <c r="C308" s="29" t="s">
        <v>195</v>
      </c>
      <c r="D308" s="29" t="s">
        <v>205</v>
      </c>
      <c r="E308" s="33">
        <f t="shared" si="8"/>
        <v>0</v>
      </c>
      <c r="F308" s="33">
        <f t="shared" si="9"/>
        <v>0</v>
      </c>
      <c r="G308" s="30">
        <v>0.93969999999999998</v>
      </c>
      <c r="H308" s="30">
        <v>23.21</v>
      </c>
      <c r="I308" s="30">
        <v>1.5629</v>
      </c>
      <c r="J308" s="30">
        <v>0.4516</v>
      </c>
      <c r="K308" s="31">
        <v>19142.602500000001</v>
      </c>
      <c r="L308" s="31">
        <v>199384.1355</v>
      </c>
      <c r="M308" s="31">
        <v>478413.54719999997</v>
      </c>
      <c r="N308" s="31">
        <v>187111.40820000001</v>
      </c>
      <c r="O308" s="31">
        <v>5940.3598000000002</v>
      </c>
      <c r="P308" s="31">
        <v>18783.422500000001</v>
      </c>
      <c r="Q308" s="30">
        <v>22.461300000000001</v>
      </c>
      <c r="R308" s="30">
        <v>79.581500000000005</v>
      </c>
      <c r="S308" s="30">
        <v>9.3922000000000008</v>
      </c>
      <c r="T308" s="30">
        <v>11.947800000000001</v>
      </c>
      <c r="U308" s="30" t="s">
        <v>146</v>
      </c>
      <c r="V308" s="31">
        <v>23764.705900000001</v>
      </c>
    </row>
    <row r="309" spans="1:22" x14ac:dyDescent="0.3">
      <c r="A309" s="32" t="s">
        <v>166</v>
      </c>
      <c r="B309" s="32">
        <v>2007</v>
      </c>
      <c r="C309" s="29" t="s">
        <v>195</v>
      </c>
      <c r="D309" s="29" t="s">
        <v>205</v>
      </c>
      <c r="E309" s="33">
        <f t="shared" si="8"/>
        <v>1</v>
      </c>
      <c r="F309" s="33">
        <f t="shared" si="9"/>
        <v>0</v>
      </c>
      <c r="G309" s="30">
        <v>0.96589999999999998</v>
      </c>
      <c r="H309" s="30">
        <v>24.863099999999999</v>
      </c>
      <c r="I309" s="30">
        <v>1.5714999999999999</v>
      </c>
      <c r="J309" s="30">
        <v>0.3034</v>
      </c>
      <c r="K309" s="31">
        <v>24611.0936</v>
      </c>
      <c r="L309" s="31">
        <v>260640.9852</v>
      </c>
      <c r="M309" s="31">
        <v>631876.6446</v>
      </c>
      <c r="N309" s="31">
        <v>252003.99960000001</v>
      </c>
      <c r="O309" s="31">
        <v>6868.4593999999997</v>
      </c>
      <c r="P309" s="31">
        <v>23571.203000000001</v>
      </c>
      <c r="Q309" s="30">
        <v>23.159700000000001</v>
      </c>
      <c r="R309" s="30">
        <v>80.289199999999994</v>
      </c>
      <c r="S309" s="30">
        <v>14.046900000000001</v>
      </c>
      <c r="T309" s="30">
        <v>6.3117000000000001</v>
      </c>
      <c r="U309" s="30" t="s">
        <v>146</v>
      </c>
      <c r="V309" s="31">
        <v>30071.571400000001</v>
      </c>
    </row>
    <row r="310" spans="1:22" x14ac:dyDescent="0.3">
      <c r="A310" s="32" t="s">
        <v>167</v>
      </c>
      <c r="B310" s="32">
        <v>2008</v>
      </c>
      <c r="C310" s="29" t="s">
        <v>195</v>
      </c>
      <c r="D310" s="29" t="s">
        <v>205</v>
      </c>
      <c r="E310" s="33">
        <f t="shared" si="8"/>
        <v>1</v>
      </c>
      <c r="F310" s="33">
        <f t="shared" si="9"/>
        <v>0</v>
      </c>
      <c r="G310" s="30">
        <v>0.72309999999999997</v>
      </c>
      <c r="H310" s="30">
        <v>17.641400000000001</v>
      </c>
      <c r="I310" s="30">
        <v>2.1414</v>
      </c>
      <c r="J310" s="30">
        <v>1.0699000000000001</v>
      </c>
      <c r="K310" s="31">
        <v>20972.2569</v>
      </c>
      <c r="L310" s="31">
        <v>232091.1439</v>
      </c>
      <c r="M310" s="31">
        <v>603065.06709999999</v>
      </c>
      <c r="N310" s="31">
        <v>243068.3996</v>
      </c>
      <c r="O310" s="31">
        <v>9137.0164000000004</v>
      </c>
      <c r="P310" s="31">
        <v>23410.813999999998</v>
      </c>
      <c r="Q310" s="30">
        <v>21.849699999999999</v>
      </c>
      <c r="R310" s="30">
        <v>86.390500000000003</v>
      </c>
      <c r="S310" s="30">
        <v>21.854500000000002</v>
      </c>
      <c r="T310" s="30">
        <v>20.0901</v>
      </c>
      <c r="U310" s="30" t="s">
        <v>146</v>
      </c>
      <c r="V310" s="31">
        <v>25685.2454</v>
      </c>
    </row>
    <row r="311" spans="1:22" x14ac:dyDescent="0.3">
      <c r="A311" s="32" t="s">
        <v>168</v>
      </c>
      <c r="B311" s="32">
        <v>2009</v>
      </c>
      <c r="C311" s="29" t="s">
        <v>195</v>
      </c>
      <c r="D311" s="29" t="s">
        <v>205</v>
      </c>
      <c r="E311" s="33">
        <f t="shared" si="8"/>
        <v>1</v>
      </c>
      <c r="F311" s="33">
        <f t="shared" si="9"/>
        <v>0</v>
      </c>
      <c r="G311" s="30">
        <v>0.55959999999999999</v>
      </c>
      <c r="H311" s="30">
        <v>12.0442</v>
      </c>
      <c r="I311" s="30">
        <v>2.2642000000000002</v>
      </c>
      <c r="J311" s="30">
        <v>1.0973999999999999</v>
      </c>
      <c r="K311" s="31">
        <v>29387.717400000001</v>
      </c>
      <c r="L311" s="31">
        <v>226449.3156</v>
      </c>
      <c r="M311" s="31">
        <v>605798.18720000004</v>
      </c>
      <c r="N311" s="31">
        <v>262810.76579999999</v>
      </c>
      <c r="O311" s="31">
        <v>9883.2311000000009</v>
      </c>
      <c r="P311" s="31">
        <v>29684.609700000001</v>
      </c>
      <c r="Q311" s="30">
        <v>16.804500000000001</v>
      </c>
      <c r="R311" s="30">
        <v>82.521100000000004</v>
      </c>
      <c r="S311" s="30">
        <v>-2.6063000000000001</v>
      </c>
      <c r="T311" s="30">
        <v>-9.1821999999999999</v>
      </c>
      <c r="U311" s="30" t="s">
        <v>146</v>
      </c>
      <c r="V311" s="31">
        <v>32261.376199999999</v>
      </c>
    </row>
    <row r="312" spans="1:22" x14ac:dyDescent="0.3">
      <c r="A312" s="32" t="s">
        <v>169</v>
      </c>
      <c r="B312" s="32">
        <v>2010</v>
      </c>
      <c r="C312" s="29" t="s">
        <v>195</v>
      </c>
      <c r="D312" s="29" t="s">
        <v>205</v>
      </c>
      <c r="E312" s="33">
        <f t="shared" si="8"/>
        <v>1</v>
      </c>
      <c r="F312" s="33">
        <f t="shared" si="9"/>
        <v>0</v>
      </c>
      <c r="G312" s="30">
        <v>0.75629999999999997</v>
      </c>
      <c r="H312" s="30">
        <v>14.992100000000001</v>
      </c>
      <c r="I312" s="30">
        <v>2.0935000000000001</v>
      </c>
      <c r="J312" s="30">
        <v>0.95660000000000001</v>
      </c>
      <c r="K312" s="31">
        <v>33387.714999999997</v>
      </c>
      <c r="L312" s="31">
        <v>255976.41279999999</v>
      </c>
      <c r="M312" s="31">
        <v>713715.97050000005</v>
      </c>
      <c r="N312" s="31">
        <v>290125.79849999998</v>
      </c>
      <c r="O312" s="31">
        <v>10578.5432</v>
      </c>
      <c r="P312" s="31">
        <v>33552.825599999996</v>
      </c>
      <c r="Q312" s="30">
        <v>17.6234</v>
      </c>
      <c r="R312" s="30">
        <v>81.917599999999993</v>
      </c>
      <c r="S312" s="30">
        <v>3.8895</v>
      </c>
      <c r="T312" s="30">
        <v>8.7192000000000007</v>
      </c>
      <c r="U312" s="30" t="s">
        <v>146</v>
      </c>
      <c r="V312" s="31">
        <v>36977.887000000002</v>
      </c>
    </row>
    <row r="313" spans="1:22" x14ac:dyDescent="0.3">
      <c r="A313" s="32" t="s">
        <v>170</v>
      </c>
      <c r="B313" s="32">
        <v>2011</v>
      </c>
      <c r="C313" s="29" t="s">
        <v>195</v>
      </c>
      <c r="D313" s="29" t="s">
        <v>205</v>
      </c>
      <c r="E313" s="33">
        <f t="shared" si="8"/>
        <v>1</v>
      </c>
      <c r="F313" s="33">
        <f t="shared" si="9"/>
        <v>0</v>
      </c>
      <c r="G313" s="30">
        <v>0.65659999999999996</v>
      </c>
      <c r="H313" s="30">
        <v>12.934699999999999</v>
      </c>
      <c r="I313" s="30">
        <v>1.976</v>
      </c>
      <c r="J313" s="30" t="s">
        <v>146</v>
      </c>
      <c r="K313" s="31">
        <v>35888.8554</v>
      </c>
      <c r="L313" s="31">
        <v>269098.58309999999</v>
      </c>
      <c r="M313" s="31">
        <v>755403.47699999996</v>
      </c>
      <c r="N313" s="31">
        <v>299710.58189999999</v>
      </c>
      <c r="O313" s="31">
        <v>10745.481299999999</v>
      </c>
      <c r="P313" s="31">
        <v>37075.6708</v>
      </c>
      <c r="Q313" s="30">
        <v>17.221900000000002</v>
      </c>
      <c r="R313" s="30">
        <v>81.891499999999994</v>
      </c>
      <c r="S313" s="30">
        <v>8.4343000000000004</v>
      </c>
      <c r="T313" s="30">
        <v>7.1448999999999998</v>
      </c>
      <c r="U313" s="30" t="s">
        <v>146</v>
      </c>
      <c r="V313" s="31">
        <v>41222.992700000003</v>
      </c>
    </row>
    <row r="314" spans="1:22" x14ac:dyDescent="0.3">
      <c r="A314" s="32" t="s">
        <v>171</v>
      </c>
      <c r="B314" s="32">
        <v>2012</v>
      </c>
      <c r="C314" s="29" t="s">
        <v>195</v>
      </c>
      <c r="D314" s="29" t="s">
        <v>205</v>
      </c>
      <c r="E314" s="33">
        <f t="shared" si="8"/>
        <v>1</v>
      </c>
      <c r="F314" s="33">
        <f t="shared" si="9"/>
        <v>0</v>
      </c>
      <c r="G314" s="30">
        <v>0.9194</v>
      </c>
      <c r="H314" s="30">
        <v>19.326599999999999</v>
      </c>
      <c r="I314" s="30">
        <v>1.9795</v>
      </c>
      <c r="J314" s="30">
        <v>1.0487</v>
      </c>
      <c r="K314" s="31">
        <v>36818.045400000003</v>
      </c>
      <c r="L314" s="31">
        <v>280693.20799999998</v>
      </c>
      <c r="M314" s="31">
        <v>825347.60430000001</v>
      </c>
      <c r="N314" s="31">
        <v>380355.10649999999</v>
      </c>
      <c r="O314" s="31">
        <v>12443.924199999999</v>
      </c>
      <c r="P314" s="31">
        <v>39465.839800000002</v>
      </c>
      <c r="Q314" s="30">
        <v>17.925999999999998</v>
      </c>
      <c r="R314" s="30">
        <v>81.770099999999999</v>
      </c>
      <c r="S314" s="30">
        <v>8.7965999999999998</v>
      </c>
      <c r="T314" s="30">
        <v>6.0773999999999999</v>
      </c>
      <c r="U314" s="30" t="s">
        <v>146</v>
      </c>
      <c r="V314" s="31">
        <v>42359.707900000001</v>
      </c>
    </row>
    <row r="315" spans="1:22" x14ac:dyDescent="0.3">
      <c r="A315" s="32" t="s">
        <v>172</v>
      </c>
      <c r="B315" s="32">
        <v>2013</v>
      </c>
      <c r="C315" s="29" t="s">
        <v>195</v>
      </c>
      <c r="D315" s="29" t="s">
        <v>205</v>
      </c>
      <c r="E315" s="33">
        <f t="shared" si="8"/>
        <v>0</v>
      </c>
      <c r="F315" s="33">
        <f t="shared" si="9"/>
        <v>0</v>
      </c>
      <c r="G315" s="30">
        <v>0.98829999999999996</v>
      </c>
      <c r="H315" s="30">
        <v>19.373100000000001</v>
      </c>
      <c r="I315" s="30">
        <v>1.9129</v>
      </c>
      <c r="J315" s="30">
        <v>1.0648</v>
      </c>
      <c r="K315" s="31">
        <v>39834.116399999999</v>
      </c>
      <c r="L315" s="31">
        <v>333913.12689999997</v>
      </c>
      <c r="M315" s="31">
        <v>825408.9558</v>
      </c>
      <c r="N315" s="31">
        <v>393733.81920000003</v>
      </c>
      <c r="O315" s="31">
        <v>12999.4501</v>
      </c>
      <c r="P315" s="31">
        <v>42132.515099999997</v>
      </c>
      <c r="Q315" s="30">
        <v>17.101800000000001</v>
      </c>
      <c r="R315" s="30">
        <v>82.815399999999997</v>
      </c>
      <c r="S315" s="30">
        <v>7.9907000000000004</v>
      </c>
      <c r="T315" s="30">
        <v>9.8895999999999997</v>
      </c>
      <c r="U315" s="30" t="s">
        <v>146</v>
      </c>
      <c r="V315" s="31">
        <v>46570.141000000003</v>
      </c>
    </row>
    <row r="316" spans="1:22" x14ac:dyDescent="0.3">
      <c r="A316" s="32" t="s">
        <v>173</v>
      </c>
      <c r="B316" s="32">
        <v>2014</v>
      </c>
      <c r="C316" s="29" t="s">
        <v>195</v>
      </c>
      <c r="D316" s="29" t="s">
        <v>205</v>
      </c>
      <c r="E316" s="33">
        <f t="shared" si="8"/>
        <v>0</v>
      </c>
      <c r="F316" s="33">
        <f t="shared" si="9"/>
        <v>0</v>
      </c>
      <c r="G316" s="30">
        <v>0.98980000000000001</v>
      </c>
      <c r="H316" s="30">
        <v>18.9725</v>
      </c>
      <c r="I316" s="30">
        <v>1.8794</v>
      </c>
      <c r="J316" s="30">
        <v>1.0963000000000001</v>
      </c>
      <c r="K316" s="31">
        <v>44351.835400000004</v>
      </c>
      <c r="L316" s="31">
        <v>335128.56890000001</v>
      </c>
      <c r="M316" s="31">
        <v>833968.78879999998</v>
      </c>
      <c r="N316" s="31">
        <v>387677.77970000001</v>
      </c>
      <c r="O316" s="31">
        <v>12953.99</v>
      </c>
      <c r="P316" s="31">
        <v>43106.047200000001</v>
      </c>
      <c r="Q316" s="30">
        <v>17.256799999999998</v>
      </c>
      <c r="R316" s="30">
        <v>83.365600000000001</v>
      </c>
      <c r="S316" s="30">
        <v>6.4298000000000002</v>
      </c>
      <c r="T316" s="30">
        <v>9.0610999999999997</v>
      </c>
      <c r="U316" s="30" t="s">
        <v>146</v>
      </c>
      <c r="V316" s="31">
        <v>46127.859499999999</v>
      </c>
    </row>
    <row r="317" spans="1:22" x14ac:dyDescent="0.3">
      <c r="A317" s="32" t="s">
        <v>174</v>
      </c>
      <c r="B317" s="32">
        <v>2015</v>
      </c>
      <c r="C317" s="29" t="s">
        <v>195</v>
      </c>
      <c r="D317" s="29" t="s">
        <v>205</v>
      </c>
      <c r="E317" s="33">
        <f t="shared" si="8"/>
        <v>0</v>
      </c>
      <c r="F317" s="33">
        <f t="shared" si="9"/>
        <v>0</v>
      </c>
      <c r="G317" s="30">
        <v>0.98519999999999996</v>
      </c>
      <c r="H317" s="30">
        <v>18.425000000000001</v>
      </c>
      <c r="I317" s="30">
        <v>1.8380000000000001</v>
      </c>
      <c r="J317" s="30">
        <v>1.0844</v>
      </c>
      <c r="K317" s="31">
        <v>38651.7284</v>
      </c>
      <c r="L317" s="31">
        <v>316577.69959999999</v>
      </c>
      <c r="M317" s="31">
        <v>821511.1655</v>
      </c>
      <c r="N317" s="31">
        <v>362688.89569999999</v>
      </c>
      <c r="O317" s="31">
        <v>11894.9444</v>
      </c>
      <c r="P317" s="31">
        <v>43626.491300000002</v>
      </c>
      <c r="Q317" s="30">
        <v>16.799199999999999</v>
      </c>
      <c r="R317" s="30">
        <v>83.446799999999996</v>
      </c>
      <c r="S317" s="30">
        <v>8.4690999999999992</v>
      </c>
      <c r="T317" s="30">
        <v>13.5364</v>
      </c>
      <c r="U317" s="30" t="s">
        <v>146</v>
      </c>
      <c r="V317" s="31">
        <v>89952.584900000002</v>
      </c>
    </row>
    <row r="318" spans="1:22" x14ac:dyDescent="0.3">
      <c r="A318" s="32" t="s">
        <v>175</v>
      </c>
      <c r="B318" s="32">
        <v>2016</v>
      </c>
      <c r="C318" s="29" t="s">
        <v>195</v>
      </c>
      <c r="D318" s="29" t="s">
        <v>205</v>
      </c>
      <c r="E318" s="33">
        <f t="shared" si="8"/>
        <v>0</v>
      </c>
      <c r="F318" s="33">
        <f t="shared" si="9"/>
        <v>0</v>
      </c>
      <c r="G318" s="30">
        <v>0.92310000000000003</v>
      </c>
      <c r="H318" s="30">
        <v>16.664200000000001</v>
      </c>
      <c r="I318" s="30">
        <v>1.8535999999999999</v>
      </c>
      <c r="J318" s="30">
        <v>1.1671</v>
      </c>
      <c r="K318" s="31">
        <v>41230.883999999998</v>
      </c>
      <c r="L318" s="31">
        <v>335480.79070000001</v>
      </c>
      <c r="M318" s="31">
        <v>880461.022</v>
      </c>
      <c r="N318" s="31">
        <v>390778.81390000001</v>
      </c>
      <c r="O318" s="31">
        <v>12469.6747</v>
      </c>
      <c r="P318" s="31">
        <v>47970.160400000001</v>
      </c>
      <c r="Q318" s="30">
        <v>16.481300000000001</v>
      </c>
      <c r="R318" s="30">
        <v>82.242800000000003</v>
      </c>
      <c r="S318" s="30">
        <v>10.4558</v>
      </c>
      <c r="T318" s="30">
        <v>8.6574000000000009</v>
      </c>
      <c r="U318" s="30">
        <v>671.72260000000006</v>
      </c>
      <c r="V318" s="31">
        <v>48452.070099999997</v>
      </c>
    </row>
    <row r="319" spans="1:22" x14ac:dyDescent="0.3">
      <c r="A319" s="32" t="s">
        <v>176</v>
      </c>
      <c r="B319" s="32">
        <v>2017</v>
      </c>
      <c r="C319" s="29" t="s">
        <v>195</v>
      </c>
      <c r="D319" s="29" t="s">
        <v>205</v>
      </c>
      <c r="E319" s="33">
        <f t="shared" si="8"/>
        <v>0</v>
      </c>
      <c r="F319" s="33">
        <f t="shared" si="9"/>
        <v>0</v>
      </c>
      <c r="G319" s="30">
        <v>0.95509999999999995</v>
      </c>
      <c r="H319" s="30">
        <v>16.8964</v>
      </c>
      <c r="I319" s="30">
        <v>1.7748999999999999</v>
      </c>
      <c r="J319" s="30">
        <v>1.0204</v>
      </c>
      <c r="K319" s="31">
        <v>45906.024700000002</v>
      </c>
      <c r="L319" s="31">
        <v>367897.9608</v>
      </c>
      <c r="M319" s="31">
        <v>940414.82519999996</v>
      </c>
      <c r="N319" s="31">
        <v>422405.21049999999</v>
      </c>
      <c r="O319" s="31">
        <v>13108.084800000001</v>
      </c>
      <c r="P319" s="31">
        <v>52272.621500000001</v>
      </c>
      <c r="Q319" s="30">
        <v>16.2957</v>
      </c>
      <c r="R319" s="30">
        <v>81.238799999999998</v>
      </c>
      <c r="S319" s="30">
        <v>3.9967999999999999</v>
      </c>
      <c r="T319" s="30">
        <v>4.2300000000000004</v>
      </c>
      <c r="U319" s="30">
        <v>622.93219999999997</v>
      </c>
      <c r="V319" s="31">
        <v>52381.173900000002</v>
      </c>
    </row>
    <row r="320" spans="1:22" x14ac:dyDescent="0.3">
      <c r="A320" s="32" t="s">
        <v>177</v>
      </c>
      <c r="B320" s="32">
        <v>2018</v>
      </c>
      <c r="C320" s="29" t="s">
        <v>195</v>
      </c>
      <c r="D320" s="29" t="s">
        <v>205</v>
      </c>
      <c r="E320" s="33">
        <f t="shared" si="8"/>
        <v>0</v>
      </c>
      <c r="F320" s="33">
        <f t="shared" si="9"/>
        <v>0</v>
      </c>
      <c r="G320" s="30">
        <v>0.97350000000000003</v>
      </c>
      <c r="H320" s="30">
        <v>17.188300000000002</v>
      </c>
      <c r="I320" s="30">
        <v>1.7401</v>
      </c>
      <c r="J320" s="30">
        <v>0.79049999999999998</v>
      </c>
      <c r="K320" s="31">
        <v>48091.655299999999</v>
      </c>
      <c r="L320" s="31">
        <v>377305.82160000002</v>
      </c>
      <c r="M320" s="31">
        <v>1014400</v>
      </c>
      <c r="N320" s="31">
        <v>440591.27529999998</v>
      </c>
      <c r="O320" s="31">
        <v>14138.6994</v>
      </c>
      <c r="P320" s="31">
        <v>55899.072800000002</v>
      </c>
      <c r="Q320" s="30">
        <v>16.6936</v>
      </c>
      <c r="R320" s="30">
        <v>77.130200000000002</v>
      </c>
      <c r="S320" s="30">
        <v>6.4161999999999999</v>
      </c>
      <c r="T320" s="30">
        <v>6.0042</v>
      </c>
      <c r="U320" s="30">
        <v>651.57399999999996</v>
      </c>
      <c r="V320" s="31">
        <v>55094.999199999998</v>
      </c>
    </row>
    <row r="321" spans="1:22" x14ac:dyDescent="0.3">
      <c r="A321" s="32" t="s">
        <v>178</v>
      </c>
      <c r="B321" s="32">
        <v>2019</v>
      </c>
      <c r="C321" s="29" t="s">
        <v>195</v>
      </c>
      <c r="D321" s="29" t="s">
        <v>205</v>
      </c>
      <c r="E321" s="33">
        <f t="shared" si="8"/>
        <v>0</v>
      </c>
      <c r="F321" s="33">
        <f t="shared" si="9"/>
        <v>0</v>
      </c>
      <c r="G321" s="30">
        <v>0.93059999999999998</v>
      </c>
      <c r="H321" s="30">
        <v>16.636299999999999</v>
      </c>
      <c r="I321" s="30">
        <v>1.7169000000000001</v>
      </c>
      <c r="J321" s="30">
        <v>0.54600000000000004</v>
      </c>
      <c r="K321" s="31">
        <v>51558.273800000003</v>
      </c>
      <c r="L321" s="31">
        <v>389648.98950000003</v>
      </c>
      <c r="M321" s="31">
        <v>1085700</v>
      </c>
      <c r="N321" s="31">
        <v>472539.12780000002</v>
      </c>
      <c r="O321" s="31">
        <v>14862.126700000001</v>
      </c>
      <c r="P321" s="31">
        <v>59121.714</v>
      </c>
      <c r="Q321" s="30">
        <v>17.087399999999999</v>
      </c>
      <c r="R321" s="30">
        <v>76.546400000000006</v>
      </c>
      <c r="S321" s="30">
        <v>7.2836999999999996</v>
      </c>
      <c r="T321" s="30">
        <v>5.8490000000000002</v>
      </c>
      <c r="U321" s="30">
        <v>702.25530000000003</v>
      </c>
      <c r="V321" s="31">
        <v>59176.417000000001</v>
      </c>
    </row>
    <row r="322" spans="1:22" x14ac:dyDescent="0.3">
      <c r="A322" s="32" t="s">
        <v>179</v>
      </c>
      <c r="B322" s="32">
        <v>2020</v>
      </c>
      <c r="C322" s="29" t="s">
        <v>195</v>
      </c>
      <c r="D322" s="29" t="s">
        <v>205</v>
      </c>
      <c r="E322" s="33">
        <f t="shared" si="8"/>
        <v>1</v>
      </c>
      <c r="F322" s="33">
        <f t="shared" si="9"/>
        <v>0</v>
      </c>
      <c r="G322" s="30">
        <v>0.74880000000000002</v>
      </c>
      <c r="H322" s="30">
        <v>14.084</v>
      </c>
      <c r="I322" s="30">
        <v>1.6980999999999999</v>
      </c>
      <c r="J322" s="30">
        <v>0.98129999999999995</v>
      </c>
      <c r="K322" s="31">
        <v>55480.170899999997</v>
      </c>
      <c r="L322" s="31">
        <v>409507.45929999999</v>
      </c>
      <c r="M322" s="31">
        <v>1217900</v>
      </c>
      <c r="N322" s="31">
        <v>499760.85159999999</v>
      </c>
      <c r="O322" s="31">
        <v>15495.835999999999</v>
      </c>
      <c r="P322" s="31">
        <v>60513.5317</v>
      </c>
      <c r="Q322" s="30">
        <v>18.723099999999999</v>
      </c>
      <c r="R322" s="30">
        <v>76.353200000000001</v>
      </c>
      <c r="S322" s="30">
        <v>7.1829999999999998</v>
      </c>
      <c r="T322" s="30">
        <v>14.207599999999999</v>
      </c>
      <c r="U322" s="30">
        <v>1021.5335</v>
      </c>
      <c r="V322" s="31">
        <v>63668.940699999999</v>
      </c>
    </row>
    <row r="323" spans="1:22" x14ac:dyDescent="0.3">
      <c r="A323" s="32" t="s">
        <v>180</v>
      </c>
      <c r="B323" s="32">
        <v>2021</v>
      </c>
      <c r="C323" s="29" t="s">
        <v>195</v>
      </c>
      <c r="D323" s="29" t="s">
        <v>205</v>
      </c>
      <c r="E323" s="33">
        <f t="shared" ref="E323:E386" si="10">IF(OR(AND(B323&gt;2006,B323&lt;=2012), B323=2001,B323&gt;=2020),1,0)</f>
        <v>1</v>
      </c>
      <c r="F323" s="33">
        <f t="shared" ref="F323:F386" si="11">IF(D323="USA",1,0)</f>
        <v>0</v>
      </c>
      <c r="G323" s="30">
        <v>0.96299999999999997</v>
      </c>
      <c r="H323" s="30">
        <v>18.275400000000001</v>
      </c>
      <c r="I323" s="30">
        <v>1.524</v>
      </c>
      <c r="J323" s="30">
        <v>1.1026</v>
      </c>
      <c r="K323" s="31">
        <v>66348.822199999995</v>
      </c>
      <c r="L323" s="31">
        <v>445741.36820000003</v>
      </c>
      <c r="M323" s="31">
        <v>1376500</v>
      </c>
      <c r="N323" s="31">
        <v>582174.89509999997</v>
      </c>
      <c r="O323" s="31">
        <v>15908.659600000001</v>
      </c>
      <c r="P323" s="31">
        <v>74203.775399999999</v>
      </c>
      <c r="Q323" s="30">
        <v>17.277100000000001</v>
      </c>
      <c r="R323" s="30">
        <v>78.047300000000007</v>
      </c>
      <c r="S323" s="30">
        <v>8.2553999999999998</v>
      </c>
      <c r="T323" s="30">
        <v>8.7901000000000007</v>
      </c>
      <c r="U323" s="30">
        <v>659.87929999999994</v>
      </c>
      <c r="V323" s="31">
        <v>74238.464000000007</v>
      </c>
    </row>
    <row r="324" spans="1:22" x14ac:dyDescent="0.3">
      <c r="A324" s="32" t="s">
        <v>181</v>
      </c>
      <c r="B324" s="32">
        <v>2022</v>
      </c>
      <c r="C324" s="29" t="s">
        <v>195</v>
      </c>
      <c r="D324" s="29" t="s">
        <v>205</v>
      </c>
      <c r="E324" s="33">
        <f t="shared" si="10"/>
        <v>1</v>
      </c>
      <c r="F324" s="33">
        <f t="shared" si="11"/>
        <v>0</v>
      </c>
      <c r="G324" s="30">
        <v>0.87170000000000003</v>
      </c>
      <c r="H324" s="30">
        <v>16.133500000000002</v>
      </c>
      <c r="I324" s="30">
        <v>1.5699000000000001</v>
      </c>
      <c r="J324" s="30">
        <v>0.7429</v>
      </c>
      <c r="K324" s="31">
        <v>61765.525300000001</v>
      </c>
      <c r="L324" s="31">
        <v>447158.14939999999</v>
      </c>
      <c r="M324" s="31">
        <v>1405700</v>
      </c>
      <c r="N324" s="31">
        <v>603943.10430000001</v>
      </c>
      <c r="O324" s="31">
        <v>17652.5056</v>
      </c>
      <c r="P324" s="31">
        <v>73866.119200000001</v>
      </c>
      <c r="Q324" s="30">
        <v>17.723299999999998</v>
      </c>
      <c r="R324" s="30">
        <v>79.095500000000001</v>
      </c>
      <c r="S324" s="30">
        <v>14.141500000000001</v>
      </c>
      <c r="T324" s="30">
        <v>9.8092000000000006</v>
      </c>
      <c r="U324" s="30">
        <v>702.01990000000001</v>
      </c>
      <c r="V324" s="31">
        <v>68810.030100000004</v>
      </c>
    </row>
    <row r="325" spans="1:22" hidden="1" x14ac:dyDescent="0.3">
      <c r="A325" s="32" t="s">
        <v>147</v>
      </c>
      <c r="B325" s="32">
        <v>1988</v>
      </c>
      <c r="C325" s="29" t="s">
        <v>196</v>
      </c>
      <c r="D325" s="29" t="s">
        <v>78</v>
      </c>
      <c r="E325" s="33">
        <f t="shared" si="10"/>
        <v>0</v>
      </c>
      <c r="F325" s="33">
        <f t="shared" si="11"/>
        <v>0</v>
      </c>
      <c r="G325" s="30" t="s">
        <v>146</v>
      </c>
      <c r="H325" s="30" t="s">
        <v>146</v>
      </c>
      <c r="I325" s="30" t="s">
        <v>146</v>
      </c>
      <c r="J325" s="30" t="s">
        <v>146</v>
      </c>
      <c r="K325" s="31" t="s">
        <v>146</v>
      </c>
      <c r="L325" s="31" t="s">
        <v>146</v>
      </c>
      <c r="M325" s="31">
        <v>42906.572800000002</v>
      </c>
      <c r="N325" s="31">
        <v>28441.755000000001</v>
      </c>
      <c r="O325" s="31">
        <v>1672.5038</v>
      </c>
      <c r="P325" s="31">
        <v>2102.9331999999999</v>
      </c>
      <c r="Q325" s="30">
        <v>19.7913</v>
      </c>
      <c r="R325" s="30">
        <v>91.769599999999997</v>
      </c>
      <c r="S325" s="30" t="s">
        <v>146</v>
      </c>
      <c r="T325" s="30" t="s">
        <v>146</v>
      </c>
      <c r="U325" s="30" t="s">
        <v>146</v>
      </c>
      <c r="V325" s="31" t="s">
        <v>146</v>
      </c>
    </row>
    <row r="326" spans="1:22" hidden="1" x14ac:dyDescent="0.3">
      <c r="A326" s="32" t="s">
        <v>148</v>
      </c>
      <c r="B326" s="32">
        <v>1989</v>
      </c>
      <c r="C326" s="29" t="s">
        <v>196</v>
      </c>
      <c r="D326" s="29" t="s">
        <v>78</v>
      </c>
      <c r="E326" s="33">
        <f t="shared" si="10"/>
        <v>0</v>
      </c>
      <c r="F326" s="33">
        <f t="shared" si="11"/>
        <v>0</v>
      </c>
      <c r="G326" s="30">
        <v>-0.12939999999999999</v>
      </c>
      <c r="H326" s="30">
        <v>-2.9457</v>
      </c>
      <c r="I326" s="30">
        <v>3.5470000000000002</v>
      </c>
      <c r="J326" s="30">
        <v>2.5002</v>
      </c>
      <c r="K326" s="31" t="s">
        <v>146</v>
      </c>
      <c r="L326" s="31" t="s">
        <v>146</v>
      </c>
      <c r="M326" s="31">
        <v>39777.15</v>
      </c>
      <c r="N326" s="31">
        <v>27012.6</v>
      </c>
      <c r="O326" s="31">
        <v>1373.6511</v>
      </c>
      <c r="P326" s="31">
        <v>1554.2887000000001</v>
      </c>
      <c r="Q326" s="30">
        <v>24.6434</v>
      </c>
      <c r="R326" s="30">
        <v>91.253500000000003</v>
      </c>
      <c r="S326" s="30">
        <v>6.6666999999999996</v>
      </c>
      <c r="T326" s="30">
        <v>6.1489000000000003</v>
      </c>
      <c r="U326" s="30" t="s">
        <v>146</v>
      </c>
      <c r="V326" s="31" t="s">
        <v>146</v>
      </c>
    </row>
    <row r="327" spans="1:22" hidden="1" x14ac:dyDescent="0.3">
      <c r="A327" s="32" t="s">
        <v>149</v>
      </c>
      <c r="B327" s="32">
        <v>1990</v>
      </c>
      <c r="C327" s="29" t="s">
        <v>196</v>
      </c>
      <c r="D327" s="29" t="s">
        <v>78</v>
      </c>
      <c r="E327" s="33">
        <f t="shared" si="10"/>
        <v>0</v>
      </c>
      <c r="F327" s="33">
        <f t="shared" si="11"/>
        <v>0</v>
      </c>
      <c r="G327" s="30">
        <v>0.14360000000000001</v>
      </c>
      <c r="H327" s="30">
        <v>3.4394999999999998</v>
      </c>
      <c r="I327" s="30">
        <v>3.1949999999999998</v>
      </c>
      <c r="J327" s="30">
        <v>2.5179</v>
      </c>
      <c r="K327" s="31" t="s">
        <v>146</v>
      </c>
      <c r="L327" s="31" t="s">
        <v>146</v>
      </c>
      <c r="M327" s="31">
        <v>42731.357199999999</v>
      </c>
      <c r="N327" s="31">
        <v>27823.072199999999</v>
      </c>
      <c r="O327" s="31">
        <v>1300.0763999999999</v>
      </c>
      <c r="P327" s="31">
        <v>1910.5069000000001</v>
      </c>
      <c r="Q327" s="30">
        <v>21.700099999999999</v>
      </c>
      <c r="R327" s="30">
        <v>91.6631</v>
      </c>
      <c r="S327" s="30">
        <v>-13.944000000000001</v>
      </c>
      <c r="T327" s="30">
        <v>-10.867100000000001</v>
      </c>
      <c r="U327" s="30" t="s">
        <v>146</v>
      </c>
      <c r="V327" s="31" t="s">
        <v>146</v>
      </c>
    </row>
    <row r="328" spans="1:22" hidden="1" x14ac:dyDescent="0.3">
      <c r="A328" s="32" t="s">
        <v>150</v>
      </c>
      <c r="B328" s="32">
        <v>1991</v>
      </c>
      <c r="C328" s="29" t="s">
        <v>196</v>
      </c>
      <c r="D328" s="29" t="s">
        <v>78</v>
      </c>
      <c r="E328" s="33">
        <f t="shared" si="10"/>
        <v>0</v>
      </c>
      <c r="F328" s="33">
        <f t="shared" si="11"/>
        <v>0</v>
      </c>
      <c r="G328" s="30">
        <v>0.26090000000000002</v>
      </c>
      <c r="H328" s="30">
        <v>6.0810000000000004</v>
      </c>
      <c r="I328" s="30">
        <v>3.4239999999999999</v>
      </c>
      <c r="J328" s="30">
        <v>2.8561999999999999</v>
      </c>
      <c r="K328" s="31" t="s">
        <v>146</v>
      </c>
      <c r="L328" s="31" t="s">
        <v>146</v>
      </c>
      <c r="M328" s="31">
        <v>43905.328999999998</v>
      </c>
      <c r="N328" s="31">
        <v>28774.9211</v>
      </c>
      <c r="O328" s="31">
        <v>1347.4834000000001</v>
      </c>
      <c r="P328" s="31">
        <v>1808.9667999999999</v>
      </c>
      <c r="Q328" s="30">
        <v>23.587900000000001</v>
      </c>
      <c r="R328" s="30">
        <v>92.206800000000001</v>
      </c>
      <c r="S328" s="30">
        <v>6.6994999999999996</v>
      </c>
      <c r="T328" s="30">
        <v>8.3933</v>
      </c>
      <c r="U328" s="30" t="s">
        <v>146</v>
      </c>
      <c r="V328" s="31" t="s">
        <v>146</v>
      </c>
    </row>
    <row r="329" spans="1:22" hidden="1" x14ac:dyDescent="0.3">
      <c r="A329" s="32" t="s">
        <v>151</v>
      </c>
      <c r="B329" s="32">
        <v>1992</v>
      </c>
      <c r="C329" s="29" t="s">
        <v>196</v>
      </c>
      <c r="D329" s="29" t="s">
        <v>78</v>
      </c>
      <c r="E329" s="33">
        <f t="shared" si="10"/>
        <v>0</v>
      </c>
      <c r="F329" s="33">
        <f t="shared" si="11"/>
        <v>0</v>
      </c>
      <c r="G329" s="30">
        <v>0.21929999999999999</v>
      </c>
      <c r="H329" s="30">
        <v>5.8853</v>
      </c>
      <c r="I329" s="30">
        <v>3.1000999999999999</v>
      </c>
      <c r="J329" s="30">
        <v>1.8992</v>
      </c>
      <c r="K329" s="31" t="s">
        <v>146</v>
      </c>
      <c r="L329" s="31" t="s">
        <v>146</v>
      </c>
      <c r="M329" s="31">
        <v>44452.504500000003</v>
      </c>
      <c r="N329" s="31">
        <v>27229.783500000001</v>
      </c>
      <c r="O329" s="31">
        <v>1334.9838999999999</v>
      </c>
      <c r="P329" s="31">
        <v>1516.5419999999999</v>
      </c>
      <c r="Q329" s="30">
        <v>28.2971</v>
      </c>
      <c r="R329" s="30">
        <v>73.348399999999998</v>
      </c>
      <c r="S329" s="30">
        <v>17.196200000000001</v>
      </c>
      <c r="T329" s="30">
        <v>-6.9912999999999998</v>
      </c>
      <c r="U329" s="30" t="s">
        <v>146</v>
      </c>
      <c r="V329" s="31" t="s">
        <v>146</v>
      </c>
    </row>
    <row r="330" spans="1:22" hidden="1" x14ac:dyDescent="0.3">
      <c r="A330" s="32" t="s">
        <v>152</v>
      </c>
      <c r="B330" s="32">
        <v>1993</v>
      </c>
      <c r="C330" s="29" t="s">
        <v>196</v>
      </c>
      <c r="D330" s="29" t="s">
        <v>78</v>
      </c>
      <c r="E330" s="33">
        <f t="shared" si="10"/>
        <v>0</v>
      </c>
      <c r="F330" s="33">
        <f t="shared" si="11"/>
        <v>0</v>
      </c>
      <c r="G330" s="30">
        <v>0.747</v>
      </c>
      <c r="H330" s="30">
        <v>20.808700000000002</v>
      </c>
      <c r="I330" s="30">
        <v>3.6779000000000002</v>
      </c>
      <c r="J330" s="30">
        <v>1.9103000000000001</v>
      </c>
      <c r="K330" s="31" t="s">
        <v>146</v>
      </c>
      <c r="L330" s="31" t="s">
        <v>146</v>
      </c>
      <c r="M330" s="31">
        <v>47107.1325</v>
      </c>
      <c r="N330" s="31">
        <v>26176.8675</v>
      </c>
      <c r="O330" s="31">
        <v>1491.0441000000001</v>
      </c>
      <c r="P330" s="31">
        <v>1768.5675000000001</v>
      </c>
      <c r="Q330" s="30">
        <v>23.828800000000001</v>
      </c>
      <c r="R330" s="30">
        <v>74.720200000000006</v>
      </c>
      <c r="S330" s="30">
        <v>-1.7196</v>
      </c>
      <c r="T330" s="30">
        <v>12.969900000000001</v>
      </c>
      <c r="U330" s="30" t="s">
        <v>146</v>
      </c>
      <c r="V330" s="31" t="s">
        <v>146</v>
      </c>
    </row>
    <row r="331" spans="1:22" hidden="1" x14ac:dyDescent="0.3">
      <c r="A331" s="32" t="s">
        <v>153</v>
      </c>
      <c r="B331" s="32">
        <v>1994</v>
      </c>
      <c r="C331" s="29" t="s">
        <v>196</v>
      </c>
      <c r="D331" s="29" t="s">
        <v>78</v>
      </c>
      <c r="E331" s="33">
        <f t="shared" si="10"/>
        <v>0</v>
      </c>
      <c r="F331" s="33">
        <f t="shared" si="11"/>
        <v>0</v>
      </c>
      <c r="G331" s="30">
        <v>0.97430000000000005</v>
      </c>
      <c r="H331" s="30">
        <v>23.9817</v>
      </c>
      <c r="I331" s="30">
        <v>3.3660000000000001</v>
      </c>
      <c r="J331" s="30">
        <v>1.8279000000000001</v>
      </c>
      <c r="K331" s="31" t="s">
        <v>146</v>
      </c>
      <c r="L331" s="31" t="s">
        <v>146</v>
      </c>
      <c r="M331" s="31">
        <v>53538.067199999998</v>
      </c>
      <c r="N331" s="31">
        <v>27318.278399999999</v>
      </c>
      <c r="O331" s="31">
        <v>1514.2537</v>
      </c>
      <c r="P331" s="31">
        <v>2237.6640000000002</v>
      </c>
      <c r="Q331" s="30">
        <v>21.876000000000001</v>
      </c>
      <c r="R331" s="30">
        <v>70.535399999999996</v>
      </c>
      <c r="S331" s="30">
        <v>-1.4619</v>
      </c>
      <c r="T331" s="30">
        <v>2.2151999999999998</v>
      </c>
      <c r="U331" s="30" t="s">
        <v>146</v>
      </c>
      <c r="V331" s="31" t="s">
        <v>146</v>
      </c>
    </row>
    <row r="332" spans="1:22" hidden="1" x14ac:dyDescent="0.3">
      <c r="A332" s="32" t="s">
        <v>154</v>
      </c>
      <c r="B332" s="32">
        <v>1995</v>
      </c>
      <c r="C332" s="29" t="s">
        <v>196</v>
      </c>
      <c r="D332" s="29" t="s">
        <v>78</v>
      </c>
      <c r="E332" s="33">
        <f t="shared" si="10"/>
        <v>0</v>
      </c>
      <c r="F332" s="33">
        <f t="shared" si="11"/>
        <v>0</v>
      </c>
      <c r="G332" s="30">
        <v>1.2359</v>
      </c>
      <c r="H332" s="30">
        <v>27.75</v>
      </c>
      <c r="I332" s="30">
        <v>3.4121999999999999</v>
      </c>
      <c r="J332" s="30">
        <v>1.6286</v>
      </c>
      <c r="K332" s="31" t="s">
        <v>146</v>
      </c>
      <c r="L332" s="31" t="s">
        <v>146</v>
      </c>
      <c r="M332" s="31">
        <v>60332.126400000001</v>
      </c>
      <c r="N332" s="31">
        <v>31297.271199999999</v>
      </c>
      <c r="O332" s="31">
        <v>1747.6387999999999</v>
      </c>
      <c r="P332" s="31">
        <v>2742.7919999999999</v>
      </c>
      <c r="Q332" s="30">
        <v>19.428100000000001</v>
      </c>
      <c r="R332" s="30">
        <v>71.249200000000002</v>
      </c>
      <c r="S332" s="30">
        <v>15.6891</v>
      </c>
      <c r="T332" s="30">
        <v>12.7118</v>
      </c>
      <c r="U332" s="30" t="s">
        <v>146</v>
      </c>
      <c r="V332" s="31" t="s">
        <v>146</v>
      </c>
    </row>
    <row r="333" spans="1:22" hidden="1" x14ac:dyDescent="0.3">
      <c r="A333" s="32" t="s">
        <v>155</v>
      </c>
      <c r="B333" s="32">
        <v>1996</v>
      </c>
      <c r="C333" s="29" t="s">
        <v>196</v>
      </c>
      <c r="D333" s="29" t="s">
        <v>78</v>
      </c>
      <c r="E333" s="33">
        <f t="shared" si="10"/>
        <v>0</v>
      </c>
      <c r="F333" s="33">
        <f t="shared" si="11"/>
        <v>0</v>
      </c>
      <c r="G333" s="30">
        <v>1.4603999999999999</v>
      </c>
      <c r="H333" s="30">
        <v>29.470500000000001</v>
      </c>
      <c r="I333" s="30">
        <v>3.6021000000000001</v>
      </c>
      <c r="J333" s="30">
        <v>1.9137</v>
      </c>
      <c r="K333" s="31" t="s">
        <v>146</v>
      </c>
      <c r="L333" s="31" t="s">
        <v>146</v>
      </c>
      <c r="M333" s="31">
        <v>72279.311400000006</v>
      </c>
      <c r="N333" s="31">
        <v>35902.944300000003</v>
      </c>
      <c r="O333" s="31">
        <v>2024.4061999999999</v>
      </c>
      <c r="P333" s="31">
        <v>3669.0266999999999</v>
      </c>
      <c r="Q333" s="30">
        <v>17.764800000000001</v>
      </c>
      <c r="R333" s="30">
        <v>67.822100000000006</v>
      </c>
      <c r="S333" s="30">
        <v>3.6341999999999999</v>
      </c>
      <c r="T333" s="30">
        <v>1.6729000000000001</v>
      </c>
      <c r="U333" s="30" t="s">
        <v>146</v>
      </c>
      <c r="V333" s="31" t="s">
        <v>146</v>
      </c>
    </row>
    <row r="334" spans="1:22" hidden="1" x14ac:dyDescent="0.3">
      <c r="A334" s="32" t="s">
        <v>156</v>
      </c>
      <c r="B334" s="32">
        <v>1997</v>
      </c>
      <c r="C334" s="29" t="s">
        <v>196</v>
      </c>
      <c r="D334" s="29" t="s">
        <v>78</v>
      </c>
      <c r="E334" s="33">
        <f t="shared" si="10"/>
        <v>0</v>
      </c>
      <c r="F334" s="33">
        <f t="shared" si="11"/>
        <v>0</v>
      </c>
      <c r="G334" s="30">
        <v>1.3077000000000001</v>
      </c>
      <c r="H334" s="30">
        <v>25.289400000000001</v>
      </c>
      <c r="I334" s="30">
        <v>3.4963000000000002</v>
      </c>
      <c r="J334" s="30">
        <v>1.8148</v>
      </c>
      <c r="K334" s="31">
        <v>4172.7359999999999</v>
      </c>
      <c r="L334" s="31">
        <v>51921.887999999999</v>
      </c>
      <c r="M334" s="31">
        <v>77754.288</v>
      </c>
      <c r="N334" s="31">
        <v>43161.120000000003</v>
      </c>
      <c r="O334" s="31">
        <v>2252.0329000000002</v>
      </c>
      <c r="P334" s="31">
        <v>3877.7440000000001</v>
      </c>
      <c r="Q334" s="30">
        <v>18.223600000000001</v>
      </c>
      <c r="R334" s="30">
        <v>71.001800000000003</v>
      </c>
      <c r="S334" s="30">
        <v>25.125399999999999</v>
      </c>
      <c r="T334" s="30">
        <v>14.728999999999999</v>
      </c>
      <c r="U334" s="30" t="s">
        <v>146</v>
      </c>
      <c r="V334" s="31">
        <v>6507.9520000000002</v>
      </c>
    </row>
    <row r="335" spans="1:22" hidden="1" x14ac:dyDescent="0.3">
      <c r="A335" s="32" t="s">
        <v>157</v>
      </c>
      <c r="B335" s="32">
        <v>1998</v>
      </c>
      <c r="C335" s="29" t="s">
        <v>196</v>
      </c>
      <c r="D335" s="29" t="s">
        <v>78</v>
      </c>
      <c r="E335" s="33">
        <f t="shared" si="10"/>
        <v>0</v>
      </c>
      <c r="F335" s="33">
        <f t="shared" si="11"/>
        <v>0</v>
      </c>
      <c r="G335" s="30">
        <v>0.97430000000000005</v>
      </c>
      <c r="H335" s="30">
        <v>16.6387</v>
      </c>
      <c r="I335" s="30">
        <v>3.6187</v>
      </c>
      <c r="J335" s="30">
        <v>1.3772</v>
      </c>
      <c r="K335" s="31">
        <v>4427.5460000000003</v>
      </c>
      <c r="L335" s="31">
        <v>53930.430999999997</v>
      </c>
      <c r="M335" s="31">
        <v>79420.350999999995</v>
      </c>
      <c r="N335" s="31">
        <v>45010.618499999997</v>
      </c>
      <c r="O335" s="31">
        <v>2526.3710000000001</v>
      </c>
      <c r="P335" s="31">
        <v>4679.79</v>
      </c>
      <c r="Q335" s="30">
        <v>16.640499999999999</v>
      </c>
      <c r="R335" s="30">
        <v>77.012299999999996</v>
      </c>
      <c r="S335" s="30">
        <v>3.145</v>
      </c>
      <c r="T335" s="30">
        <v>9.9080999999999992</v>
      </c>
      <c r="U335" s="30" t="s">
        <v>146</v>
      </c>
      <c r="V335" s="31">
        <v>6855.3945000000003</v>
      </c>
    </row>
    <row r="336" spans="1:22" hidden="1" x14ac:dyDescent="0.3">
      <c r="A336" s="32" t="s">
        <v>159</v>
      </c>
      <c r="B336" s="32">
        <v>2000</v>
      </c>
      <c r="C336" s="29" t="s">
        <v>196</v>
      </c>
      <c r="D336" s="29" t="s">
        <v>78</v>
      </c>
      <c r="E336" s="33">
        <f t="shared" si="10"/>
        <v>0</v>
      </c>
      <c r="F336" s="33">
        <f t="shared" si="11"/>
        <v>0</v>
      </c>
      <c r="G336" s="30">
        <v>1.1032</v>
      </c>
      <c r="H336" s="30">
        <v>18.2925</v>
      </c>
      <c r="I336" s="30">
        <v>3.0375999999999999</v>
      </c>
      <c r="J336" s="30">
        <v>1.2788999999999999</v>
      </c>
      <c r="K336" s="31" t="s">
        <v>146</v>
      </c>
      <c r="L336" s="31" t="s">
        <v>146</v>
      </c>
      <c r="M336" s="31">
        <v>102466.3263</v>
      </c>
      <c r="N336" s="31">
        <v>53582.006399999998</v>
      </c>
      <c r="O336" s="31">
        <v>2539.9292</v>
      </c>
      <c r="P336" s="31">
        <v>6065.9156999999996</v>
      </c>
      <c r="Q336" s="30">
        <v>14.7906</v>
      </c>
      <c r="R336" s="30">
        <v>75.108500000000006</v>
      </c>
      <c r="S336" s="30">
        <v>19.5853</v>
      </c>
      <c r="T336" s="30">
        <v>24.100300000000001</v>
      </c>
      <c r="U336" s="30" t="s">
        <v>146</v>
      </c>
      <c r="V336" s="31" t="s">
        <v>146</v>
      </c>
    </row>
    <row r="337" spans="1:22" hidden="1" x14ac:dyDescent="0.3">
      <c r="A337" s="32" t="s">
        <v>160</v>
      </c>
      <c r="B337" s="32">
        <v>2001</v>
      </c>
      <c r="C337" s="29" t="s">
        <v>196</v>
      </c>
      <c r="D337" s="29" t="s">
        <v>78</v>
      </c>
      <c r="E337" s="33">
        <f t="shared" si="10"/>
        <v>1</v>
      </c>
      <c r="F337" s="33">
        <f t="shared" si="11"/>
        <v>0</v>
      </c>
      <c r="G337" s="30">
        <v>0.68140000000000001</v>
      </c>
      <c r="H337" s="30">
        <v>10.593</v>
      </c>
      <c r="I337" s="30">
        <v>3.1673</v>
      </c>
      <c r="J337" s="30">
        <v>1.7464</v>
      </c>
      <c r="K337" s="31" t="s">
        <v>146</v>
      </c>
      <c r="L337" s="31" t="s">
        <v>146</v>
      </c>
      <c r="M337" s="31">
        <v>107379.0028</v>
      </c>
      <c r="N337" s="31">
        <v>54387.006200000003</v>
      </c>
      <c r="O337" s="31">
        <v>2962.0644000000002</v>
      </c>
      <c r="P337" s="31">
        <v>6123.0006999999996</v>
      </c>
      <c r="Q337" s="30">
        <v>12.807600000000001</v>
      </c>
      <c r="R337" s="30">
        <v>73.042500000000004</v>
      </c>
      <c r="S337" s="30">
        <v>4.2594000000000003</v>
      </c>
      <c r="T337" s="30">
        <v>6.9725000000000001</v>
      </c>
      <c r="U337" s="30" t="s">
        <v>146</v>
      </c>
      <c r="V337" s="31" t="s">
        <v>146</v>
      </c>
    </row>
    <row r="338" spans="1:22" hidden="1" x14ac:dyDescent="0.3">
      <c r="A338" s="32" t="s">
        <v>161</v>
      </c>
      <c r="B338" s="32">
        <v>2002</v>
      </c>
      <c r="C338" s="29" t="s">
        <v>196</v>
      </c>
      <c r="D338" s="29" t="s">
        <v>78</v>
      </c>
      <c r="E338" s="33">
        <f t="shared" si="10"/>
        <v>0</v>
      </c>
      <c r="F338" s="33">
        <f t="shared" si="11"/>
        <v>0</v>
      </c>
      <c r="G338" s="30">
        <v>0.76539999999999997</v>
      </c>
      <c r="H338" s="30">
        <v>9.9024999999999999</v>
      </c>
      <c r="I338" s="30">
        <v>3.1396000000000002</v>
      </c>
      <c r="J338" s="30">
        <v>2.1126</v>
      </c>
      <c r="K338" s="31">
        <v>6426</v>
      </c>
      <c r="L338" s="31">
        <v>55931</v>
      </c>
      <c r="M338" s="31">
        <v>113010</v>
      </c>
      <c r="N338" s="31">
        <v>58260</v>
      </c>
      <c r="O338" s="31">
        <v>3063</v>
      </c>
      <c r="P338" s="31">
        <v>7327</v>
      </c>
      <c r="Q338" s="30">
        <v>14.9168</v>
      </c>
      <c r="R338" s="30">
        <v>77.176500000000004</v>
      </c>
      <c r="S338" s="30">
        <v>6.6798999999999999</v>
      </c>
      <c r="T338" s="30">
        <v>5.5574000000000003</v>
      </c>
      <c r="U338" s="30" t="s">
        <v>146</v>
      </c>
      <c r="V338" s="31">
        <v>10793</v>
      </c>
    </row>
    <row r="339" spans="1:22" hidden="1" x14ac:dyDescent="0.3">
      <c r="A339" s="32" t="s">
        <v>162</v>
      </c>
      <c r="B339" s="32">
        <v>2003</v>
      </c>
      <c r="C339" s="29" t="s">
        <v>196</v>
      </c>
      <c r="D339" s="29" t="s">
        <v>78</v>
      </c>
      <c r="E339" s="33">
        <f t="shared" si="10"/>
        <v>0</v>
      </c>
      <c r="F339" s="33">
        <f t="shared" si="11"/>
        <v>0</v>
      </c>
      <c r="G339" s="30">
        <v>0.65439999999999998</v>
      </c>
      <c r="H339" s="30">
        <v>9.9581</v>
      </c>
      <c r="I339" s="30">
        <v>2.1802999999999999</v>
      </c>
      <c r="J339" s="30">
        <v>1.4383999999999999</v>
      </c>
      <c r="K339" s="31" t="s">
        <v>146</v>
      </c>
      <c r="L339" s="31" t="s">
        <v>146</v>
      </c>
      <c r="M339" s="31">
        <v>120282</v>
      </c>
      <c r="N339" s="31">
        <v>62383</v>
      </c>
      <c r="O339" s="31">
        <v>1824.9839999999999</v>
      </c>
      <c r="P339" s="31">
        <v>7715</v>
      </c>
      <c r="Q339" s="30">
        <v>14.4413</v>
      </c>
      <c r="R339" s="30">
        <v>76.268600000000006</v>
      </c>
      <c r="S339" s="30">
        <v>69.7149</v>
      </c>
      <c r="T339" s="30">
        <v>65.864000000000004</v>
      </c>
      <c r="U339" s="30" t="s">
        <v>146</v>
      </c>
      <c r="V339" s="31" t="s">
        <v>146</v>
      </c>
    </row>
    <row r="340" spans="1:22" hidden="1" x14ac:dyDescent="0.3">
      <c r="A340" s="32" t="s">
        <v>163</v>
      </c>
      <c r="B340" s="32">
        <v>2004</v>
      </c>
      <c r="C340" s="29" t="s">
        <v>196</v>
      </c>
      <c r="D340" s="29" t="s">
        <v>78</v>
      </c>
      <c r="E340" s="33">
        <f t="shared" si="10"/>
        <v>0</v>
      </c>
      <c r="F340" s="33">
        <f t="shared" si="11"/>
        <v>0</v>
      </c>
      <c r="G340" s="30">
        <v>1.1294999999999999</v>
      </c>
      <c r="H340" s="30">
        <v>17.802600000000002</v>
      </c>
      <c r="I340" s="30">
        <v>2.7465999999999999</v>
      </c>
      <c r="J340" s="30">
        <v>1.6438999999999999</v>
      </c>
      <c r="K340" s="31">
        <v>7964</v>
      </c>
      <c r="L340" s="31">
        <v>71096</v>
      </c>
      <c r="M340" s="31">
        <v>141688</v>
      </c>
      <c r="N340" s="31">
        <v>73866</v>
      </c>
      <c r="O340" s="31">
        <v>3168</v>
      </c>
      <c r="P340" s="31">
        <v>8435</v>
      </c>
      <c r="Q340" s="30">
        <v>15.0876</v>
      </c>
      <c r="R340" s="30">
        <v>73.865200000000002</v>
      </c>
      <c r="S340" s="30">
        <v>18.407299999999999</v>
      </c>
      <c r="T340" s="30">
        <v>14.647500000000001</v>
      </c>
      <c r="U340" s="30" t="s">
        <v>146</v>
      </c>
      <c r="V340" s="31">
        <v>13786</v>
      </c>
    </row>
    <row r="341" spans="1:22" hidden="1" x14ac:dyDescent="0.3">
      <c r="A341" s="32" t="s">
        <v>164</v>
      </c>
      <c r="B341" s="32">
        <v>2005</v>
      </c>
      <c r="C341" s="29" t="s">
        <v>196</v>
      </c>
      <c r="D341" s="29" t="s">
        <v>78</v>
      </c>
      <c r="E341" s="33">
        <f t="shared" si="10"/>
        <v>0</v>
      </c>
      <c r="F341" s="33">
        <f t="shared" si="11"/>
        <v>0</v>
      </c>
      <c r="G341" s="30">
        <v>1.3333999999999999</v>
      </c>
      <c r="H341" s="30">
        <v>23.327100000000002</v>
      </c>
      <c r="I341" s="30">
        <v>3.4872000000000001</v>
      </c>
      <c r="J341" s="30">
        <v>3.0108999999999999</v>
      </c>
      <c r="K341" s="31">
        <v>9725</v>
      </c>
      <c r="L341" s="31">
        <v>125924</v>
      </c>
      <c r="M341" s="31">
        <v>215096</v>
      </c>
      <c r="N341" s="31">
        <v>113522</v>
      </c>
      <c r="O341" s="31">
        <v>4397</v>
      </c>
      <c r="P341" s="31">
        <v>11880</v>
      </c>
      <c r="Q341" s="30">
        <v>17.4407</v>
      </c>
      <c r="R341" s="30">
        <v>67.775999999999996</v>
      </c>
      <c r="S341" s="30">
        <v>194.2929</v>
      </c>
      <c r="T341" s="30">
        <v>170.01490000000001</v>
      </c>
      <c r="U341" s="30" t="s">
        <v>146</v>
      </c>
      <c r="V341" s="31">
        <v>17118</v>
      </c>
    </row>
    <row r="342" spans="1:22" hidden="1" x14ac:dyDescent="0.3">
      <c r="A342" s="32" t="s">
        <v>165</v>
      </c>
      <c r="B342" s="32">
        <v>2006</v>
      </c>
      <c r="C342" s="29" t="s">
        <v>196</v>
      </c>
      <c r="D342" s="29" t="s">
        <v>78</v>
      </c>
      <c r="E342" s="33">
        <f t="shared" si="10"/>
        <v>0</v>
      </c>
      <c r="F342" s="33">
        <f t="shared" si="11"/>
        <v>0</v>
      </c>
      <c r="G342" s="30">
        <v>0.94689999999999996</v>
      </c>
      <c r="H342" s="30">
        <v>15.6823</v>
      </c>
      <c r="I342" s="30">
        <v>2.6156000000000001</v>
      </c>
      <c r="J342" s="30">
        <v>2.1278999999999999</v>
      </c>
      <c r="K342" s="31">
        <v>12833</v>
      </c>
      <c r="L342" s="31">
        <v>153443</v>
      </c>
      <c r="M342" s="31">
        <v>266047</v>
      </c>
      <c r="N342" s="31">
        <v>141508</v>
      </c>
      <c r="O342" s="31">
        <v>5405</v>
      </c>
      <c r="P342" s="31">
        <v>16853</v>
      </c>
      <c r="Q342" s="30">
        <v>15.2927</v>
      </c>
      <c r="R342" s="30">
        <v>69.533600000000007</v>
      </c>
      <c r="S342" s="30">
        <v>24.6525</v>
      </c>
      <c r="T342" s="30">
        <v>22.888999999999999</v>
      </c>
      <c r="U342" s="30" t="s">
        <v>146</v>
      </c>
      <c r="V342" s="31">
        <v>21995</v>
      </c>
    </row>
    <row r="343" spans="1:22" hidden="1" x14ac:dyDescent="0.3">
      <c r="A343" s="32" t="s">
        <v>166</v>
      </c>
      <c r="B343" s="32">
        <v>2007</v>
      </c>
      <c r="C343" s="29" t="s">
        <v>196</v>
      </c>
      <c r="D343" s="29" t="s">
        <v>78</v>
      </c>
      <c r="E343" s="33">
        <f t="shared" si="10"/>
        <v>1</v>
      </c>
      <c r="F343" s="33">
        <f t="shared" si="11"/>
        <v>0</v>
      </c>
      <c r="G343" s="30">
        <v>0.9546</v>
      </c>
      <c r="H343" s="30">
        <v>14.9215</v>
      </c>
      <c r="I343" s="30">
        <v>2.6425999999999998</v>
      </c>
      <c r="J343" s="30">
        <v>2.0733999999999999</v>
      </c>
      <c r="K343" s="31">
        <v>16790</v>
      </c>
      <c r="L343" s="31">
        <v>171833</v>
      </c>
      <c r="M343" s="31">
        <v>329205</v>
      </c>
      <c r="N343" s="31">
        <v>156072</v>
      </c>
      <c r="O343" s="31">
        <v>6544</v>
      </c>
      <c r="P343" s="31">
        <v>20851</v>
      </c>
      <c r="Q343" s="30">
        <v>15.3461</v>
      </c>
      <c r="R343" s="30">
        <v>72.333100000000002</v>
      </c>
      <c r="S343" s="30">
        <v>10.292</v>
      </c>
      <c r="T343" s="30">
        <v>21.968800000000002</v>
      </c>
      <c r="U343" s="30" t="s">
        <v>146</v>
      </c>
      <c r="V343" s="31">
        <v>28727</v>
      </c>
    </row>
    <row r="344" spans="1:22" hidden="1" x14ac:dyDescent="0.3">
      <c r="A344" s="32" t="s">
        <v>167</v>
      </c>
      <c r="B344" s="32">
        <v>2008</v>
      </c>
      <c r="C344" s="29" t="s">
        <v>196</v>
      </c>
      <c r="D344" s="29" t="s">
        <v>78</v>
      </c>
      <c r="E344" s="33">
        <f t="shared" si="10"/>
        <v>1</v>
      </c>
      <c r="F344" s="33">
        <f t="shared" si="11"/>
        <v>0</v>
      </c>
      <c r="G344" s="30">
        <v>0.8911</v>
      </c>
      <c r="H344" s="30">
        <v>16.038499999999999</v>
      </c>
      <c r="I344" s="30">
        <v>2.8340000000000001</v>
      </c>
      <c r="J344" s="30">
        <v>2.4980000000000002</v>
      </c>
      <c r="K344" s="31">
        <v>19032</v>
      </c>
      <c r="L344" s="31">
        <v>188821</v>
      </c>
      <c r="M344" s="31">
        <v>435068</v>
      </c>
      <c r="N344" s="31">
        <v>154377</v>
      </c>
      <c r="O344" s="31">
        <v>8638</v>
      </c>
      <c r="P344" s="31">
        <v>22122</v>
      </c>
      <c r="Q344" s="30">
        <v>17.168500000000002</v>
      </c>
      <c r="R344" s="30">
        <v>76.028199999999998</v>
      </c>
      <c r="S344" s="30">
        <v>-0.40450000000000003</v>
      </c>
      <c r="T344" s="30">
        <v>30.4422</v>
      </c>
      <c r="U344" s="30" t="s">
        <v>146</v>
      </c>
      <c r="V344" s="31">
        <v>29442</v>
      </c>
    </row>
    <row r="345" spans="1:22" hidden="1" x14ac:dyDescent="0.3">
      <c r="A345" s="32" t="s">
        <v>168</v>
      </c>
      <c r="B345" s="32">
        <v>2009</v>
      </c>
      <c r="C345" s="29" t="s">
        <v>196</v>
      </c>
      <c r="D345" s="29" t="s">
        <v>78</v>
      </c>
      <c r="E345" s="33">
        <f t="shared" si="10"/>
        <v>1</v>
      </c>
      <c r="F345" s="33">
        <f t="shared" si="11"/>
        <v>0</v>
      </c>
      <c r="G345" s="30">
        <v>0.77880000000000005</v>
      </c>
      <c r="H345" s="30">
        <v>13.2538</v>
      </c>
      <c r="I345" s="30">
        <v>2.3512</v>
      </c>
      <c r="J345" s="30">
        <v>1.2964</v>
      </c>
      <c r="K345" s="31">
        <v>24582</v>
      </c>
      <c r="L345" s="31">
        <v>213923</v>
      </c>
      <c r="M345" s="31">
        <v>436653</v>
      </c>
      <c r="N345" s="31">
        <v>201151</v>
      </c>
      <c r="O345" s="31">
        <v>7732</v>
      </c>
      <c r="P345" s="31">
        <v>27340</v>
      </c>
      <c r="Q345" s="30">
        <v>15.6394</v>
      </c>
      <c r="R345" s="30">
        <v>74.840299999999999</v>
      </c>
      <c r="S345" s="30">
        <v>14.1911</v>
      </c>
      <c r="T345" s="30">
        <v>7.3655999999999997</v>
      </c>
      <c r="U345" s="30">
        <v>464.46629999999999</v>
      </c>
      <c r="V345" s="31">
        <v>35265</v>
      </c>
    </row>
    <row r="346" spans="1:22" hidden="1" x14ac:dyDescent="0.3">
      <c r="A346" s="32" t="s">
        <v>169</v>
      </c>
      <c r="B346" s="32">
        <v>2010</v>
      </c>
      <c r="C346" s="29" t="s">
        <v>196</v>
      </c>
      <c r="D346" s="29" t="s">
        <v>78</v>
      </c>
      <c r="E346" s="33">
        <f t="shared" si="10"/>
        <v>1</v>
      </c>
      <c r="F346" s="33">
        <f t="shared" si="11"/>
        <v>0</v>
      </c>
      <c r="G346" s="30">
        <v>0.90890000000000004</v>
      </c>
      <c r="H346" s="30">
        <v>12.908799999999999</v>
      </c>
      <c r="I346" s="30">
        <v>2.2787999999999999</v>
      </c>
      <c r="J346" s="30">
        <v>-0.67479999999999996</v>
      </c>
      <c r="K346" s="31">
        <v>34313</v>
      </c>
      <c r="L346" s="31">
        <v>245077</v>
      </c>
      <c r="M346" s="31">
        <v>516542</v>
      </c>
      <c r="N346" s="31">
        <v>242942</v>
      </c>
      <c r="O346" s="31">
        <v>8523</v>
      </c>
      <c r="P346" s="31">
        <v>38212</v>
      </c>
      <c r="Q346" s="30">
        <v>13.290699999999999</v>
      </c>
      <c r="R346" s="30">
        <v>80.183300000000003</v>
      </c>
      <c r="S346" s="30">
        <v>20.7759</v>
      </c>
      <c r="T346" s="30">
        <v>22.188800000000001</v>
      </c>
      <c r="U346" s="30">
        <v>375.26569999999998</v>
      </c>
      <c r="V346" s="31">
        <v>45080</v>
      </c>
    </row>
    <row r="347" spans="1:22" hidden="1" x14ac:dyDescent="0.3">
      <c r="A347" s="32" t="s">
        <v>170</v>
      </c>
      <c r="B347" s="32">
        <v>2011</v>
      </c>
      <c r="C347" s="29" t="s">
        <v>196</v>
      </c>
      <c r="D347" s="29" t="s">
        <v>78</v>
      </c>
      <c r="E347" s="33">
        <f t="shared" si="10"/>
        <v>1</v>
      </c>
      <c r="F347" s="33">
        <f t="shared" si="11"/>
        <v>0</v>
      </c>
      <c r="G347" s="30">
        <v>0.86929999999999996</v>
      </c>
      <c r="H347" s="30">
        <v>12.031499999999999</v>
      </c>
      <c r="I347" s="30">
        <v>2.4392999999999998</v>
      </c>
      <c r="J347" s="30">
        <v>1.5720000000000001</v>
      </c>
      <c r="K347" s="31" t="s">
        <v>146</v>
      </c>
      <c r="L347" s="31" t="s">
        <v>146</v>
      </c>
      <c r="M347" s="31">
        <v>599070</v>
      </c>
      <c r="N347" s="31">
        <v>264525</v>
      </c>
      <c r="O347" s="31">
        <v>10226</v>
      </c>
      <c r="P347" s="31">
        <v>40714</v>
      </c>
      <c r="Q347" s="30">
        <v>14.478999999999999</v>
      </c>
      <c r="R347" s="30">
        <v>77.559799999999996</v>
      </c>
      <c r="S347" s="30">
        <v>8.8840000000000003</v>
      </c>
      <c r="T347" s="30">
        <v>11.6319</v>
      </c>
      <c r="U347" s="30" t="s">
        <v>146</v>
      </c>
      <c r="V347" s="31" t="s">
        <v>146</v>
      </c>
    </row>
    <row r="348" spans="1:22" hidden="1" x14ac:dyDescent="0.3">
      <c r="A348" s="32" t="s">
        <v>171</v>
      </c>
      <c r="B348" s="32">
        <v>2012</v>
      </c>
      <c r="C348" s="29" t="s">
        <v>196</v>
      </c>
      <c r="D348" s="29" t="s">
        <v>78</v>
      </c>
      <c r="E348" s="33">
        <f t="shared" si="10"/>
        <v>1</v>
      </c>
      <c r="F348" s="33">
        <f t="shared" si="11"/>
        <v>0</v>
      </c>
      <c r="G348" s="30">
        <v>0.79510000000000003</v>
      </c>
      <c r="H348" s="30">
        <v>11.1204</v>
      </c>
      <c r="I348" s="30">
        <v>1.9965999999999999</v>
      </c>
      <c r="J348" s="30">
        <v>1.6422000000000001</v>
      </c>
      <c r="K348" s="31">
        <v>40600</v>
      </c>
      <c r="L348" s="31">
        <v>301861</v>
      </c>
      <c r="M348" s="31">
        <v>636518</v>
      </c>
      <c r="N348" s="31">
        <v>286997</v>
      </c>
      <c r="O348" s="31">
        <v>11102</v>
      </c>
      <c r="P348" s="31">
        <v>45362</v>
      </c>
      <c r="Q348" s="30">
        <v>13.8208</v>
      </c>
      <c r="R348" s="30">
        <v>77.243499999999997</v>
      </c>
      <c r="S348" s="30">
        <v>6.5160999999999998</v>
      </c>
      <c r="T348" s="30">
        <v>9.2307000000000006</v>
      </c>
      <c r="U348" s="30">
        <v>373.77480000000003</v>
      </c>
      <c r="V348" s="31">
        <v>52688</v>
      </c>
    </row>
    <row r="349" spans="1:22" hidden="1" x14ac:dyDescent="0.3">
      <c r="A349" s="32" t="s">
        <v>172</v>
      </c>
      <c r="B349" s="32">
        <v>2013</v>
      </c>
      <c r="C349" s="29" t="s">
        <v>196</v>
      </c>
      <c r="D349" s="29" t="s">
        <v>78</v>
      </c>
      <c r="E349" s="33">
        <f t="shared" si="10"/>
        <v>0</v>
      </c>
      <c r="F349" s="33">
        <f t="shared" si="11"/>
        <v>0</v>
      </c>
      <c r="G349" s="30">
        <v>0.62649999999999995</v>
      </c>
      <c r="H349" s="30">
        <v>8.7088000000000001</v>
      </c>
      <c r="I349" s="30">
        <v>1.8946000000000001</v>
      </c>
      <c r="J349" s="30">
        <v>1.5902000000000001</v>
      </c>
      <c r="K349" s="31">
        <v>42335</v>
      </c>
      <c r="L349" s="31">
        <v>322251</v>
      </c>
      <c r="M349" s="31">
        <v>674380</v>
      </c>
      <c r="N349" s="31">
        <v>294153</v>
      </c>
      <c r="O349" s="31">
        <v>11260</v>
      </c>
      <c r="P349" s="31">
        <v>46246</v>
      </c>
      <c r="Q349" s="30">
        <v>14.3972</v>
      </c>
      <c r="R349" s="30">
        <v>74.781999999999996</v>
      </c>
      <c r="S349" s="30">
        <v>4.0549999999999997</v>
      </c>
      <c r="T349" s="30">
        <v>2.1970000000000001</v>
      </c>
      <c r="U349" s="30">
        <v>407.81580000000002</v>
      </c>
      <c r="V349" s="31">
        <v>58019</v>
      </c>
    </row>
    <row r="350" spans="1:22" hidden="1" x14ac:dyDescent="0.3">
      <c r="A350" s="32" t="s">
        <v>173</v>
      </c>
      <c r="B350" s="32">
        <v>2014</v>
      </c>
      <c r="C350" s="29" t="s">
        <v>196</v>
      </c>
      <c r="D350" s="29" t="s">
        <v>78</v>
      </c>
      <c r="E350" s="33">
        <f t="shared" si="10"/>
        <v>0</v>
      </c>
      <c r="F350" s="33">
        <f t="shared" si="11"/>
        <v>0</v>
      </c>
      <c r="G350" s="30">
        <v>0.37319999999999998</v>
      </c>
      <c r="H350" s="30">
        <v>5.367</v>
      </c>
      <c r="I350" s="30">
        <v>2.1778</v>
      </c>
      <c r="J350" s="30">
        <v>1.4908999999999999</v>
      </c>
      <c r="K350" s="31">
        <v>38799</v>
      </c>
      <c r="L350" s="31">
        <v>341648</v>
      </c>
      <c r="M350" s="31">
        <v>725914</v>
      </c>
      <c r="N350" s="31">
        <v>288667</v>
      </c>
      <c r="O350" s="31">
        <v>11100</v>
      </c>
      <c r="P350" s="31">
        <v>46432</v>
      </c>
      <c r="Q350" s="30">
        <v>15.531599999999999</v>
      </c>
      <c r="R350" s="30">
        <v>73.083699999999993</v>
      </c>
      <c r="S350" s="30">
        <v>-1.8764000000000001</v>
      </c>
      <c r="T350" s="30">
        <v>6.3734000000000002</v>
      </c>
      <c r="U350" s="30">
        <v>427.21980000000002</v>
      </c>
      <c r="V350" s="31">
        <v>57099</v>
      </c>
    </row>
    <row r="351" spans="1:22" hidden="1" x14ac:dyDescent="0.3">
      <c r="A351" s="32" t="s">
        <v>174</v>
      </c>
      <c r="B351" s="32">
        <v>2015</v>
      </c>
      <c r="C351" s="29" t="s">
        <v>196</v>
      </c>
      <c r="D351" s="29" t="s">
        <v>78</v>
      </c>
      <c r="E351" s="33">
        <f t="shared" si="10"/>
        <v>0</v>
      </c>
      <c r="F351" s="33">
        <f t="shared" si="11"/>
        <v>0</v>
      </c>
      <c r="G351" s="30">
        <v>-0.3211</v>
      </c>
      <c r="H351" s="30">
        <v>-5.0952000000000002</v>
      </c>
      <c r="I351" s="30">
        <v>1.9501999999999999</v>
      </c>
      <c r="J351" s="30">
        <v>0.70609999999999995</v>
      </c>
      <c r="K351" s="31">
        <v>42773</v>
      </c>
      <c r="L351" s="31">
        <v>302925</v>
      </c>
      <c r="M351" s="31">
        <v>640483</v>
      </c>
      <c r="N351" s="31">
        <v>264036</v>
      </c>
      <c r="O351" s="31">
        <v>9518</v>
      </c>
      <c r="P351" s="31">
        <v>46204</v>
      </c>
      <c r="Q351" s="30">
        <v>13.2026</v>
      </c>
      <c r="R351" s="30">
        <v>74.6066</v>
      </c>
      <c r="S351" s="30">
        <v>-8.5327000000000002</v>
      </c>
      <c r="T351" s="30">
        <v>-13.4993</v>
      </c>
      <c r="U351" s="30">
        <v>408.97300000000001</v>
      </c>
      <c r="V351" s="31">
        <v>59021</v>
      </c>
    </row>
    <row r="352" spans="1:22" hidden="1" x14ac:dyDescent="0.3">
      <c r="A352" s="32" t="s">
        <v>175</v>
      </c>
      <c r="B352" s="32">
        <v>2016</v>
      </c>
      <c r="C352" s="29" t="s">
        <v>196</v>
      </c>
      <c r="D352" s="29" t="s">
        <v>78</v>
      </c>
      <c r="E352" s="33">
        <f t="shared" si="10"/>
        <v>0</v>
      </c>
      <c r="F352" s="33">
        <f t="shared" si="11"/>
        <v>0</v>
      </c>
      <c r="G352" s="30">
        <v>-3.8399999999999997E-2</v>
      </c>
      <c r="H352" s="30">
        <v>-1.0555000000000001</v>
      </c>
      <c r="I352" s="30">
        <v>1.6919999999999999</v>
      </c>
      <c r="J352" s="30">
        <v>0.18590000000000001</v>
      </c>
      <c r="K352" s="31">
        <v>42292</v>
      </c>
      <c r="L352" s="31">
        <v>269445</v>
      </c>
      <c r="M352" s="31">
        <v>646692</v>
      </c>
      <c r="N352" s="31">
        <v>259073</v>
      </c>
      <c r="O352" s="31">
        <v>7846</v>
      </c>
      <c r="P352" s="31">
        <v>44368</v>
      </c>
      <c r="Q352" s="30">
        <v>13.2906</v>
      </c>
      <c r="R352" s="30">
        <v>78.289900000000003</v>
      </c>
      <c r="S352" s="30">
        <v>-1.8796999999999999</v>
      </c>
      <c r="T352" s="30">
        <v>6.0525000000000002</v>
      </c>
      <c r="U352" s="30">
        <v>393.11520000000002</v>
      </c>
      <c r="V352" s="31">
        <v>57438</v>
      </c>
    </row>
    <row r="353" spans="1:22" hidden="1" x14ac:dyDescent="0.3">
      <c r="A353" s="32" t="s">
        <v>176</v>
      </c>
      <c r="B353" s="32">
        <v>2017</v>
      </c>
      <c r="C353" s="29" t="s">
        <v>196</v>
      </c>
      <c r="D353" s="29" t="s">
        <v>78</v>
      </c>
      <c r="E353" s="33">
        <f t="shared" si="10"/>
        <v>0</v>
      </c>
      <c r="F353" s="33">
        <f t="shared" si="11"/>
        <v>0</v>
      </c>
      <c r="G353" s="30">
        <v>0.18609999999999999</v>
      </c>
      <c r="H353" s="30">
        <v>1.7035</v>
      </c>
      <c r="I353" s="30">
        <v>1.7939000000000001</v>
      </c>
      <c r="J353" s="30">
        <v>0.17710000000000001</v>
      </c>
      <c r="K353" s="31">
        <v>44861</v>
      </c>
      <c r="L353" s="31">
        <v>279748</v>
      </c>
      <c r="M353" s="31">
        <v>663501</v>
      </c>
      <c r="N353" s="31">
        <v>287990</v>
      </c>
      <c r="O353" s="31">
        <v>8227</v>
      </c>
      <c r="P353" s="31">
        <v>46505</v>
      </c>
      <c r="Q353" s="30">
        <v>12.8072</v>
      </c>
      <c r="R353" s="30">
        <v>73.398399999999995</v>
      </c>
      <c r="S353" s="30">
        <v>11.1617</v>
      </c>
      <c r="T353" s="30">
        <v>-0.36199999999999999</v>
      </c>
      <c r="U353" s="30">
        <v>356.41899999999998</v>
      </c>
      <c r="V353" s="31">
        <v>58758</v>
      </c>
    </row>
    <row r="354" spans="1:22" hidden="1" x14ac:dyDescent="0.3">
      <c r="A354" s="32" t="s">
        <v>177</v>
      </c>
      <c r="B354" s="32">
        <v>2018</v>
      </c>
      <c r="C354" s="29" t="s">
        <v>196</v>
      </c>
      <c r="D354" s="29" t="s">
        <v>78</v>
      </c>
      <c r="E354" s="33">
        <f t="shared" si="10"/>
        <v>0</v>
      </c>
      <c r="F354" s="33">
        <f t="shared" si="11"/>
        <v>0</v>
      </c>
      <c r="G354" s="30">
        <v>0.15590000000000001</v>
      </c>
      <c r="H354" s="30">
        <v>1.349</v>
      </c>
      <c r="I354" s="30">
        <v>1.7770999999999999</v>
      </c>
      <c r="J354" s="30">
        <v>-0.58150000000000002</v>
      </c>
      <c r="K354" s="31">
        <v>43401</v>
      </c>
      <c r="L354" s="31">
        <v>258297</v>
      </c>
      <c r="M354" s="31">
        <v>688762</v>
      </c>
      <c r="N354" s="31">
        <v>261456</v>
      </c>
      <c r="O354" s="31">
        <v>8818</v>
      </c>
      <c r="P354" s="31">
        <v>45118</v>
      </c>
      <c r="Q354" s="30">
        <v>13.678900000000001</v>
      </c>
      <c r="R354" s="30">
        <v>81.068399999999997</v>
      </c>
      <c r="S354" s="30">
        <v>-9.2134999999999998</v>
      </c>
      <c r="T354" s="30">
        <v>6.9896000000000003</v>
      </c>
      <c r="U354" s="30">
        <v>495.21570000000003</v>
      </c>
      <c r="V354" s="31">
        <v>55696</v>
      </c>
    </row>
    <row r="355" spans="1:22" hidden="1" x14ac:dyDescent="0.3">
      <c r="A355" s="32" t="s">
        <v>178</v>
      </c>
      <c r="B355" s="32">
        <v>2019</v>
      </c>
      <c r="C355" s="29" t="s">
        <v>196</v>
      </c>
      <c r="D355" s="29" t="s">
        <v>78</v>
      </c>
      <c r="E355" s="33">
        <f t="shared" si="10"/>
        <v>0</v>
      </c>
      <c r="F355" s="33">
        <f t="shared" si="11"/>
        <v>0</v>
      </c>
      <c r="G355" s="30">
        <v>0.32690000000000002</v>
      </c>
      <c r="H355" s="30">
        <v>4.2660999999999998</v>
      </c>
      <c r="I355" s="30">
        <v>1.3948</v>
      </c>
      <c r="J355" s="30">
        <v>-1.4132</v>
      </c>
      <c r="K355" s="31">
        <v>43677</v>
      </c>
      <c r="L355" s="31">
        <v>264090</v>
      </c>
      <c r="M355" s="31">
        <v>720398</v>
      </c>
      <c r="N355" s="31">
        <v>274306</v>
      </c>
      <c r="O355" s="31">
        <v>7684</v>
      </c>
      <c r="P355" s="31">
        <v>43341</v>
      </c>
      <c r="Q355" s="30">
        <v>14.22</v>
      </c>
      <c r="R355" s="30">
        <v>80.259100000000004</v>
      </c>
      <c r="S355" s="30">
        <v>4.3048000000000002</v>
      </c>
      <c r="T355" s="30">
        <v>3.6124999999999998</v>
      </c>
      <c r="U355" s="30">
        <v>532.54380000000003</v>
      </c>
      <c r="V355" s="31">
        <v>55965</v>
      </c>
    </row>
    <row r="356" spans="1:22" hidden="1" x14ac:dyDescent="0.3">
      <c r="A356" s="32" t="s">
        <v>179</v>
      </c>
      <c r="B356" s="32">
        <v>2020</v>
      </c>
      <c r="C356" s="29" t="s">
        <v>196</v>
      </c>
      <c r="D356" s="29" t="s">
        <v>78</v>
      </c>
      <c r="E356" s="33">
        <f t="shared" si="10"/>
        <v>1</v>
      </c>
      <c r="F356" s="33">
        <f t="shared" si="11"/>
        <v>0</v>
      </c>
      <c r="G356" s="30">
        <v>9.5899999999999999E-2</v>
      </c>
      <c r="H356" s="30">
        <v>0.75</v>
      </c>
      <c r="I356" s="30">
        <v>1.1889000000000001</v>
      </c>
      <c r="J356" s="30">
        <v>-0.51459999999999995</v>
      </c>
      <c r="K356" s="31">
        <v>44391</v>
      </c>
      <c r="L356" s="31">
        <v>268834</v>
      </c>
      <c r="M356" s="31">
        <v>789050</v>
      </c>
      <c r="N356" s="31">
        <v>288312</v>
      </c>
      <c r="O356" s="31">
        <v>6879</v>
      </c>
      <c r="P356" s="31">
        <v>44392</v>
      </c>
      <c r="Q356" s="30">
        <v>15.5542</v>
      </c>
      <c r="R356" s="30">
        <v>80.635099999999994</v>
      </c>
      <c r="S356" s="30">
        <v>5.1059999999999999</v>
      </c>
      <c r="T356" s="30">
        <v>6.9664000000000001</v>
      </c>
      <c r="U356" s="30">
        <v>611.26570000000004</v>
      </c>
      <c r="V356" s="31">
        <v>57048</v>
      </c>
    </row>
    <row r="357" spans="1:22" hidden="1" x14ac:dyDescent="0.3">
      <c r="A357" s="32" t="s">
        <v>180</v>
      </c>
      <c r="B357" s="32">
        <v>2021</v>
      </c>
      <c r="C357" s="29" t="s">
        <v>196</v>
      </c>
      <c r="D357" s="29" t="s">
        <v>78</v>
      </c>
      <c r="E357" s="33">
        <f t="shared" si="10"/>
        <v>1</v>
      </c>
      <c r="F357" s="33">
        <f t="shared" si="11"/>
        <v>0</v>
      </c>
      <c r="G357" s="30">
        <v>0.28639999999999999</v>
      </c>
      <c r="H357" s="30">
        <v>4.2145000000000001</v>
      </c>
      <c r="I357" s="30">
        <v>1.1042000000000001</v>
      </c>
      <c r="J357" s="30">
        <v>6.9000000000000006E-2</v>
      </c>
      <c r="K357" s="31">
        <v>45153</v>
      </c>
      <c r="L357" s="31">
        <v>271233</v>
      </c>
      <c r="M357" s="31">
        <v>827818</v>
      </c>
      <c r="N357" s="31">
        <v>296791</v>
      </c>
      <c r="O357" s="31">
        <v>6812</v>
      </c>
      <c r="P357" s="31">
        <v>46011</v>
      </c>
      <c r="Q357" s="30">
        <v>15.7272</v>
      </c>
      <c r="R357" s="30">
        <v>80.847099999999998</v>
      </c>
      <c r="S357" s="30">
        <v>2.9409000000000001</v>
      </c>
      <c r="T357" s="30">
        <v>8.0190999999999999</v>
      </c>
      <c r="U357" s="30">
        <v>576.93970000000002</v>
      </c>
      <c r="V357" s="31">
        <v>57644</v>
      </c>
    </row>
    <row r="358" spans="1:22" hidden="1" x14ac:dyDescent="0.3">
      <c r="A358" s="32" t="s">
        <v>181</v>
      </c>
      <c r="B358" s="32">
        <v>2022</v>
      </c>
      <c r="C358" s="29" t="s">
        <v>196</v>
      </c>
      <c r="D358" s="29" t="s">
        <v>78</v>
      </c>
      <c r="E358" s="33">
        <f t="shared" si="10"/>
        <v>1</v>
      </c>
      <c r="F358" s="33">
        <f t="shared" si="11"/>
        <v>0</v>
      </c>
      <c r="G358" s="30">
        <v>0.35780000000000001</v>
      </c>
      <c r="H358" s="30">
        <v>5.7125000000000004</v>
      </c>
      <c r="I358" s="30">
        <v>1.1933</v>
      </c>
      <c r="J358" s="30">
        <v>-1.0103</v>
      </c>
      <c r="K358" s="31">
        <v>40641</v>
      </c>
      <c r="L358" s="31">
        <v>244711</v>
      </c>
      <c r="M358" s="31">
        <v>819922</v>
      </c>
      <c r="N358" s="31">
        <v>291609</v>
      </c>
      <c r="O358" s="31">
        <v>7607</v>
      </c>
      <c r="P358" s="31">
        <v>43162</v>
      </c>
      <c r="Q358" s="30">
        <v>16.3932</v>
      </c>
      <c r="R358" s="30">
        <v>81.2</v>
      </c>
      <c r="S358" s="30">
        <v>-1.746</v>
      </c>
      <c r="T358" s="30">
        <v>-2.7168000000000001</v>
      </c>
      <c r="U358" s="30">
        <v>564.34540000000004</v>
      </c>
      <c r="V358" s="31">
        <v>53151</v>
      </c>
    </row>
    <row r="359" spans="1:22" x14ac:dyDescent="0.3">
      <c r="A359" s="32" t="s">
        <v>149</v>
      </c>
      <c r="B359" s="32">
        <v>1990</v>
      </c>
      <c r="C359" s="29" t="s">
        <v>197</v>
      </c>
      <c r="D359" s="29" t="s">
        <v>205</v>
      </c>
      <c r="E359" s="33">
        <f t="shared" si="10"/>
        <v>0</v>
      </c>
      <c r="F359" s="33">
        <f t="shared" si="11"/>
        <v>0</v>
      </c>
      <c r="G359" s="30" t="s">
        <v>146</v>
      </c>
      <c r="H359" s="30" t="s">
        <v>146</v>
      </c>
      <c r="I359" s="30" t="s">
        <v>146</v>
      </c>
      <c r="J359" s="30" t="s">
        <v>146</v>
      </c>
      <c r="K359" s="31" t="s">
        <v>146</v>
      </c>
      <c r="L359" s="31" t="s">
        <v>146</v>
      </c>
      <c r="M359" s="31">
        <v>57287.206700000002</v>
      </c>
      <c r="N359" s="31">
        <v>44835.588300000003</v>
      </c>
      <c r="O359" s="31">
        <v>1660.5567000000001</v>
      </c>
      <c r="P359" s="31">
        <v>3563.1100999999999</v>
      </c>
      <c r="Q359" s="30">
        <v>14.194800000000001</v>
      </c>
      <c r="R359" s="30">
        <v>97.418800000000005</v>
      </c>
      <c r="S359" s="30" t="s">
        <v>146</v>
      </c>
      <c r="T359" s="30" t="s">
        <v>146</v>
      </c>
      <c r="U359" s="30" t="s">
        <v>146</v>
      </c>
      <c r="V359" s="31" t="s">
        <v>146</v>
      </c>
    </row>
    <row r="360" spans="1:22" x14ac:dyDescent="0.3">
      <c r="A360" s="32" t="s">
        <v>150</v>
      </c>
      <c r="B360" s="32">
        <v>1991</v>
      </c>
      <c r="C360" s="29" t="s">
        <v>197</v>
      </c>
      <c r="D360" s="29" t="s">
        <v>205</v>
      </c>
      <c r="E360" s="33">
        <f t="shared" si="10"/>
        <v>0</v>
      </c>
      <c r="F360" s="33">
        <f t="shared" si="11"/>
        <v>0</v>
      </c>
      <c r="G360" s="30">
        <v>0.73260000000000003</v>
      </c>
      <c r="H360" s="30">
        <v>10.646699999999999</v>
      </c>
      <c r="I360" s="30">
        <v>3.4424999999999999</v>
      </c>
      <c r="J360" s="30">
        <v>2.2513999999999998</v>
      </c>
      <c r="K360" s="31" t="s">
        <v>146</v>
      </c>
      <c r="L360" s="31" t="s">
        <v>146</v>
      </c>
      <c r="M360" s="31">
        <v>61357.969700000001</v>
      </c>
      <c r="N360" s="31">
        <v>46781.8344</v>
      </c>
      <c r="O360" s="31">
        <v>1786.5833</v>
      </c>
      <c r="P360" s="31">
        <v>3902.0481</v>
      </c>
      <c r="Q360" s="30">
        <v>14.1257</v>
      </c>
      <c r="R360" s="30">
        <v>97.058400000000006</v>
      </c>
      <c r="S360" s="30">
        <v>0.33810000000000001</v>
      </c>
      <c r="T360" s="30">
        <v>4.9728000000000003</v>
      </c>
      <c r="U360" s="30" t="s">
        <v>146</v>
      </c>
      <c r="V360" s="31" t="s">
        <v>146</v>
      </c>
    </row>
    <row r="361" spans="1:22" x14ac:dyDescent="0.3">
      <c r="A361" s="32" t="s">
        <v>151</v>
      </c>
      <c r="B361" s="32">
        <v>1992</v>
      </c>
      <c r="C361" s="29" t="s">
        <v>197</v>
      </c>
      <c r="D361" s="29" t="s">
        <v>205</v>
      </c>
      <c r="E361" s="33">
        <f t="shared" si="10"/>
        <v>0</v>
      </c>
      <c r="F361" s="33">
        <f t="shared" si="11"/>
        <v>0</v>
      </c>
      <c r="G361" s="30">
        <v>0.57050000000000001</v>
      </c>
      <c r="H361" s="30">
        <v>8.4107000000000003</v>
      </c>
      <c r="I361" s="30">
        <v>3.2454000000000001</v>
      </c>
      <c r="J361" s="30">
        <v>2.4918</v>
      </c>
      <c r="K361" s="31" t="s">
        <v>146</v>
      </c>
      <c r="L361" s="31" t="s">
        <v>146</v>
      </c>
      <c r="M361" s="31">
        <v>59813.619500000001</v>
      </c>
      <c r="N361" s="31">
        <v>44197.595600000001</v>
      </c>
      <c r="O361" s="31">
        <v>1767.0831000000001</v>
      </c>
      <c r="P361" s="31">
        <v>3678.3928000000001</v>
      </c>
      <c r="Q361" s="30">
        <v>14.782299999999999</v>
      </c>
      <c r="R361" s="30">
        <v>94.957099999999997</v>
      </c>
      <c r="S361" s="30">
        <v>4.2685000000000004</v>
      </c>
      <c r="T361" s="30">
        <v>9.1782000000000004</v>
      </c>
      <c r="U361" s="30" t="s">
        <v>146</v>
      </c>
      <c r="V361" s="31" t="s">
        <v>146</v>
      </c>
    </row>
    <row r="362" spans="1:22" x14ac:dyDescent="0.3">
      <c r="A362" s="32" t="s">
        <v>152</v>
      </c>
      <c r="B362" s="32">
        <v>1993</v>
      </c>
      <c r="C362" s="29" t="s">
        <v>197</v>
      </c>
      <c r="D362" s="29" t="s">
        <v>205</v>
      </c>
      <c r="E362" s="33">
        <f t="shared" si="10"/>
        <v>0</v>
      </c>
      <c r="F362" s="33">
        <f t="shared" si="11"/>
        <v>0</v>
      </c>
      <c r="G362" s="30">
        <v>0.34560000000000002</v>
      </c>
      <c r="H362" s="30">
        <v>5.3670999999999998</v>
      </c>
      <c r="I362" s="30">
        <v>3.1183999999999998</v>
      </c>
      <c r="J362" s="30">
        <v>2.5148000000000001</v>
      </c>
      <c r="K362" s="31" t="s">
        <v>146</v>
      </c>
      <c r="L362" s="31" t="s">
        <v>146</v>
      </c>
      <c r="M362" s="31">
        <v>64368.138099999996</v>
      </c>
      <c r="N362" s="31">
        <v>46674.4908</v>
      </c>
      <c r="O362" s="31">
        <v>1767.0540000000001</v>
      </c>
      <c r="P362" s="31">
        <v>3489.0587999999998</v>
      </c>
      <c r="Q362" s="30">
        <v>16.948</v>
      </c>
      <c r="R362" s="30">
        <v>93.469200000000001</v>
      </c>
      <c r="S362" s="30">
        <v>12.5314</v>
      </c>
      <c r="T362" s="30">
        <v>13.482799999999999</v>
      </c>
      <c r="U362" s="30" t="s">
        <v>146</v>
      </c>
      <c r="V362" s="31" t="s">
        <v>146</v>
      </c>
    </row>
    <row r="363" spans="1:22" x14ac:dyDescent="0.3">
      <c r="A363" s="32" t="s">
        <v>153</v>
      </c>
      <c r="B363" s="32">
        <v>1994</v>
      </c>
      <c r="C363" s="29" t="s">
        <v>197</v>
      </c>
      <c r="D363" s="29" t="s">
        <v>205</v>
      </c>
      <c r="E363" s="33">
        <f t="shared" si="10"/>
        <v>0</v>
      </c>
      <c r="F363" s="33">
        <f t="shared" si="11"/>
        <v>0</v>
      </c>
      <c r="G363" s="30">
        <v>0.73929999999999996</v>
      </c>
      <c r="H363" s="30">
        <v>13.3264</v>
      </c>
      <c r="I363" s="30">
        <v>2.9068999999999998</v>
      </c>
      <c r="J363" s="30">
        <v>2.39</v>
      </c>
      <c r="K363" s="31" t="s">
        <v>146</v>
      </c>
      <c r="L363" s="31" t="s">
        <v>146</v>
      </c>
      <c r="M363" s="31">
        <v>73753.511799999993</v>
      </c>
      <c r="N363" s="31">
        <v>49142.392399999997</v>
      </c>
      <c r="O363" s="31">
        <v>1806.7511</v>
      </c>
      <c r="P363" s="31">
        <v>3727.6356999999998</v>
      </c>
      <c r="Q363" s="30">
        <v>18.3414</v>
      </c>
      <c r="R363" s="30">
        <v>92.903700000000001</v>
      </c>
      <c r="S363" s="30">
        <v>7.8305999999999996</v>
      </c>
      <c r="T363" s="30">
        <v>18.783899999999999</v>
      </c>
      <c r="U363" s="30" t="s">
        <v>146</v>
      </c>
      <c r="V363" s="31" t="s">
        <v>146</v>
      </c>
    </row>
    <row r="364" spans="1:22" x14ac:dyDescent="0.3">
      <c r="A364" s="32" t="s">
        <v>154</v>
      </c>
      <c r="B364" s="32">
        <v>1995</v>
      </c>
      <c r="C364" s="29" t="s">
        <v>197</v>
      </c>
      <c r="D364" s="29" t="s">
        <v>205</v>
      </c>
      <c r="E364" s="33">
        <f t="shared" si="10"/>
        <v>0</v>
      </c>
      <c r="F364" s="33">
        <f t="shared" si="11"/>
        <v>0</v>
      </c>
      <c r="G364" s="30">
        <v>0.76139999999999997</v>
      </c>
      <c r="H364" s="30">
        <v>14.318199999999999</v>
      </c>
      <c r="I364" s="30">
        <v>2.5777999999999999</v>
      </c>
      <c r="J364" s="30">
        <v>1.9228000000000001</v>
      </c>
      <c r="K364" s="31" t="s">
        <v>146</v>
      </c>
      <c r="L364" s="31" t="s">
        <v>146</v>
      </c>
      <c r="M364" s="31">
        <v>81029.1927</v>
      </c>
      <c r="N364" s="31">
        <v>49526.362800000003</v>
      </c>
      <c r="O364" s="31">
        <v>1781.7657999999999</v>
      </c>
      <c r="P364" s="31">
        <v>4109.3238000000001</v>
      </c>
      <c r="Q364" s="30">
        <v>17.9755</v>
      </c>
      <c r="R364" s="30">
        <v>86.994399999999999</v>
      </c>
      <c r="S364" s="30">
        <v>5.1200000000000002E-2</v>
      </c>
      <c r="T364" s="30">
        <v>0.83020000000000005</v>
      </c>
      <c r="U364" s="30" t="s">
        <v>146</v>
      </c>
      <c r="V364" s="31" t="s">
        <v>146</v>
      </c>
    </row>
    <row r="365" spans="1:22" x14ac:dyDescent="0.3">
      <c r="A365" s="32" t="s">
        <v>155</v>
      </c>
      <c r="B365" s="32">
        <v>1996</v>
      </c>
      <c r="C365" s="29" t="s">
        <v>197</v>
      </c>
      <c r="D365" s="29" t="s">
        <v>205</v>
      </c>
      <c r="E365" s="33">
        <f t="shared" si="10"/>
        <v>0</v>
      </c>
      <c r="F365" s="33">
        <f t="shared" si="11"/>
        <v>0</v>
      </c>
      <c r="G365" s="30">
        <v>0.77969999999999995</v>
      </c>
      <c r="H365" s="30">
        <v>15.1248</v>
      </c>
      <c r="I365" s="30">
        <v>2.3489</v>
      </c>
      <c r="J365" s="30">
        <v>1.7012</v>
      </c>
      <c r="K365" s="31" t="s">
        <v>146</v>
      </c>
      <c r="L365" s="31" t="s">
        <v>146</v>
      </c>
      <c r="M365" s="31">
        <v>93771.176999999996</v>
      </c>
      <c r="N365" s="31">
        <v>54347.339399999997</v>
      </c>
      <c r="O365" s="31">
        <v>1835.0932</v>
      </c>
      <c r="P365" s="31">
        <v>4586.1630999999998</v>
      </c>
      <c r="Q365" s="30">
        <v>18.811800000000002</v>
      </c>
      <c r="R365" s="30">
        <v>81.025800000000004</v>
      </c>
      <c r="S365" s="30">
        <v>9.4971999999999994</v>
      </c>
      <c r="T365" s="30">
        <v>7.9279000000000002</v>
      </c>
      <c r="U365" s="30" t="s">
        <v>146</v>
      </c>
      <c r="V365" s="31" t="s">
        <v>146</v>
      </c>
    </row>
    <row r="366" spans="1:22" x14ac:dyDescent="0.3">
      <c r="A366" s="32" t="s">
        <v>156</v>
      </c>
      <c r="B366" s="32">
        <v>1997</v>
      </c>
      <c r="C366" s="29" t="s">
        <v>197</v>
      </c>
      <c r="D366" s="29" t="s">
        <v>205</v>
      </c>
      <c r="E366" s="33">
        <f t="shared" si="10"/>
        <v>0</v>
      </c>
      <c r="F366" s="33">
        <f t="shared" si="11"/>
        <v>0</v>
      </c>
      <c r="G366" s="30">
        <v>0.75170000000000003</v>
      </c>
      <c r="H366" s="30">
        <v>16.385100000000001</v>
      </c>
      <c r="I366" s="30">
        <v>2.1831999999999998</v>
      </c>
      <c r="J366" s="30">
        <v>1.6509</v>
      </c>
      <c r="K366" s="31" t="s">
        <v>146</v>
      </c>
      <c r="L366" s="31" t="s">
        <v>146</v>
      </c>
      <c r="M366" s="31">
        <v>116264.81230000001</v>
      </c>
      <c r="N366" s="31">
        <v>56969.417399999998</v>
      </c>
      <c r="O366" s="31">
        <v>2055.6325000000002</v>
      </c>
      <c r="P366" s="31">
        <v>4794.5789000000004</v>
      </c>
      <c r="Q366" s="30">
        <v>22.436299999999999</v>
      </c>
      <c r="R366" s="30">
        <v>79.669600000000003</v>
      </c>
      <c r="S366" s="30">
        <v>10.254099999999999</v>
      </c>
      <c r="T366" s="30">
        <v>26.338799999999999</v>
      </c>
      <c r="U366" s="30" t="s">
        <v>146</v>
      </c>
      <c r="V366" s="31" t="s">
        <v>146</v>
      </c>
    </row>
    <row r="367" spans="1:22" x14ac:dyDescent="0.3">
      <c r="A367" s="32" t="s">
        <v>157</v>
      </c>
      <c r="B367" s="32">
        <v>1998</v>
      </c>
      <c r="C367" s="29" t="s">
        <v>197</v>
      </c>
      <c r="D367" s="29" t="s">
        <v>205</v>
      </c>
      <c r="E367" s="33">
        <f t="shared" si="10"/>
        <v>0</v>
      </c>
      <c r="F367" s="33">
        <f t="shared" si="11"/>
        <v>0</v>
      </c>
      <c r="G367" s="30">
        <v>0.64859999999999995</v>
      </c>
      <c r="H367" s="30">
        <v>14.8979</v>
      </c>
      <c r="I367" s="30">
        <v>2.0032999999999999</v>
      </c>
      <c r="J367" s="30">
        <v>1.3279000000000001</v>
      </c>
      <c r="K367" s="31" t="s">
        <v>146</v>
      </c>
      <c r="L367" s="31" t="s">
        <v>146</v>
      </c>
      <c r="M367" s="31">
        <v>118010.7736</v>
      </c>
      <c r="N367" s="31">
        <v>55686.656300000002</v>
      </c>
      <c r="O367" s="31">
        <v>2011.6378</v>
      </c>
      <c r="P367" s="31">
        <v>4989.6157999999996</v>
      </c>
      <c r="Q367" s="30">
        <v>21.309200000000001</v>
      </c>
      <c r="R367" s="30">
        <v>82.804100000000005</v>
      </c>
      <c r="S367" s="30">
        <v>6.8691000000000004</v>
      </c>
      <c r="T367" s="30">
        <v>9.0855999999999995</v>
      </c>
      <c r="U367" s="30" t="s">
        <v>146</v>
      </c>
      <c r="V367" s="31" t="s">
        <v>146</v>
      </c>
    </row>
    <row r="368" spans="1:22" x14ac:dyDescent="0.3">
      <c r="A368" s="32" t="s">
        <v>158</v>
      </c>
      <c r="B368" s="32">
        <v>1999</v>
      </c>
      <c r="C368" s="29" t="s">
        <v>197</v>
      </c>
      <c r="D368" s="29" t="s">
        <v>205</v>
      </c>
      <c r="E368" s="33">
        <f t="shared" si="10"/>
        <v>0</v>
      </c>
      <c r="F368" s="33">
        <f t="shared" si="11"/>
        <v>0</v>
      </c>
      <c r="G368" s="30">
        <v>1.5397000000000001</v>
      </c>
      <c r="H368" s="30">
        <v>31.9556</v>
      </c>
      <c r="I368" s="30">
        <v>1.9145000000000001</v>
      </c>
      <c r="J368" s="30">
        <v>0.9506</v>
      </c>
      <c r="K368" s="31" t="s">
        <v>146</v>
      </c>
      <c r="L368" s="31" t="s">
        <v>146</v>
      </c>
      <c r="M368" s="31">
        <v>139531.89749999999</v>
      </c>
      <c r="N368" s="31">
        <v>73449.283200000005</v>
      </c>
      <c r="O368" s="31">
        <v>1990.8064999999999</v>
      </c>
      <c r="P368" s="31">
        <v>7269.5155999999997</v>
      </c>
      <c r="Q368" s="30">
        <v>17.305099999999999</v>
      </c>
      <c r="R368" s="30">
        <v>78.918199999999999</v>
      </c>
      <c r="S368" s="30">
        <v>25.999400000000001</v>
      </c>
      <c r="T368" s="30">
        <v>16.332000000000001</v>
      </c>
      <c r="U368" s="30" t="s">
        <v>146</v>
      </c>
      <c r="V368" s="31" t="s">
        <v>146</v>
      </c>
    </row>
    <row r="369" spans="1:22" x14ac:dyDescent="0.3">
      <c r="A369" s="32" t="s">
        <v>159</v>
      </c>
      <c r="B369" s="32">
        <v>2000</v>
      </c>
      <c r="C369" s="29" t="s">
        <v>197</v>
      </c>
      <c r="D369" s="29" t="s">
        <v>205</v>
      </c>
      <c r="E369" s="33">
        <f t="shared" si="10"/>
        <v>0</v>
      </c>
      <c r="F369" s="33">
        <f t="shared" si="11"/>
        <v>0</v>
      </c>
      <c r="G369" s="30">
        <v>0.42780000000000001</v>
      </c>
      <c r="H369" s="30">
        <v>8.8902999999999999</v>
      </c>
      <c r="I369" s="30">
        <v>1.847</v>
      </c>
      <c r="J369" s="30">
        <v>0.71009999999999995</v>
      </c>
      <c r="K369" s="31" t="s">
        <v>146</v>
      </c>
      <c r="L369" s="31" t="s">
        <v>146</v>
      </c>
      <c r="M369" s="31">
        <v>173673.92439999999</v>
      </c>
      <c r="N369" s="31">
        <v>79924.580300000001</v>
      </c>
      <c r="O369" s="31">
        <v>2444.1923999999999</v>
      </c>
      <c r="P369" s="31">
        <v>7278.9874</v>
      </c>
      <c r="Q369" s="30">
        <v>18.907499999999999</v>
      </c>
      <c r="R369" s="30">
        <v>85.016999999999996</v>
      </c>
      <c r="S369" s="30">
        <v>37.781399999999998</v>
      </c>
      <c r="T369" s="30">
        <v>32.3551</v>
      </c>
      <c r="U369" s="30" t="s">
        <v>146</v>
      </c>
      <c r="V369" s="31" t="s">
        <v>146</v>
      </c>
    </row>
    <row r="370" spans="1:22" x14ac:dyDescent="0.3">
      <c r="A370" s="32" t="s">
        <v>160</v>
      </c>
      <c r="B370" s="32">
        <v>2001</v>
      </c>
      <c r="C370" s="29" t="s">
        <v>197</v>
      </c>
      <c r="D370" s="29" t="s">
        <v>205</v>
      </c>
      <c r="E370" s="33">
        <f t="shared" si="10"/>
        <v>1</v>
      </c>
      <c r="F370" s="33">
        <f t="shared" si="11"/>
        <v>0</v>
      </c>
      <c r="G370" s="30">
        <v>0.50049999999999994</v>
      </c>
      <c r="H370" s="30">
        <v>11.2989</v>
      </c>
      <c r="I370" s="30">
        <v>1.9942</v>
      </c>
      <c r="J370" s="30">
        <v>1.0924</v>
      </c>
      <c r="K370" s="31" t="s">
        <v>146</v>
      </c>
      <c r="L370" s="31" t="s">
        <v>146</v>
      </c>
      <c r="M370" s="31">
        <v>181326.69769999999</v>
      </c>
      <c r="N370" s="31">
        <v>75389.315900000001</v>
      </c>
      <c r="O370" s="31">
        <v>2852.2307000000001</v>
      </c>
      <c r="P370" s="31">
        <v>7504.0946999999996</v>
      </c>
      <c r="Q370" s="30">
        <v>19.6128</v>
      </c>
      <c r="R370" s="30">
        <v>82.559100000000001</v>
      </c>
      <c r="S370" s="30">
        <v>-1.8019000000000001</v>
      </c>
      <c r="T370" s="30">
        <v>4.3625999999999996</v>
      </c>
      <c r="U370" s="30" t="s">
        <v>146</v>
      </c>
      <c r="V370" s="31" t="s">
        <v>146</v>
      </c>
    </row>
    <row r="371" spans="1:22" x14ac:dyDescent="0.3">
      <c r="A371" s="32" t="s">
        <v>161</v>
      </c>
      <c r="B371" s="32">
        <v>2002</v>
      </c>
      <c r="C371" s="29" t="s">
        <v>197</v>
      </c>
      <c r="D371" s="29" t="s">
        <v>205</v>
      </c>
      <c r="E371" s="33">
        <f t="shared" si="10"/>
        <v>0</v>
      </c>
      <c r="F371" s="33">
        <f t="shared" si="11"/>
        <v>0</v>
      </c>
      <c r="G371" s="30">
        <v>-2.3699999999999999E-2</v>
      </c>
      <c r="H371" s="30">
        <v>-1.3635999999999999</v>
      </c>
      <c r="I371" s="30">
        <v>2.4767999999999999</v>
      </c>
      <c r="J371" s="30">
        <v>1.8209</v>
      </c>
      <c r="K371" s="31" t="s">
        <v>146</v>
      </c>
      <c r="L371" s="31" t="s">
        <v>146</v>
      </c>
      <c r="M371" s="31">
        <v>178139.41570000001</v>
      </c>
      <c r="N371" s="31">
        <v>78566.760599999994</v>
      </c>
      <c r="O371" s="31">
        <v>3368.6637000000001</v>
      </c>
      <c r="P371" s="31">
        <v>7403.8954000000003</v>
      </c>
      <c r="Q371" s="30">
        <v>19.4556</v>
      </c>
      <c r="R371" s="30">
        <v>86.291200000000003</v>
      </c>
      <c r="S371" s="30">
        <v>2.4683999999999999</v>
      </c>
      <c r="T371" s="30">
        <v>-2.4361000000000002</v>
      </c>
      <c r="U371" s="30" t="s">
        <v>146</v>
      </c>
      <c r="V371" s="31" t="s">
        <v>146</v>
      </c>
    </row>
    <row r="372" spans="1:22" x14ac:dyDescent="0.3">
      <c r="A372" s="32" t="s">
        <v>162</v>
      </c>
      <c r="B372" s="32">
        <v>2003</v>
      </c>
      <c r="C372" s="29" t="s">
        <v>197</v>
      </c>
      <c r="D372" s="29" t="s">
        <v>205</v>
      </c>
      <c r="E372" s="33">
        <f t="shared" si="10"/>
        <v>0</v>
      </c>
      <c r="F372" s="33">
        <f t="shared" si="11"/>
        <v>0</v>
      </c>
      <c r="G372" s="30">
        <v>0.39019999999999999</v>
      </c>
      <c r="H372" s="30">
        <v>8.5509000000000004</v>
      </c>
      <c r="I372" s="30">
        <v>2.5185</v>
      </c>
      <c r="J372" s="30">
        <v>2.0266000000000002</v>
      </c>
      <c r="K372" s="31" t="s">
        <v>146</v>
      </c>
      <c r="L372" s="31" t="s">
        <v>146</v>
      </c>
      <c r="M372" s="31">
        <v>207472.6942</v>
      </c>
      <c r="N372" s="31">
        <v>91072.512100000007</v>
      </c>
      <c r="O372" s="31">
        <v>3908.0054</v>
      </c>
      <c r="P372" s="31">
        <v>8780.3397999999997</v>
      </c>
      <c r="Q372" s="30">
        <v>19.046900000000001</v>
      </c>
      <c r="R372" s="30">
        <v>86.281199999999998</v>
      </c>
      <c r="S372" s="30">
        <v>-2.0851999999999999</v>
      </c>
      <c r="T372" s="30">
        <v>-3.3353000000000002</v>
      </c>
      <c r="U372" s="30" t="s">
        <v>146</v>
      </c>
      <c r="V372" s="31" t="s">
        <v>146</v>
      </c>
    </row>
    <row r="373" spans="1:22" x14ac:dyDescent="0.3">
      <c r="A373" s="32" t="s">
        <v>163</v>
      </c>
      <c r="B373" s="32">
        <v>2004</v>
      </c>
      <c r="C373" s="29" t="s">
        <v>197</v>
      </c>
      <c r="D373" s="29" t="s">
        <v>205</v>
      </c>
      <c r="E373" s="33">
        <f t="shared" si="10"/>
        <v>0</v>
      </c>
      <c r="F373" s="33">
        <f t="shared" si="11"/>
        <v>0</v>
      </c>
      <c r="G373" s="30">
        <v>0.73219999999999996</v>
      </c>
      <c r="H373" s="30">
        <v>17.010400000000001</v>
      </c>
      <c r="I373" s="30">
        <v>2.4237000000000002</v>
      </c>
      <c r="J373" s="30">
        <v>1.9064000000000001</v>
      </c>
      <c r="K373" s="31" t="s">
        <v>146</v>
      </c>
      <c r="L373" s="31" t="s">
        <v>146</v>
      </c>
      <c r="M373" s="31">
        <v>255149.3027</v>
      </c>
      <c r="N373" s="31">
        <v>102630.845</v>
      </c>
      <c r="O373" s="31">
        <v>4380.7672000000002</v>
      </c>
      <c r="P373" s="31">
        <v>10392.1247</v>
      </c>
      <c r="Q373" s="30">
        <v>20.424700000000001</v>
      </c>
      <c r="R373" s="30">
        <v>86.186000000000007</v>
      </c>
      <c r="S373" s="30">
        <v>4.1951000000000001</v>
      </c>
      <c r="T373" s="30">
        <v>13.1305</v>
      </c>
      <c r="U373" s="30" t="s">
        <v>146</v>
      </c>
      <c r="V373" s="31" t="s">
        <v>146</v>
      </c>
    </row>
    <row r="374" spans="1:22" x14ac:dyDescent="0.3">
      <c r="A374" s="32" t="s">
        <v>164</v>
      </c>
      <c r="B374" s="32">
        <v>2005</v>
      </c>
      <c r="C374" s="29" t="s">
        <v>197</v>
      </c>
      <c r="D374" s="29" t="s">
        <v>205</v>
      </c>
      <c r="E374" s="33">
        <f t="shared" si="10"/>
        <v>0</v>
      </c>
      <c r="F374" s="33">
        <f t="shared" si="11"/>
        <v>0</v>
      </c>
      <c r="G374" s="30">
        <v>0.65920000000000001</v>
      </c>
      <c r="H374" s="30">
        <v>15.6235</v>
      </c>
      <c r="I374" s="30">
        <v>2.1741999999999999</v>
      </c>
      <c r="J374" s="30">
        <v>1.6462000000000001</v>
      </c>
      <c r="K374" s="31">
        <v>11083.2981</v>
      </c>
      <c r="L374" s="31">
        <v>109921.35309999999</v>
      </c>
      <c r="M374" s="31">
        <v>308845.66600000003</v>
      </c>
      <c r="N374" s="31">
        <v>129840.1691</v>
      </c>
      <c r="O374" s="31">
        <v>4937.7974000000004</v>
      </c>
      <c r="P374" s="31">
        <v>13417.3362</v>
      </c>
      <c r="Q374" s="30">
        <v>19.7742</v>
      </c>
      <c r="R374" s="30">
        <v>85.546700000000001</v>
      </c>
      <c r="S374" s="30">
        <v>22.723700000000001</v>
      </c>
      <c r="T374" s="30">
        <v>19.376200000000001</v>
      </c>
      <c r="U374" s="30" t="s">
        <v>146</v>
      </c>
      <c r="V374" s="31">
        <v>14531.0782</v>
      </c>
    </row>
    <row r="375" spans="1:22" x14ac:dyDescent="0.3">
      <c r="A375" s="32" t="s">
        <v>165</v>
      </c>
      <c r="B375" s="32">
        <v>2006</v>
      </c>
      <c r="C375" s="29" t="s">
        <v>197</v>
      </c>
      <c r="D375" s="29" t="s">
        <v>205</v>
      </c>
      <c r="E375" s="33">
        <f t="shared" si="10"/>
        <v>0</v>
      </c>
      <c r="F375" s="33">
        <f t="shared" si="11"/>
        <v>0</v>
      </c>
      <c r="G375" s="30">
        <v>1.2142999999999999</v>
      </c>
      <c r="H375" s="30">
        <v>26.122699999999998</v>
      </c>
      <c r="I375" s="30">
        <v>2.0217999999999998</v>
      </c>
      <c r="J375" s="30">
        <v>1.4000999999999999</v>
      </c>
      <c r="K375" s="31">
        <v>15221.9251</v>
      </c>
      <c r="L375" s="31">
        <v>126451.8717</v>
      </c>
      <c r="M375" s="31">
        <v>350190.73080000002</v>
      </c>
      <c r="N375" s="31">
        <v>144318.18179999999</v>
      </c>
      <c r="O375" s="31">
        <v>5596.8696</v>
      </c>
      <c r="P375" s="31">
        <v>17118.5383</v>
      </c>
      <c r="Q375" s="30">
        <v>17.109300000000001</v>
      </c>
      <c r="R375" s="30">
        <v>82.965900000000005</v>
      </c>
      <c r="S375" s="30">
        <v>5.4638999999999998</v>
      </c>
      <c r="T375" s="30">
        <v>5.6384999999999996</v>
      </c>
      <c r="U375" s="30" t="s">
        <v>146</v>
      </c>
      <c r="V375" s="31">
        <v>16543.671999999999</v>
      </c>
    </row>
    <row r="376" spans="1:22" x14ac:dyDescent="0.3">
      <c r="A376" s="32" t="s">
        <v>166</v>
      </c>
      <c r="B376" s="32">
        <v>2007</v>
      </c>
      <c r="C376" s="29" t="s">
        <v>197</v>
      </c>
      <c r="D376" s="29" t="s">
        <v>205</v>
      </c>
      <c r="E376" s="33">
        <f t="shared" si="10"/>
        <v>1</v>
      </c>
      <c r="F376" s="33">
        <f t="shared" si="11"/>
        <v>0</v>
      </c>
      <c r="G376" s="30">
        <v>0.98080000000000001</v>
      </c>
      <c r="H376" s="30">
        <v>19.792999999999999</v>
      </c>
      <c r="I376" s="30">
        <v>2.0436000000000001</v>
      </c>
      <c r="J376" s="30">
        <v>1.3167</v>
      </c>
      <c r="K376" s="31">
        <v>32933.375399999997</v>
      </c>
      <c r="L376" s="31">
        <v>160529.41800000001</v>
      </c>
      <c r="M376" s="31">
        <v>444294.28480000002</v>
      </c>
      <c r="N376" s="31">
        <v>186517.20869999999</v>
      </c>
      <c r="O376" s="31">
        <v>6314.0218999999997</v>
      </c>
      <c r="P376" s="31">
        <v>22080.833600000002</v>
      </c>
      <c r="Q376" s="30">
        <v>18.779399999999999</v>
      </c>
      <c r="R376" s="30">
        <v>84.392200000000003</v>
      </c>
      <c r="S376" s="30">
        <v>9.4396000000000004</v>
      </c>
      <c r="T376" s="30">
        <v>5.9353999999999996</v>
      </c>
      <c r="U376" s="30" t="s">
        <v>146</v>
      </c>
      <c r="V376" s="31">
        <v>20833.5965</v>
      </c>
    </row>
    <row r="377" spans="1:22" x14ac:dyDescent="0.3">
      <c r="A377" s="32" t="s">
        <v>167</v>
      </c>
      <c r="B377" s="32">
        <v>2008</v>
      </c>
      <c r="C377" s="29" t="s">
        <v>197</v>
      </c>
      <c r="D377" s="29" t="s">
        <v>205</v>
      </c>
      <c r="E377" s="33">
        <f t="shared" si="10"/>
        <v>1</v>
      </c>
      <c r="F377" s="33">
        <f t="shared" si="11"/>
        <v>0</v>
      </c>
      <c r="G377" s="30">
        <v>0.77800000000000002</v>
      </c>
      <c r="H377" s="30">
        <v>14.864699999999999</v>
      </c>
      <c r="I377" s="30">
        <v>2.2004999999999999</v>
      </c>
      <c r="J377" s="30">
        <v>1.6202000000000001</v>
      </c>
      <c r="K377" s="31">
        <v>17228.192999999999</v>
      </c>
      <c r="L377" s="31">
        <v>176414.2298</v>
      </c>
      <c r="M377" s="31">
        <v>469227.69309999997</v>
      </c>
      <c r="N377" s="31">
        <v>184253.93650000001</v>
      </c>
      <c r="O377" s="31">
        <v>8328.7417999999998</v>
      </c>
      <c r="P377" s="31">
        <v>24826.293399999999</v>
      </c>
      <c r="Q377" s="30">
        <v>16.670999999999999</v>
      </c>
      <c r="R377" s="30">
        <v>88.150499999999994</v>
      </c>
      <c r="S377" s="30">
        <v>24.801100000000002</v>
      </c>
      <c r="T377" s="30">
        <v>35.927500000000002</v>
      </c>
      <c r="U377" s="30" t="s">
        <v>146</v>
      </c>
      <c r="V377" s="31">
        <v>21118.053800000002</v>
      </c>
    </row>
    <row r="378" spans="1:22" x14ac:dyDescent="0.3">
      <c r="A378" s="32" t="s">
        <v>168</v>
      </c>
      <c r="B378" s="32">
        <v>2009</v>
      </c>
      <c r="C378" s="29" t="s">
        <v>197</v>
      </c>
      <c r="D378" s="29" t="s">
        <v>205</v>
      </c>
      <c r="E378" s="33">
        <f t="shared" si="10"/>
        <v>1</v>
      </c>
      <c r="F378" s="33">
        <f t="shared" si="11"/>
        <v>0</v>
      </c>
      <c r="G378" s="30">
        <v>0.55689999999999995</v>
      </c>
      <c r="H378" s="30">
        <v>9.0688999999999993</v>
      </c>
      <c r="I378" s="30">
        <v>2.5448</v>
      </c>
      <c r="J378" s="30">
        <v>2.1440999999999999</v>
      </c>
      <c r="K378" s="31">
        <v>19799.2971</v>
      </c>
      <c r="L378" s="31">
        <v>175346.83679999999</v>
      </c>
      <c r="M378" s="31">
        <v>515370.88419999997</v>
      </c>
      <c r="N378" s="31">
        <v>236307.80609999999</v>
      </c>
      <c r="O378" s="31">
        <v>9728.6177000000007</v>
      </c>
      <c r="P378" s="31">
        <v>32672.0311</v>
      </c>
      <c r="Q378" s="30">
        <v>13.647600000000001</v>
      </c>
      <c r="R378" s="30">
        <v>89.190600000000003</v>
      </c>
      <c r="S378" s="30">
        <v>15.525399999999999</v>
      </c>
      <c r="T378" s="30">
        <v>4.0831</v>
      </c>
      <c r="U378" s="30" t="s">
        <v>146</v>
      </c>
      <c r="V378" s="31">
        <v>26209.766899999999</v>
      </c>
    </row>
    <row r="379" spans="1:22" x14ac:dyDescent="0.3">
      <c r="A379" s="32" t="s">
        <v>169</v>
      </c>
      <c r="B379" s="32">
        <v>2010</v>
      </c>
      <c r="C379" s="29" t="s">
        <v>197</v>
      </c>
      <c r="D379" s="29" t="s">
        <v>205</v>
      </c>
      <c r="E379" s="33">
        <f t="shared" si="10"/>
        <v>1</v>
      </c>
      <c r="F379" s="33">
        <f t="shared" si="11"/>
        <v>0</v>
      </c>
      <c r="G379" s="30">
        <v>0.7893</v>
      </c>
      <c r="H379" s="30">
        <v>11.9894</v>
      </c>
      <c r="I379" s="30">
        <v>2.3532000000000002</v>
      </c>
      <c r="J379" s="30">
        <v>2.1440000000000001</v>
      </c>
      <c r="K379" s="31">
        <v>23966.584800000001</v>
      </c>
      <c r="L379" s="31">
        <v>196471.7445</v>
      </c>
      <c r="M379" s="31">
        <v>608889.43489999999</v>
      </c>
      <c r="N379" s="31">
        <v>267645.20880000002</v>
      </c>
      <c r="O379" s="31">
        <v>11123.997799999999</v>
      </c>
      <c r="P379" s="31">
        <v>38237.837800000001</v>
      </c>
      <c r="Q379" s="30">
        <v>13.960900000000001</v>
      </c>
      <c r="R379" s="30">
        <v>87.463899999999995</v>
      </c>
      <c r="S379" s="30">
        <v>6.5884</v>
      </c>
      <c r="T379" s="30">
        <v>9.9573999999999998</v>
      </c>
      <c r="U379" s="30" t="s">
        <v>146</v>
      </c>
      <c r="V379" s="31">
        <v>30535.626499999998</v>
      </c>
    </row>
    <row r="380" spans="1:22" x14ac:dyDescent="0.3">
      <c r="A380" s="32" t="s">
        <v>170</v>
      </c>
      <c r="B380" s="32">
        <v>2011</v>
      </c>
      <c r="C380" s="29" t="s">
        <v>197</v>
      </c>
      <c r="D380" s="29" t="s">
        <v>205</v>
      </c>
      <c r="E380" s="33">
        <f t="shared" si="10"/>
        <v>1</v>
      </c>
      <c r="F380" s="33">
        <f t="shared" si="11"/>
        <v>0</v>
      </c>
      <c r="G380" s="30">
        <v>0.90190000000000003</v>
      </c>
      <c r="H380" s="30">
        <v>13.8629</v>
      </c>
      <c r="I380" s="30">
        <v>2.3380000000000001</v>
      </c>
      <c r="J380" s="30">
        <v>2.2439</v>
      </c>
      <c r="K380" s="31">
        <v>28643.3524</v>
      </c>
      <c r="L380" s="31">
        <v>219856.29579999999</v>
      </c>
      <c r="M380" s="31">
        <v>689739.72470000002</v>
      </c>
      <c r="N380" s="31">
        <v>307313.83779999998</v>
      </c>
      <c r="O380" s="31">
        <v>13007.101000000001</v>
      </c>
      <c r="P380" s="31">
        <v>43670.987800000003</v>
      </c>
      <c r="Q380" s="30">
        <v>14.1907</v>
      </c>
      <c r="R380" s="30">
        <v>88.628600000000006</v>
      </c>
      <c r="S380" s="30">
        <v>12.2936</v>
      </c>
      <c r="T380" s="30">
        <v>11.894500000000001</v>
      </c>
      <c r="U380" s="30" t="s">
        <v>146</v>
      </c>
      <c r="V380" s="31">
        <v>35150.236199999999</v>
      </c>
    </row>
    <row r="381" spans="1:22" x14ac:dyDescent="0.3">
      <c r="A381" s="32" t="s">
        <v>171</v>
      </c>
      <c r="B381" s="32">
        <v>2012</v>
      </c>
      <c r="C381" s="29" t="s">
        <v>197</v>
      </c>
      <c r="D381" s="29" t="s">
        <v>205</v>
      </c>
      <c r="E381" s="33">
        <f t="shared" si="10"/>
        <v>1</v>
      </c>
      <c r="F381" s="33">
        <f t="shared" si="11"/>
        <v>0</v>
      </c>
      <c r="G381" s="30">
        <v>0.82340000000000002</v>
      </c>
      <c r="H381" s="30">
        <v>14.8245</v>
      </c>
      <c r="I381" s="30">
        <v>2.2484999999999999</v>
      </c>
      <c r="J381" s="30">
        <v>2.0287999999999999</v>
      </c>
      <c r="K381" s="31">
        <v>30998.299500000001</v>
      </c>
      <c r="L381" s="31">
        <v>245948.78460000001</v>
      </c>
      <c r="M381" s="31">
        <v>811349.40480000002</v>
      </c>
      <c r="N381" s="31">
        <v>411615.48460000003</v>
      </c>
      <c r="O381" s="31">
        <v>14960.9861</v>
      </c>
      <c r="P381" s="31">
        <v>44141.242400000003</v>
      </c>
      <c r="Q381" s="30">
        <v>16.5532</v>
      </c>
      <c r="R381" s="30">
        <v>85.988900000000001</v>
      </c>
      <c r="S381" s="30">
        <v>8.4298000000000002</v>
      </c>
      <c r="T381" s="30">
        <v>9.9129000000000005</v>
      </c>
      <c r="U381" s="30" t="s">
        <v>146</v>
      </c>
      <c r="V381" s="31">
        <v>38606.582000000002</v>
      </c>
    </row>
    <row r="382" spans="1:22" x14ac:dyDescent="0.3">
      <c r="A382" s="32" t="s">
        <v>172</v>
      </c>
      <c r="B382" s="32">
        <v>2013</v>
      </c>
      <c r="C382" s="29" t="s">
        <v>197</v>
      </c>
      <c r="D382" s="29" t="s">
        <v>205</v>
      </c>
      <c r="E382" s="33">
        <f t="shared" si="10"/>
        <v>0</v>
      </c>
      <c r="F382" s="33">
        <f t="shared" si="11"/>
        <v>0</v>
      </c>
      <c r="G382" s="30">
        <v>0.78359999999999996</v>
      </c>
      <c r="H382" s="30">
        <v>13.974</v>
      </c>
      <c r="I382" s="30">
        <v>2.1857000000000002</v>
      </c>
      <c r="J382" s="30">
        <v>2.0047000000000001</v>
      </c>
      <c r="K382" s="31">
        <v>30248.346000000001</v>
      </c>
      <c r="L382" s="31">
        <v>295176.9105</v>
      </c>
      <c r="M382" s="31">
        <v>827051.49100000004</v>
      </c>
      <c r="N382" s="31">
        <v>429357.56060000003</v>
      </c>
      <c r="O382" s="31">
        <v>15772.783799999999</v>
      </c>
      <c r="P382" s="31">
        <v>45133.761599999998</v>
      </c>
      <c r="Q382" s="30">
        <v>16.587199999999999</v>
      </c>
      <c r="R382" s="30">
        <v>87.302700000000002</v>
      </c>
      <c r="S382" s="30">
        <v>8.8178999999999998</v>
      </c>
      <c r="T382" s="30">
        <v>12.2578</v>
      </c>
      <c r="U382" s="30" t="s">
        <v>146</v>
      </c>
      <c r="V382" s="31">
        <v>30248.346000000001</v>
      </c>
    </row>
    <row r="383" spans="1:22" x14ac:dyDescent="0.3">
      <c r="A383" s="32" t="s">
        <v>173</v>
      </c>
      <c r="B383" s="32">
        <v>2014</v>
      </c>
      <c r="C383" s="29" t="s">
        <v>197</v>
      </c>
      <c r="D383" s="29" t="s">
        <v>205</v>
      </c>
      <c r="E383" s="33">
        <f t="shared" si="10"/>
        <v>0</v>
      </c>
      <c r="F383" s="33">
        <f t="shared" si="11"/>
        <v>0</v>
      </c>
      <c r="G383" s="30">
        <v>0.86080000000000001</v>
      </c>
      <c r="H383" s="30">
        <v>15.4261</v>
      </c>
      <c r="I383" s="30">
        <v>2.1781000000000001</v>
      </c>
      <c r="J383" s="30">
        <v>2.0678999999999998</v>
      </c>
      <c r="K383" s="31">
        <v>31919.6666</v>
      </c>
      <c r="L383" s="31">
        <v>307683.09980000003</v>
      </c>
      <c r="M383" s="31">
        <v>837685.75989999995</v>
      </c>
      <c r="N383" s="31">
        <v>435587.8702</v>
      </c>
      <c r="O383" s="31">
        <v>16136.508900000001</v>
      </c>
      <c r="P383" s="31">
        <v>46534.846599999997</v>
      </c>
      <c r="Q383" s="30">
        <v>16.801100000000002</v>
      </c>
      <c r="R383" s="30">
        <v>86.476500000000001</v>
      </c>
      <c r="S383" s="30">
        <v>7.5053000000000001</v>
      </c>
      <c r="T383" s="30">
        <v>11.3873</v>
      </c>
      <c r="U383" s="30" t="s">
        <v>146</v>
      </c>
      <c r="V383" s="31">
        <v>31919.6666</v>
      </c>
    </row>
    <row r="384" spans="1:22" x14ac:dyDescent="0.3">
      <c r="A384" s="32" t="s">
        <v>174</v>
      </c>
      <c r="B384" s="32">
        <v>2015</v>
      </c>
      <c r="C384" s="29" t="s">
        <v>197</v>
      </c>
      <c r="D384" s="29" t="s">
        <v>205</v>
      </c>
      <c r="E384" s="33">
        <f t="shared" si="10"/>
        <v>0</v>
      </c>
      <c r="F384" s="33">
        <f t="shared" si="11"/>
        <v>0</v>
      </c>
      <c r="G384" s="30">
        <v>0.76629999999999998</v>
      </c>
      <c r="H384" s="30">
        <v>13.5642</v>
      </c>
      <c r="I384" s="30">
        <v>2.0396999999999998</v>
      </c>
      <c r="J384" s="30">
        <v>-0.42709999999999998</v>
      </c>
      <c r="K384" s="31">
        <v>33202.814299999998</v>
      </c>
      <c r="L384" s="31">
        <v>310490.21110000001</v>
      </c>
      <c r="M384" s="31">
        <v>844580.14679999999</v>
      </c>
      <c r="N384" s="31">
        <v>435737.99329999997</v>
      </c>
      <c r="O384" s="31">
        <v>15078.257299999999</v>
      </c>
      <c r="P384" s="31">
        <v>47964.209199999998</v>
      </c>
      <c r="Q384" s="30">
        <v>16.476299999999998</v>
      </c>
      <c r="R384" s="30">
        <v>84.876499999999993</v>
      </c>
      <c r="S384" s="30">
        <v>14.167199999999999</v>
      </c>
      <c r="T384" s="30">
        <v>16.708600000000001</v>
      </c>
      <c r="U384" s="30" t="s">
        <v>146</v>
      </c>
      <c r="V384" s="31">
        <v>33202.814299999998</v>
      </c>
    </row>
    <row r="385" spans="1:22" x14ac:dyDescent="0.3">
      <c r="A385" s="32" t="s">
        <v>175</v>
      </c>
      <c r="B385" s="32">
        <v>2016</v>
      </c>
      <c r="C385" s="29" t="s">
        <v>197</v>
      </c>
      <c r="D385" s="29" t="s">
        <v>205</v>
      </c>
      <c r="E385" s="33">
        <f t="shared" si="10"/>
        <v>0</v>
      </c>
      <c r="F385" s="33">
        <f t="shared" si="11"/>
        <v>0</v>
      </c>
      <c r="G385" s="30">
        <v>0.77329999999999999</v>
      </c>
      <c r="H385" s="30">
        <v>13.2639</v>
      </c>
      <c r="I385" s="30">
        <v>1.9643999999999999</v>
      </c>
      <c r="J385" s="30">
        <v>-0.67789999999999995</v>
      </c>
      <c r="K385" s="31">
        <v>36849.682999999997</v>
      </c>
      <c r="L385" s="31">
        <v>302755.68819999998</v>
      </c>
      <c r="M385" s="31">
        <v>878005.96790000005</v>
      </c>
      <c r="N385" s="31">
        <v>452790.0037</v>
      </c>
      <c r="O385" s="31">
        <v>15028.3303</v>
      </c>
      <c r="P385" s="31">
        <v>50849.682999999997</v>
      </c>
      <c r="Q385" s="30">
        <v>15.8591</v>
      </c>
      <c r="R385" s="30">
        <v>88.505899999999997</v>
      </c>
      <c r="S385" s="30">
        <v>6.5278999999999998</v>
      </c>
      <c r="T385" s="30">
        <v>10.7889</v>
      </c>
      <c r="U385" s="30">
        <v>384.12560000000002</v>
      </c>
      <c r="V385" s="31">
        <v>46114.136500000001</v>
      </c>
    </row>
    <row r="386" spans="1:22" x14ac:dyDescent="0.3">
      <c r="A386" s="32" t="s">
        <v>176</v>
      </c>
      <c r="B386" s="32">
        <v>2017</v>
      </c>
      <c r="C386" s="29" t="s">
        <v>197</v>
      </c>
      <c r="D386" s="29" t="s">
        <v>205</v>
      </c>
      <c r="E386" s="33">
        <f t="shared" si="10"/>
        <v>0</v>
      </c>
      <c r="F386" s="33">
        <f t="shared" si="11"/>
        <v>0</v>
      </c>
      <c r="G386" s="30">
        <v>0.84660000000000002</v>
      </c>
      <c r="H386" s="30">
        <v>14.8277</v>
      </c>
      <c r="I386" s="30">
        <v>1.8825000000000001</v>
      </c>
      <c r="J386" s="30">
        <v>-1.4180999999999999</v>
      </c>
      <c r="K386" s="31">
        <v>41677.1342</v>
      </c>
      <c r="L386" s="31">
        <v>337908.04060000001</v>
      </c>
      <c r="M386" s="31">
        <v>991699.62009999994</v>
      </c>
      <c r="N386" s="31">
        <v>501159.18430000002</v>
      </c>
      <c r="O386" s="31">
        <v>15943.071400000001</v>
      </c>
      <c r="P386" s="31">
        <v>53855.160100000001</v>
      </c>
      <c r="Q386" s="30">
        <v>17.010200000000001</v>
      </c>
      <c r="R386" s="30">
        <v>84.576599999999999</v>
      </c>
      <c r="S386" s="30">
        <v>6.4880000000000004</v>
      </c>
      <c r="T386" s="30">
        <v>6.9504000000000001</v>
      </c>
      <c r="U386" s="30">
        <v>414.80919999999998</v>
      </c>
      <c r="V386" s="31">
        <v>50428.781900000002</v>
      </c>
    </row>
    <row r="387" spans="1:22" x14ac:dyDescent="0.3">
      <c r="A387" s="32" t="s">
        <v>177</v>
      </c>
      <c r="B387" s="32">
        <v>2018</v>
      </c>
      <c r="C387" s="29" t="s">
        <v>197</v>
      </c>
      <c r="D387" s="29" t="s">
        <v>205</v>
      </c>
      <c r="E387" s="33">
        <f t="shared" ref="E387:E450" si="12">IF(OR(AND(B387&gt;2006,B387&lt;=2012), B387=2001,B387&gt;=2020),1,0)</f>
        <v>0</v>
      </c>
      <c r="F387" s="33">
        <f t="shared" ref="F387:F450" si="13">IF(D387="USA",1,0)</f>
        <v>0</v>
      </c>
      <c r="G387" s="30">
        <v>0.86170000000000002</v>
      </c>
      <c r="H387" s="30">
        <v>15.397500000000001</v>
      </c>
      <c r="I387" s="30">
        <v>1.8671</v>
      </c>
      <c r="J387" s="30">
        <v>-2.2833000000000001</v>
      </c>
      <c r="K387" s="31">
        <v>45398.236799999999</v>
      </c>
      <c r="L387" s="31">
        <v>331053.35159999999</v>
      </c>
      <c r="M387" s="31">
        <v>1014500</v>
      </c>
      <c r="N387" s="31">
        <v>514426.2046</v>
      </c>
      <c r="O387" s="31">
        <v>17284.9506</v>
      </c>
      <c r="P387" s="31">
        <v>56275.269800000002</v>
      </c>
      <c r="Q387" s="30">
        <v>16.677900000000001</v>
      </c>
      <c r="R387" s="30">
        <v>85.037700000000001</v>
      </c>
      <c r="S387" s="30">
        <v>4.7245999999999997</v>
      </c>
      <c r="T387" s="30">
        <v>5.8480999999999996</v>
      </c>
      <c r="U387" s="30">
        <v>408.60320000000002</v>
      </c>
      <c r="V387" s="31">
        <v>53529.411800000002</v>
      </c>
    </row>
    <row r="388" spans="1:22" x14ac:dyDescent="0.3">
      <c r="A388" s="32" t="s">
        <v>178</v>
      </c>
      <c r="B388" s="32">
        <v>2019</v>
      </c>
      <c r="C388" s="29" t="s">
        <v>197</v>
      </c>
      <c r="D388" s="29" t="s">
        <v>205</v>
      </c>
      <c r="E388" s="33">
        <f t="shared" si="12"/>
        <v>0</v>
      </c>
      <c r="F388" s="33">
        <f t="shared" si="13"/>
        <v>0</v>
      </c>
      <c r="G388" s="30">
        <v>0.84850000000000003</v>
      </c>
      <c r="H388" s="30">
        <v>14.6408</v>
      </c>
      <c r="I388" s="30">
        <v>1.8953</v>
      </c>
      <c r="J388" s="30">
        <v>-3.8784999999999998</v>
      </c>
      <c r="K388" s="31">
        <v>46864.458299999998</v>
      </c>
      <c r="L388" s="31">
        <v>346451.90700000001</v>
      </c>
      <c r="M388" s="31">
        <v>1075300</v>
      </c>
      <c r="N388" s="31">
        <v>539150.58499999996</v>
      </c>
      <c r="O388" s="31">
        <v>18009.294399999999</v>
      </c>
      <c r="P388" s="31">
        <v>62225.345699999998</v>
      </c>
      <c r="Q388" s="30">
        <v>16.137699999999999</v>
      </c>
      <c r="R388" s="30">
        <v>82.789000000000001</v>
      </c>
      <c r="S388" s="30">
        <v>4.8380999999999998</v>
      </c>
      <c r="T388" s="30">
        <v>-5.4112999999999998</v>
      </c>
      <c r="U388" s="30">
        <v>366.45420000000001</v>
      </c>
      <c r="V388" s="31">
        <v>56315.149700000002</v>
      </c>
    </row>
    <row r="389" spans="1:22" x14ac:dyDescent="0.3">
      <c r="A389" s="32" t="s">
        <v>179</v>
      </c>
      <c r="B389" s="32">
        <v>2020</v>
      </c>
      <c r="C389" s="29" t="s">
        <v>197</v>
      </c>
      <c r="D389" s="29" t="s">
        <v>205</v>
      </c>
      <c r="E389" s="33">
        <f t="shared" si="12"/>
        <v>1</v>
      </c>
      <c r="F389" s="33">
        <f t="shared" si="13"/>
        <v>0</v>
      </c>
      <c r="G389" s="30">
        <v>0.75980000000000003</v>
      </c>
      <c r="H389" s="30">
        <v>13.5406</v>
      </c>
      <c r="I389" s="30">
        <v>1.7624</v>
      </c>
      <c r="J389" s="30">
        <v>-1.5096000000000001</v>
      </c>
      <c r="K389" s="31">
        <v>51796.236599999997</v>
      </c>
      <c r="L389" s="31">
        <v>359022.4155</v>
      </c>
      <c r="M389" s="31">
        <v>1286400</v>
      </c>
      <c r="N389" s="31">
        <v>569580.17839999998</v>
      </c>
      <c r="O389" s="31">
        <v>19047.941200000001</v>
      </c>
      <c r="P389" s="31">
        <v>67358.122799999997</v>
      </c>
      <c r="Q389" s="30">
        <v>17.967400000000001</v>
      </c>
      <c r="R389" s="30">
        <v>81.018000000000001</v>
      </c>
      <c r="S389" s="30">
        <v>7.0647000000000002</v>
      </c>
      <c r="T389" s="30">
        <v>26.333100000000002</v>
      </c>
      <c r="U389" s="30">
        <v>341.91669999999999</v>
      </c>
      <c r="V389" s="31">
        <v>59990.254099999998</v>
      </c>
    </row>
    <row r="390" spans="1:22" x14ac:dyDescent="0.3">
      <c r="A390" s="32" t="s">
        <v>180</v>
      </c>
      <c r="B390" s="32">
        <v>2021</v>
      </c>
      <c r="C390" s="29" t="s">
        <v>197</v>
      </c>
      <c r="D390" s="29" t="s">
        <v>205</v>
      </c>
      <c r="E390" s="33">
        <f t="shared" si="12"/>
        <v>1</v>
      </c>
      <c r="F390" s="33">
        <f t="shared" si="13"/>
        <v>0</v>
      </c>
      <c r="G390" s="30">
        <v>0.83020000000000005</v>
      </c>
      <c r="H390" s="30">
        <v>15.273400000000001</v>
      </c>
      <c r="I390" s="30">
        <v>1.5048999999999999</v>
      </c>
      <c r="J390" s="30">
        <v>-0.17649999999999999</v>
      </c>
      <c r="K390" s="31">
        <v>61080.993900000001</v>
      </c>
      <c r="L390" s="31">
        <v>371329.46110000001</v>
      </c>
      <c r="M390" s="31">
        <v>1394500</v>
      </c>
      <c r="N390" s="31">
        <v>614205.38879999996</v>
      </c>
      <c r="O390" s="31">
        <v>19192.673900000002</v>
      </c>
      <c r="P390" s="31">
        <v>75926.105200000005</v>
      </c>
      <c r="Q390" s="30">
        <v>17.318200000000001</v>
      </c>
      <c r="R390" s="30">
        <v>83.509100000000004</v>
      </c>
      <c r="S390" s="30">
        <v>0.2114</v>
      </c>
      <c r="T390" s="30">
        <v>-0.5625</v>
      </c>
      <c r="U390" s="30">
        <v>303.58150000000001</v>
      </c>
      <c r="V390" s="31">
        <v>70980.154899999994</v>
      </c>
    </row>
    <row r="391" spans="1:22" x14ac:dyDescent="0.3">
      <c r="A391" s="32" t="s">
        <v>181</v>
      </c>
      <c r="B391" s="32">
        <v>2022</v>
      </c>
      <c r="C391" s="29" t="s">
        <v>197</v>
      </c>
      <c r="D391" s="29" t="s">
        <v>205</v>
      </c>
      <c r="E391" s="33">
        <f t="shared" si="12"/>
        <v>1</v>
      </c>
      <c r="F391" s="33">
        <f t="shared" si="13"/>
        <v>0</v>
      </c>
      <c r="G391" s="30">
        <v>0.95599999999999996</v>
      </c>
      <c r="H391" s="30">
        <v>17.6784</v>
      </c>
      <c r="I391" s="30">
        <v>1.6357999999999999</v>
      </c>
      <c r="J391" s="30">
        <v>-3.2054</v>
      </c>
      <c r="K391" s="31">
        <v>69213.285399999993</v>
      </c>
      <c r="L391" s="31">
        <v>379060.04840000003</v>
      </c>
      <c r="M391" s="31">
        <v>1405900</v>
      </c>
      <c r="N391" s="31">
        <v>628517.48659999995</v>
      </c>
      <c r="O391" s="31">
        <v>21254.9627</v>
      </c>
      <c r="P391" s="31">
        <v>73414.473199999993</v>
      </c>
      <c r="Q391" s="30">
        <v>17.215599999999998</v>
      </c>
      <c r="R391" s="30">
        <v>85.652699999999996</v>
      </c>
      <c r="S391" s="30">
        <v>12.5913</v>
      </c>
      <c r="T391" s="30">
        <v>9.2123000000000008</v>
      </c>
      <c r="U391" s="30">
        <v>305.88959999999997</v>
      </c>
      <c r="V391" s="31">
        <v>78579.8079</v>
      </c>
    </row>
    <row r="392" spans="1:22" hidden="1" x14ac:dyDescent="0.3">
      <c r="A392" s="32" t="s">
        <v>157</v>
      </c>
      <c r="B392" s="32">
        <v>1998</v>
      </c>
      <c r="C392" s="29" t="s">
        <v>22</v>
      </c>
      <c r="D392" s="29" t="s">
        <v>45</v>
      </c>
      <c r="E392" s="33">
        <f t="shared" si="12"/>
        <v>0</v>
      </c>
      <c r="F392" s="33">
        <f t="shared" si="13"/>
        <v>1</v>
      </c>
      <c r="G392" s="30">
        <v>0.86899999999999999</v>
      </c>
      <c r="H392" s="30">
        <v>11.4565</v>
      </c>
      <c r="I392" s="30">
        <v>3.7481</v>
      </c>
      <c r="J392" s="30">
        <v>2.8765999999999998</v>
      </c>
      <c r="K392" s="31" t="s">
        <v>146</v>
      </c>
      <c r="L392" s="31" t="s">
        <v>146</v>
      </c>
      <c r="M392" s="31">
        <v>617679</v>
      </c>
      <c r="N392" s="31">
        <v>357328</v>
      </c>
      <c r="O392" s="31">
        <v>18298</v>
      </c>
      <c r="P392" s="31">
        <v>45855</v>
      </c>
      <c r="Q392" s="30">
        <v>13.4459</v>
      </c>
      <c r="R392" s="30">
        <v>70.601399999999998</v>
      </c>
      <c r="S392" s="30">
        <v>4.4390999999999998</v>
      </c>
      <c r="T392" s="30">
        <v>3.9371</v>
      </c>
      <c r="U392" s="30" t="s">
        <v>146</v>
      </c>
      <c r="V392" s="31">
        <v>57055</v>
      </c>
    </row>
    <row r="393" spans="1:22" hidden="1" x14ac:dyDescent="0.3">
      <c r="A393" s="32" t="s">
        <v>158</v>
      </c>
      <c r="B393" s="32">
        <v>1999</v>
      </c>
      <c r="C393" s="29" t="s">
        <v>22</v>
      </c>
      <c r="D393" s="29" t="s">
        <v>45</v>
      </c>
      <c r="E393" s="33">
        <f t="shared" si="12"/>
        <v>0</v>
      </c>
      <c r="F393" s="33">
        <f t="shared" si="13"/>
        <v>1</v>
      </c>
      <c r="G393" s="30">
        <v>1.2608999999999999</v>
      </c>
      <c r="H393" s="30">
        <v>17.461500000000001</v>
      </c>
      <c r="I393" s="30">
        <v>3.5268999999999999</v>
      </c>
      <c r="J393" s="30">
        <v>2.6427</v>
      </c>
      <c r="K393" s="31">
        <v>38651</v>
      </c>
      <c r="L393" s="31">
        <v>525661.76470000006</v>
      </c>
      <c r="M393" s="31">
        <v>632574</v>
      </c>
      <c r="N393" s="31">
        <v>370662</v>
      </c>
      <c r="O393" s="31">
        <v>18237</v>
      </c>
      <c r="P393" s="31">
        <v>44355</v>
      </c>
      <c r="Q393" s="30">
        <v>14.2369</v>
      </c>
      <c r="R393" s="30">
        <v>65.529899999999998</v>
      </c>
      <c r="S393" s="30">
        <v>3.7315999999999998</v>
      </c>
      <c r="T393" s="30">
        <v>-3.5167999999999999</v>
      </c>
      <c r="U393" s="30" t="s">
        <v>146</v>
      </c>
      <c r="V393" s="31">
        <v>57192</v>
      </c>
    </row>
    <row r="394" spans="1:22" hidden="1" x14ac:dyDescent="0.3">
      <c r="A394" s="32" t="s">
        <v>159</v>
      </c>
      <c r="B394" s="32">
        <v>2000</v>
      </c>
      <c r="C394" s="29" t="s">
        <v>22</v>
      </c>
      <c r="D394" s="29" t="s">
        <v>45</v>
      </c>
      <c r="E394" s="33">
        <f t="shared" si="12"/>
        <v>0</v>
      </c>
      <c r="F394" s="33">
        <f t="shared" si="13"/>
        <v>1</v>
      </c>
      <c r="G394" s="30">
        <v>1.1794</v>
      </c>
      <c r="H394" s="30">
        <v>16.344100000000001</v>
      </c>
      <c r="I394" s="30">
        <v>3.5605000000000002</v>
      </c>
      <c r="J394" s="30">
        <v>2.4518</v>
      </c>
      <c r="K394" s="31">
        <v>40667</v>
      </c>
      <c r="L394" s="31">
        <v>541902.17390000005</v>
      </c>
      <c r="M394" s="31">
        <v>642191</v>
      </c>
      <c r="N394" s="31">
        <v>392193</v>
      </c>
      <c r="O394" s="31">
        <v>18442</v>
      </c>
      <c r="P394" s="31">
        <v>47556</v>
      </c>
      <c r="Q394" s="30">
        <v>13.483499999999999</v>
      </c>
      <c r="R394" s="30">
        <v>68.939300000000003</v>
      </c>
      <c r="S394" s="30">
        <v>5.8087999999999997</v>
      </c>
      <c r="T394" s="30">
        <v>4.8868999999999998</v>
      </c>
      <c r="U394" s="30" t="s">
        <v>146</v>
      </c>
      <c r="V394" s="31">
        <v>59826</v>
      </c>
    </row>
    <row r="395" spans="1:22" hidden="1" x14ac:dyDescent="0.3">
      <c r="A395" s="32" t="s">
        <v>160</v>
      </c>
      <c r="B395" s="32">
        <v>2001</v>
      </c>
      <c r="C395" s="29" t="s">
        <v>22</v>
      </c>
      <c r="D395" s="29" t="s">
        <v>45</v>
      </c>
      <c r="E395" s="33">
        <f t="shared" si="12"/>
        <v>1</v>
      </c>
      <c r="F395" s="33">
        <f t="shared" si="13"/>
        <v>1</v>
      </c>
      <c r="G395" s="30">
        <v>1.0747</v>
      </c>
      <c r="H395" s="30">
        <v>14.138</v>
      </c>
      <c r="I395" s="30">
        <v>4.1559999999999997</v>
      </c>
      <c r="J395" s="30">
        <v>3.35</v>
      </c>
      <c r="K395" s="31">
        <v>41972</v>
      </c>
      <c r="L395" s="31">
        <v>506061.56270000001</v>
      </c>
      <c r="M395" s="31">
        <v>621764</v>
      </c>
      <c r="N395" s="31">
        <v>329153</v>
      </c>
      <c r="O395" s="31">
        <v>20290</v>
      </c>
      <c r="P395" s="31">
        <v>48455</v>
      </c>
      <c r="Q395" s="30">
        <v>12.8146</v>
      </c>
      <c r="R395" s="30">
        <v>73.024500000000003</v>
      </c>
      <c r="S395" s="30">
        <v>-16.073699999999999</v>
      </c>
      <c r="T395" s="30">
        <v>2.5398000000000001</v>
      </c>
      <c r="U395" s="30" t="s">
        <v>146</v>
      </c>
      <c r="V395" s="31">
        <v>64118</v>
      </c>
    </row>
    <row r="396" spans="1:22" hidden="1" x14ac:dyDescent="0.3">
      <c r="A396" s="32" t="s">
        <v>161</v>
      </c>
      <c r="B396" s="32">
        <v>2002</v>
      </c>
      <c r="C396" s="29" t="s">
        <v>22</v>
      </c>
      <c r="D396" s="29" t="s">
        <v>45</v>
      </c>
      <c r="E396" s="33">
        <f t="shared" si="12"/>
        <v>0</v>
      </c>
      <c r="F396" s="33">
        <f t="shared" si="13"/>
        <v>1</v>
      </c>
      <c r="G396" s="30">
        <v>1.4420999999999999</v>
      </c>
      <c r="H396" s="30">
        <v>18.7285</v>
      </c>
      <c r="I396" s="30">
        <v>4.4481999999999999</v>
      </c>
      <c r="J396" s="30">
        <v>3.2115</v>
      </c>
      <c r="K396" s="31">
        <v>43012</v>
      </c>
      <c r="L396" s="31">
        <v>523443.28240000003</v>
      </c>
      <c r="M396" s="31">
        <v>660951</v>
      </c>
      <c r="N396" s="31">
        <v>342755</v>
      </c>
      <c r="O396" s="31">
        <v>20923</v>
      </c>
      <c r="P396" s="31">
        <v>50261</v>
      </c>
      <c r="Q396" s="30">
        <v>13.135199999999999</v>
      </c>
      <c r="R396" s="30">
        <v>58.5976</v>
      </c>
      <c r="S396" s="30">
        <v>4.1323999999999996</v>
      </c>
      <c r="T396" s="30">
        <v>-40.321300000000001</v>
      </c>
      <c r="U396" s="30" t="s">
        <v>146</v>
      </c>
      <c r="V396" s="31">
        <v>65064</v>
      </c>
    </row>
    <row r="397" spans="1:22" hidden="1" x14ac:dyDescent="0.3">
      <c r="A397" s="32" t="s">
        <v>162</v>
      </c>
      <c r="B397" s="32">
        <v>2003</v>
      </c>
      <c r="C397" s="29" t="s">
        <v>22</v>
      </c>
      <c r="D397" s="29" t="s">
        <v>45</v>
      </c>
      <c r="E397" s="33">
        <f t="shared" si="12"/>
        <v>0</v>
      </c>
      <c r="F397" s="33">
        <f t="shared" si="13"/>
        <v>1</v>
      </c>
      <c r="G397" s="30">
        <v>1.5662</v>
      </c>
      <c r="H397" s="30">
        <v>22.011099999999999</v>
      </c>
      <c r="I397" s="30">
        <v>4.077</v>
      </c>
      <c r="J397" s="30">
        <v>3.0802999999999998</v>
      </c>
      <c r="K397" s="31">
        <v>44050</v>
      </c>
      <c r="L397" s="31">
        <v>561508.00340000005</v>
      </c>
      <c r="M397" s="31">
        <v>719483</v>
      </c>
      <c r="N397" s="31">
        <v>371463</v>
      </c>
      <c r="O397" s="31">
        <v>21464</v>
      </c>
      <c r="P397" s="31">
        <v>47926</v>
      </c>
      <c r="Q397" s="30">
        <v>14.9955</v>
      </c>
      <c r="R397" s="30">
        <v>68.734499999999997</v>
      </c>
      <c r="S397" s="30">
        <v>8.3757000000000001</v>
      </c>
      <c r="T397" s="30">
        <v>85.786699999999996</v>
      </c>
      <c r="U397" s="30" t="s">
        <v>146</v>
      </c>
      <c r="V397" s="31">
        <v>66651</v>
      </c>
    </row>
    <row r="398" spans="1:22" hidden="1" x14ac:dyDescent="0.3">
      <c r="A398" s="32" t="s">
        <v>163</v>
      </c>
      <c r="B398" s="32">
        <v>2004</v>
      </c>
      <c r="C398" s="29" t="s">
        <v>22</v>
      </c>
      <c r="D398" s="29" t="s">
        <v>45</v>
      </c>
      <c r="E398" s="33">
        <f t="shared" si="12"/>
        <v>0</v>
      </c>
      <c r="F398" s="33">
        <f t="shared" si="13"/>
        <v>1</v>
      </c>
      <c r="G398" s="30">
        <v>1.5243</v>
      </c>
      <c r="H398" s="30">
        <v>18.839700000000001</v>
      </c>
      <c r="I398" s="30">
        <v>3.8098999999999998</v>
      </c>
      <c r="J398" s="30">
        <v>3.33</v>
      </c>
      <c r="K398" s="31">
        <v>65049</v>
      </c>
      <c r="L398" s="31">
        <v>793128.72979999997</v>
      </c>
      <c r="M398" s="31">
        <v>1110432</v>
      </c>
      <c r="N398" s="31">
        <v>521813</v>
      </c>
      <c r="O398" s="31">
        <v>27960</v>
      </c>
      <c r="P398" s="31">
        <v>99964</v>
      </c>
      <c r="Q398" s="30">
        <v>11.0783</v>
      </c>
      <c r="R398" s="30">
        <v>65.066100000000006</v>
      </c>
      <c r="S398" s="30">
        <v>40.475099999999998</v>
      </c>
      <c r="T398" s="30">
        <v>49.372300000000003</v>
      </c>
      <c r="U398" s="30" t="s">
        <v>146</v>
      </c>
      <c r="V398" s="31">
        <v>93034</v>
      </c>
    </row>
    <row r="399" spans="1:22" hidden="1" x14ac:dyDescent="0.3">
      <c r="A399" s="32" t="s">
        <v>164</v>
      </c>
      <c r="B399" s="32">
        <v>2005</v>
      </c>
      <c r="C399" s="29" t="s">
        <v>22</v>
      </c>
      <c r="D399" s="29" t="s">
        <v>45</v>
      </c>
      <c r="E399" s="33">
        <f t="shared" si="12"/>
        <v>0</v>
      </c>
      <c r="F399" s="33">
        <f t="shared" si="13"/>
        <v>1</v>
      </c>
      <c r="G399" s="30">
        <v>1.3708</v>
      </c>
      <c r="H399" s="30">
        <v>16.346800000000002</v>
      </c>
      <c r="I399" s="30">
        <v>3.1507999999999998</v>
      </c>
      <c r="J399" s="30">
        <v>2.6408</v>
      </c>
      <c r="K399" s="31">
        <v>74375</v>
      </c>
      <c r="L399" s="31">
        <v>901633.57400000002</v>
      </c>
      <c r="M399" s="31">
        <v>1291803</v>
      </c>
      <c r="N399" s="31">
        <v>573791</v>
      </c>
      <c r="O399" s="31">
        <v>30737</v>
      </c>
      <c r="P399" s="31">
        <v>101262</v>
      </c>
      <c r="Q399" s="30">
        <v>12.723000000000001</v>
      </c>
      <c r="R399" s="30">
        <v>55.510599999999997</v>
      </c>
      <c r="S399" s="30">
        <v>9.9610000000000003</v>
      </c>
      <c r="T399" s="30">
        <v>2.6027999999999998</v>
      </c>
      <c r="U399" s="30" t="s">
        <v>146</v>
      </c>
      <c r="V399" s="31">
        <v>99901</v>
      </c>
    </row>
    <row r="400" spans="1:22" hidden="1" x14ac:dyDescent="0.3">
      <c r="A400" s="32" t="s">
        <v>165</v>
      </c>
      <c r="B400" s="32">
        <v>2006</v>
      </c>
      <c r="C400" s="29" t="s">
        <v>22</v>
      </c>
      <c r="D400" s="29" t="s">
        <v>45</v>
      </c>
      <c r="E400" s="33">
        <f t="shared" si="12"/>
        <v>0</v>
      </c>
      <c r="F400" s="33">
        <f t="shared" si="13"/>
        <v>1</v>
      </c>
      <c r="G400" s="30">
        <v>1.5361</v>
      </c>
      <c r="H400" s="30">
        <v>18.068100000000001</v>
      </c>
      <c r="I400" s="30">
        <v>3.1259000000000001</v>
      </c>
      <c r="J400" s="30">
        <v>2.5409999999999999</v>
      </c>
      <c r="K400" s="31">
        <v>91064</v>
      </c>
      <c r="L400" s="31">
        <v>1054090.9091</v>
      </c>
      <c r="M400" s="31">
        <v>1459737</v>
      </c>
      <c r="N400" s="31">
        <v>706490</v>
      </c>
      <c r="O400" s="31">
        <v>34591</v>
      </c>
      <c r="P400" s="31">
        <v>132421</v>
      </c>
      <c r="Q400" s="30">
        <v>10.7911</v>
      </c>
      <c r="R400" s="30">
        <v>54.7789</v>
      </c>
      <c r="S400" s="30">
        <v>23.1267</v>
      </c>
      <c r="T400" s="30">
        <v>9.2689000000000004</v>
      </c>
      <c r="U400" s="30" t="s">
        <v>146</v>
      </c>
      <c r="V400" s="31">
        <v>125226</v>
      </c>
    </row>
    <row r="401" spans="1:22" hidden="1" x14ac:dyDescent="0.3">
      <c r="A401" s="32" t="s">
        <v>166</v>
      </c>
      <c r="B401" s="32">
        <v>2007</v>
      </c>
      <c r="C401" s="29" t="s">
        <v>22</v>
      </c>
      <c r="D401" s="29" t="s">
        <v>45</v>
      </c>
      <c r="E401" s="33">
        <f t="shared" si="12"/>
        <v>1</v>
      </c>
      <c r="F401" s="33">
        <f t="shared" si="13"/>
        <v>1</v>
      </c>
      <c r="G401" s="30">
        <v>0.94359999999999999</v>
      </c>
      <c r="H401" s="30">
        <v>10.770899999999999</v>
      </c>
      <c r="I401" s="30">
        <v>2.7886000000000002</v>
      </c>
      <c r="J401" s="30">
        <v>2.2875999999999999</v>
      </c>
      <c r="K401" s="31">
        <v>83372</v>
      </c>
      <c r="L401" s="31">
        <v>1212905</v>
      </c>
      <c r="M401" s="31">
        <v>1715746</v>
      </c>
      <c r="N401" s="31">
        <v>876344</v>
      </c>
      <c r="O401" s="31">
        <v>34441</v>
      </c>
      <c r="P401" s="31">
        <v>142394</v>
      </c>
      <c r="Q401" s="30">
        <v>11.6874</v>
      </c>
      <c r="R401" s="30">
        <v>53.946399999999997</v>
      </c>
      <c r="S401" s="30">
        <v>24.042000000000002</v>
      </c>
      <c r="T401" s="30">
        <v>16.103899999999999</v>
      </c>
      <c r="U401" s="30">
        <v>314.2749</v>
      </c>
      <c r="V401" s="31">
        <v>133720</v>
      </c>
    </row>
    <row r="402" spans="1:22" hidden="1" x14ac:dyDescent="0.3">
      <c r="A402" s="32" t="s">
        <v>167</v>
      </c>
      <c r="B402" s="32">
        <v>2008</v>
      </c>
      <c r="C402" s="29" t="s">
        <v>22</v>
      </c>
      <c r="D402" s="29" t="s">
        <v>45</v>
      </c>
      <c r="E402" s="33">
        <f t="shared" si="12"/>
        <v>1</v>
      </c>
      <c r="F402" s="33">
        <f t="shared" si="13"/>
        <v>1</v>
      </c>
      <c r="G402" s="30">
        <v>0.2268</v>
      </c>
      <c r="H402" s="30">
        <v>1.8144</v>
      </c>
      <c r="I402" s="30">
        <v>3.2263999999999999</v>
      </c>
      <c r="J402" s="30">
        <v>2.9013</v>
      </c>
      <c r="K402" s="31">
        <v>120814</v>
      </c>
      <c r="L402" s="31">
        <v>1320469.2308</v>
      </c>
      <c r="M402" s="31">
        <v>1817943</v>
      </c>
      <c r="N402" s="31">
        <v>962900</v>
      </c>
      <c r="O402" s="31">
        <v>45360</v>
      </c>
      <c r="P402" s="31">
        <v>139351</v>
      </c>
      <c r="Q402" s="30">
        <v>10.267799999999999</v>
      </c>
      <c r="R402" s="30">
        <v>56.126399999999997</v>
      </c>
      <c r="S402" s="30">
        <v>9.8768999999999991</v>
      </c>
      <c r="T402" s="30">
        <v>9.6649999999999991</v>
      </c>
      <c r="U402" s="30">
        <v>320.82330000000002</v>
      </c>
      <c r="V402" s="31">
        <v>171661</v>
      </c>
    </row>
    <row r="403" spans="1:22" hidden="1" x14ac:dyDescent="0.3">
      <c r="A403" s="32" t="s">
        <v>168</v>
      </c>
      <c r="B403" s="32">
        <v>2009</v>
      </c>
      <c r="C403" s="29" t="s">
        <v>22</v>
      </c>
      <c r="D403" s="29" t="s">
        <v>45</v>
      </c>
      <c r="E403" s="33">
        <f t="shared" si="12"/>
        <v>1</v>
      </c>
      <c r="F403" s="33">
        <f t="shared" si="13"/>
        <v>1</v>
      </c>
      <c r="G403" s="30">
        <v>0.31009999999999999</v>
      </c>
      <c r="H403" s="30">
        <v>-1.325</v>
      </c>
      <c r="I403" s="30">
        <v>3.0796999999999999</v>
      </c>
      <c r="J403" s="30">
        <v>2.8323999999999998</v>
      </c>
      <c r="K403" s="31">
        <v>160388</v>
      </c>
      <c r="L403" s="31">
        <v>1543000</v>
      </c>
      <c r="M403" s="31">
        <v>2230232</v>
      </c>
      <c r="N403" s="31">
        <v>944002</v>
      </c>
      <c r="O403" s="31">
        <v>47109</v>
      </c>
      <c r="P403" s="31">
        <v>194236</v>
      </c>
      <c r="Q403" s="30">
        <v>9.6362000000000005</v>
      </c>
      <c r="R403" s="30">
        <v>54.475900000000003</v>
      </c>
      <c r="S403" s="30">
        <v>-1.9625999999999999</v>
      </c>
      <c r="T403" s="30">
        <v>12.300599999999999</v>
      </c>
      <c r="U403" s="30">
        <v>320.7294</v>
      </c>
      <c r="V403" s="31">
        <v>226070</v>
      </c>
    </row>
    <row r="404" spans="1:22" hidden="1" x14ac:dyDescent="0.3">
      <c r="A404" s="32" t="s">
        <v>169</v>
      </c>
      <c r="B404" s="32">
        <v>2010</v>
      </c>
      <c r="C404" s="29" t="s">
        <v>22</v>
      </c>
      <c r="D404" s="29" t="s">
        <v>45</v>
      </c>
      <c r="E404" s="33">
        <f t="shared" si="12"/>
        <v>1</v>
      </c>
      <c r="F404" s="33">
        <f t="shared" si="13"/>
        <v>1</v>
      </c>
      <c r="G404" s="30">
        <v>-9.9599999999999994E-2</v>
      </c>
      <c r="H404" s="30">
        <v>-1.7732000000000001</v>
      </c>
      <c r="I404" s="30">
        <v>3.1032000000000002</v>
      </c>
      <c r="J404" s="30">
        <v>2.8944999999999999</v>
      </c>
      <c r="K404" s="31">
        <v>163626</v>
      </c>
      <c r="L404" s="31">
        <v>1456000</v>
      </c>
      <c r="M404" s="31">
        <v>2264909</v>
      </c>
      <c r="N404" s="31">
        <v>975498</v>
      </c>
      <c r="O404" s="31">
        <v>51523</v>
      </c>
      <c r="P404" s="31">
        <v>211686</v>
      </c>
      <c r="Q404" s="30">
        <v>9.923</v>
      </c>
      <c r="R404" s="30">
        <v>55.029299999999999</v>
      </c>
      <c r="S404" s="30">
        <v>3.3363999999999998</v>
      </c>
      <c r="T404" s="30">
        <v>1.8977999999999999</v>
      </c>
      <c r="U404" s="30">
        <v>349.87860000000001</v>
      </c>
      <c r="V404" s="31">
        <v>229594</v>
      </c>
    </row>
    <row r="405" spans="1:22" hidden="1" x14ac:dyDescent="0.3">
      <c r="A405" s="32" t="s">
        <v>170</v>
      </c>
      <c r="B405" s="32">
        <v>2011</v>
      </c>
      <c r="C405" s="29" t="s">
        <v>22</v>
      </c>
      <c r="D405" s="29" t="s">
        <v>45</v>
      </c>
      <c r="E405" s="33">
        <f t="shared" si="12"/>
        <v>1</v>
      </c>
      <c r="F405" s="33">
        <f t="shared" si="13"/>
        <v>1</v>
      </c>
      <c r="G405" s="30">
        <v>6.5799999999999997E-2</v>
      </c>
      <c r="H405" s="30">
        <v>3.9699999999999999E-2</v>
      </c>
      <c r="I405" s="30">
        <v>2.6798999999999999</v>
      </c>
      <c r="J405" s="30">
        <v>2.4140000000000001</v>
      </c>
      <c r="K405" s="31">
        <v>159232</v>
      </c>
      <c r="L405" s="31">
        <v>1284467</v>
      </c>
      <c r="M405" s="31">
        <v>2129046</v>
      </c>
      <c r="N405" s="31">
        <v>939962</v>
      </c>
      <c r="O405" s="31">
        <v>44616</v>
      </c>
      <c r="P405" s="31">
        <v>211704</v>
      </c>
      <c r="Q405" s="30">
        <v>9.2527000000000008</v>
      </c>
      <c r="R405" s="30">
        <v>60.1873</v>
      </c>
      <c r="S405" s="30">
        <v>-3.6429</v>
      </c>
      <c r="T405" s="30">
        <v>2.2378</v>
      </c>
      <c r="U405" s="30">
        <v>289.80399999999997</v>
      </c>
      <c r="V405" s="31">
        <v>215101</v>
      </c>
    </row>
    <row r="406" spans="1:22" hidden="1" x14ac:dyDescent="0.3">
      <c r="A406" s="32" t="s">
        <v>171</v>
      </c>
      <c r="B406" s="32">
        <v>2012</v>
      </c>
      <c r="C406" s="29" t="s">
        <v>22</v>
      </c>
      <c r="D406" s="29" t="s">
        <v>45</v>
      </c>
      <c r="E406" s="33">
        <f t="shared" si="12"/>
        <v>1</v>
      </c>
      <c r="F406" s="33">
        <f t="shared" si="13"/>
        <v>1</v>
      </c>
      <c r="G406" s="30">
        <v>0.193</v>
      </c>
      <c r="H406" s="30">
        <v>1.2830999999999999</v>
      </c>
      <c r="I406" s="30">
        <v>2.4464000000000001</v>
      </c>
      <c r="J406" s="30">
        <v>2.1726000000000001</v>
      </c>
      <c r="K406" s="31">
        <v>155461</v>
      </c>
      <c r="L406" s="31">
        <v>1205976</v>
      </c>
      <c r="M406" s="31">
        <v>2209974</v>
      </c>
      <c r="N406" s="31">
        <v>927232</v>
      </c>
      <c r="O406" s="31">
        <v>40656</v>
      </c>
      <c r="P406" s="31">
        <v>218188</v>
      </c>
      <c r="Q406" s="30">
        <v>9.3264999999999993</v>
      </c>
      <c r="R406" s="30">
        <v>62.148400000000002</v>
      </c>
      <c r="S406" s="30">
        <v>-1.3543000000000001</v>
      </c>
      <c r="T406" s="30">
        <v>6.9909999999999997</v>
      </c>
      <c r="U406" s="30">
        <v>313.83839999999998</v>
      </c>
      <c r="V406" s="31">
        <v>196680</v>
      </c>
    </row>
    <row r="407" spans="1:22" hidden="1" x14ac:dyDescent="0.3">
      <c r="A407" s="32" t="s">
        <v>172</v>
      </c>
      <c r="B407" s="32">
        <v>2013</v>
      </c>
      <c r="C407" s="29" t="s">
        <v>22</v>
      </c>
      <c r="D407" s="29" t="s">
        <v>45</v>
      </c>
      <c r="E407" s="33">
        <f t="shared" si="12"/>
        <v>0</v>
      </c>
      <c r="F407" s="33">
        <f t="shared" si="13"/>
        <v>1</v>
      </c>
      <c r="G407" s="30">
        <v>0.5302</v>
      </c>
      <c r="H407" s="30">
        <v>4.6078000000000001</v>
      </c>
      <c r="I407" s="30">
        <v>2.5323000000000002</v>
      </c>
      <c r="J407" s="30">
        <v>2.2907999999999999</v>
      </c>
      <c r="K407" s="31">
        <v>161456</v>
      </c>
      <c r="L407" s="31">
        <v>1297534</v>
      </c>
      <c r="M407" s="31">
        <v>2102273</v>
      </c>
      <c r="N407" s="31">
        <v>939595</v>
      </c>
      <c r="O407" s="31">
        <v>42265</v>
      </c>
      <c r="P407" s="31">
        <v>219333</v>
      </c>
      <c r="Q407" s="30">
        <v>9.0348000000000006</v>
      </c>
      <c r="R407" s="30">
        <v>65.974599999999995</v>
      </c>
      <c r="S407" s="30">
        <v>1.3332999999999999</v>
      </c>
      <c r="T407" s="30">
        <v>1.2676000000000001</v>
      </c>
      <c r="U407" s="30">
        <v>271.9092</v>
      </c>
      <c r="V407" s="31">
        <v>200281</v>
      </c>
    </row>
    <row r="408" spans="1:22" hidden="1" x14ac:dyDescent="0.3">
      <c r="A408" s="32" t="s">
        <v>173</v>
      </c>
      <c r="B408" s="32">
        <v>2014</v>
      </c>
      <c r="C408" s="29" t="s">
        <v>22</v>
      </c>
      <c r="D408" s="29" t="s">
        <v>45</v>
      </c>
      <c r="E408" s="33">
        <f t="shared" si="12"/>
        <v>0</v>
      </c>
      <c r="F408" s="33">
        <f t="shared" si="13"/>
        <v>1</v>
      </c>
      <c r="G408" s="30">
        <v>0.26240000000000002</v>
      </c>
      <c r="H408" s="30">
        <v>2.0185</v>
      </c>
      <c r="I408" s="30">
        <v>2.423</v>
      </c>
      <c r="J408" s="30">
        <v>2.1621999999999999</v>
      </c>
      <c r="K408" s="31">
        <v>145150</v>
      </c>
      <c r="L408" s="31">
        <v>1262000</v>
      </c>
      <c r="M408" s="31">
        <v>2104534</v>
      </c>
      <c r="N408" s="31">
        <v>894227</v>
      </c>
      <c r="O408" s="31">
        <v>40779</v>
      </c>
      <c r="P408" s="31">
        <v>224162</v>
      </c>
      <c r="Q408" s="30">
        <v>8.6439000000000004</v>
      </c>
      <c r="R408" s="30">
        <v>67.053700000000006</v>
      </c>
      <c r="S408" s="30">
        <v>-4.8285</v>
      </c>
      <c r="T408" s="30">
        <v>-2.9899999999999999E-2</v>
      </c>
      <c r="U408" s="30">
        <v>271.17360000000002</v>
      </c>
      <c r="V408" s="31">
        <v>161623</v>
      </c>
    </row>
    <row r="409" spans="1:22" hidden="1" x14ac:dyDescent="0.3">
      <c r="A409" s="32" t="s">
        <v>174</v>
      </c>
      <c r="B409" s="32">
        <v>2015</v>
      </c>
      <c r="C409" s="29" t="s">
        <v>22</v>
      </c>
      <c r="D409" s="29" t="s">
        <v>45</v>
      </c>
      <c r="E409" s="33">
        <f t="shared" si="12"/>
        <v>0</v>
      </c>
      <c r="F409" s="33">
        <f t="shared" si="13"/>
        <v>1</v>
      </c>
      <c r="G409" s="30">
        <v>0.74539999999999995</v>
      </c>
      <c r="H409" s="30">
        <v>6.2667999999999999</v>
      </c>
      <c r="I409" s="30">
        <v>2.2225999999999999</v>
      </c>
      <c r="J409" s="30">
        <v>1.9293</v>
      </c>
      <c r="K409" s="31">
        <v>180778</v>
      </c>
      <c r="L409" s="31">
        <v>1403293</v>
      </c>
      <c r="M409" s="31">
        <v>2144287</v>
      </c>
      <c r="N409" s="31">
        <v>904436</v>
      </c>
      <c r="O409" s="31">
        <v>38958</v>
      </c>
      <c r="P409" s="31">
        <v>233903</v>
      </c>
      <c r="Q409" s="30">
        <v>8.3704000000000001</v>
      </c>
      <c r="R409" s="30">
        <v>70.287499999999994</v>
      </c>
      <c r="S409" s="30">
        <v>1.1416999999999999</v>
      </c>
      <c r="T409" s="30">
        <v>6.9997999999999996</v>
      </c>
      <c r="U409" s="30">
        <v>247.17500000000001</v>
      </c>
      <c r="V409" s="31">
        <v>220676</v>
      </c>
    </row>
    <row r="410" spans="1:22" hidden="1" x14ac:dyDescent="0.3">
      <c r="A410" s="32" t="s">
        <v>175</v>
      </c>
      <c r="B410" s="32">
        <v>2016</v>
      </c>
      <c r="C410" s="29" t="s">
        <v>22</v>
      </c>
      <c r="D410" s="29" t="s">
        <v>45</v>
      </c>
      <c r="E410" s="33">
        <f t="shared" si="12"/>
        <v>0</v>
      </c>
      <c r="F410" s="33">
        <f t="shared" si="13"/>
        <v>1</v>
      </c>
      <c r="G410" s="30">
        <v>0.82269999999999999</v>
      </c>
      <c r="H410" s="30">
        <v>6.7975000000000003</v>
      </c>
      <c r="I410" s="30">
        <v>2.2898999999999998</v>
      </c>
      <c r="J410" s="30">
        <v>2.0045999999999999</v>
      </c>
      <c r="K410" s="31">
        <v>190315</v>
      </c>
      <c r="L410" s="31">
        <v>1399477</v>
      </c>
      <c r="M410" s="31">
        <v>2188067</v>
      </c>
      <c r="N410" s="31">
        <v>915749</v>
      </c>
      <c r="O410" s="31">
        <v>41096</v>
      </c>
      <c r="P410" s="31">
        <v>240975</v>
      </c>
      <c r="Q410" s="30">
        <v>8.2197999999999993</v>
      </c>
      <c r="R410" s="30">
        <v>72.675299999999993</v>
      </c>
      <c r="S410" s="30">
        <v>1.2507999999999999</v>
      </c>
      <c r="T410" s="30">
        <v>5.3183999999999996</v>
      </c>
      <c r="U410" s="30">
        <v>230.81200000000001</v>
      </c>
      <c r="V410" s="31">
        <v>228187</v>
      </c>
    </row>
    <row r="411" spans="1:22" hidden="1" x14ac:dyDescent="0.3">
      <c r="A411" s="32" t="s">
        <v>176</v>
      </c>
      <c r="B411" s="32">
        <v>2017</v>
      </c>
      <c r="C411" s="29" t="s">
        <v>22</v>
      </c>
      <c r="D411" s="29" t="s">
        <v>45</v>
      </c>
      <c r="E411" s="33">
        <f t="shared" si="12"/>
        <v>0</v>
      </c>
      <c r="F411" s="33">
        <f t="shared" si="13"/>
        <v>1</v>
      </c>
      <c r="G411" s="30">
        <v>0.81589999999999996</v>
      </c>
      <c r="H411" s="30">
        <v>6.8414999999999999</v>
      </c>
      <c r="I411" s="30">
        <v>2.3986999999999998</v>
      </c>
      <c r="J411" s="30">
        <v>2.0615000000000001</v>
      </c>
      <c r="K411" s="31">
        <v>191496</v>
      </c>
      <c r="L411" s="31">
        <v>1433517</v>
      </c>
      <c r="M411" s="31">
        <v>2281234</v>
      </c>
      <c r="N411" s="31">
        <v>948179</v>
      </c>
      <c r="O411" s="31">
        <v>44667</v>
      </c>
      <c r="P411" s="31">
        <v>244823</v>
      </c>
      <c r="Q411" s="30">
        <v>8.5393000000000008</v>
      </c>
      <c r="R411" s="30">
        <v>71.651300000000006</v>
      </c>
      <c r="S411" s="30">
        <v>3.5413999999999999</v>
      </c>
      <c r="T411" s="30">
        <v>3.8552</v>
      </c>
      <c r="U411" s="30">
        <v>241.6619</v>
      </c>
      <c r="V411" s="31">
        <v>227427</v>
      </c>
    </row>
    <row r="412" spans="1:22" hidden="1" x14ac:dyDescent="0.3">
      <c r="A412" s="32" t="s">
        <v>177</v>
      </c>
      <c r="B412" s="32">
        <v>2018</v>
      </c>
      <c r="C412" s="29" t="s">
        <v>22</v>
      </c>
      <c r="D412" s="29" t="s">
        <v>45</v>
      </c>
      <c r="E412" s="33">
        <f t="shared" si="12"/>
        <v>0</v>
      </c>
      <c r="F412" s="33">
        <f t="shared" si="13"/>
        <v>1</v>
      </c>
      <c r="G412" s="30">
        <v>1.2142999999999999</v>
      </c>
      <c r="H412" s="30">
        <v>10.945</v>
      </c>
      <c r="I412" s="30">
        <v>2.4508999999999999</v>
      </c>
      <c r="J412" s="30">
        <v>2.0461999999999998</v>
      </c>
      <c r="K412" s="31">
        <v>189038</v>
      </c>
      <c r="L412" s="31">
        <v>1433517</v>
      </c>
      <c r="M412" s="31">
        <v>2354507</v>
      </c>
      <c r="N412" s="31">
        <v>957262</v>
      </c>
      <c r="O412" s="31">
        <v>48162</v>
      </c>
      <c r="P412" s="31">
        <v>242999</v>
      </c>
      <c r="Q412" s="30">
        <v>8.8740000000000006</v>
      </c>
      <c r="R412" s="30">
        <v>73.240700000000004</v>
      </c>
      <c r="S412" s="30">
        <v>0.95789999999999997</v>
      </c>
      <c r="T412" s="30">
        <v>5.4927999999999999</v>
      </c>
      <c r="U412" s="30">
        <v>218.90780000000001</v>
      </c>
      <c r="V412" s="31">
        <v>221304</v>
      </c>
    </row>
    <row r="413" spans="1:22" hidden="1" x14ac:dyDescent="0.3">
      <c r="A413" s="32" t="s">
        <v>178</v>
      </c>
      <c r="B413" s="32">
        <v>2019</v>
      </c>
      <c r="C413" s="29" t="s">
        <v>22</v>
      </c>
      <c r="D413" s="29" t="s">
        <v>45</v>
      </c>
      <c r="E413" s="33">
        <f t="shared" si="12"/>
        <v>0</v>
      </c>
      <c r="F413" s="33">
        <f t="shared" si="13"/>
        <v>1</v>
      </c>
      <c r="G413" s="30">
        <v>1.1456</v>
      </c>
      <c r="H413" s="30">
        <v>10.7339</v>
      </c>
      <c r="I413" s="30">
        <v>2.3917999999999999</v>
      </c>
      <c r="J413" s="30">
        <v>1.9537</v>
      </c>
      <c r="K413" s="31">
        <v>188492</v>
      </c>
      <c r="L413" s="31">
        <v>1495027</v>
      </c>
      <c r="M413" s="31">
        <v>2434079</v>
      </c>
      <c r="N413" s="31">
        <v>992584</v>
      </c>
      <c r="O413" s="31">
        <v>48891</v>
      </c>
      <c r="P413" s="31">
        <v>241409</v>
      </c>
      <c r="Q413" s="30">
        <v>9.1918000000000006</v>
      </c>
      <c r="R413" s="30">
        <v>73.266199999999998</v>
      </c>
      <c r="S413" s="30">
        <v>3.6899000000000002</v>
      </c>
      <c r="T413" s="30">
        <v>3.8601000000000001</v>
      </c>
      <c r="U413" s="30">
        <v>228.73150000000001</v>
      </c>
      <c r="V413" s="31">
        <v>221230</v>
      </c>
    </row>
    <row r="414" spans="1:22" hidden="1" x14ac:dyDescent="0.3">
      <c r="A414" s="32" t="s">
        <v>179</v>
      </c>
      <c r="B414" s="32">
        <v>2020</v>
      </c>
      <c r="C414" s="29" t="s">
        <v>22</v>
      </c>
      <c r="D414" s="29" t="s">
        <v>45</v>
      </c>
      <c r="E414" s="33">
        <f t="shared" si="12"/>
        <v>1</v>
      </c>
      <c r="F414" s="33">
        <f t="shared" si="13"/>
        <v>1</v>
      </c>
      <c r="G414" s="30">
        <v>0.68120000000000003</v>
      </c>
      <c r="H414" s="30">
        <v>6.7260999999999997</v>
      </c>
      <c r="I414" s="30">
        <v>1.9138999999999999</v>
      </c>
      <c r="J414" s="30">
        <v>1.7375</v>
      </c>
      <c r="K414" s="31">
        <v>200096</v>
      </c>
      <c r="L414" s="31">
        <v>1480439</v>
      </c>
      <c r="M414" s="31">
        <v>2819627</v>
      </c>
      <c r="N414" s="31">
        <v>937104</v>
      </c>
      <c r="O414" s="31">
        <v>43360</v>
      </c>
      <c r="P414" s="31">
        <v>248414</v>
      </c>
      <c r="Q414" s="30">
        <v>10.331200000000001</v>
      </c>
      <c r="R414" s="30">
        <v>77.064099999999996</v>
      </c>
      <c r="S414" s="30">
        <v>-5.5895000000000001</v>
      </c>
      <c r="T414" s="30">
        <v>25.137699999999999</v>
      </c>
      <c r="U414" s="30">
        <v>229.77940000000001</v>
      </c>
      <c r="V414" s="31">
        <v>237936</v>
      </c>
    </row>
    <row r="415" spans="1:22" hidden="1" x14ac:dyDescent="0.3">
      <c r="A415" s="32" t="s">
        <v>180</v>
      </c>
      <c r="B415" s="32">
        <v>2021</v>
      </c>
      <c r="C415" s="29" t="s">
        <v>22</v>
      </c>
      <c r="D415" s="29" t="s">
        <v>45</v>
      </c>
      <c r="E415" s="33">
        <f t="shared" si="12"/>
        <v>1</v>
      </c>
      <c r="F415" s="33">
        <f t="shared" si="13"/>
        <v>1</v>
      </c>
      <c r="G415" s="30">
        <v>1.0751999999999999</v>
      </c>
      <c r="H415" s="30">
        <v>12.377000000000001</v>
      </c>
      <c r="I415" s="30">
        <v>1.6586000000000001</v>
      </c>
      <c r="J415" s="30">
        <v>1.5512999999999999</v>
      </c>
      <c r="K415" s="31">
        <v>196465</v>
      </c>
      <c r="L415" s="31">
        <v>1616880</v>
      </c>
      <c r="M415" s="31">
        <v>3128528</v>
      </c>
      <c r="N415" s="31">
        <v>953792</v>
      </c>
      <c r="O415" s="31">
        <v>42934</v>
      </c>
      <c r="P415" s="31">
        <v>245358</v>
      </c>
      <c r="Q415" s="30">
        <v>11.584300000000001</v>
      </c>
      <c r="R415" s="30">
        <v>76.902500000000003</v>
      </c>
      <c r="S415" s="30">
        <v>1.7807999999999999</v>
      </c>
      <c r="T415" s="30">
        <v>12.698499999999999</v>
      </c>
      <c r="U415" s="30" t="s">
        <v>146</v>
      </c>
      <c r="V415" s="31">
        <v>228007</v>
      </c>
    </row>
    <row r="416" spans="1:22" hidden="1" x14ac:dyDescent="0.3">
      <c r="A416" s="32" t="s">
        <v>181</v>
      </c>
      <c r="B416" s="32">
        <v>2022</v>
      </c>
      <c r="C416" s="29" t="s">
        <v>22</v>
      </c>
      <c r="D416" s="29" t="s">
        <v>45</v>
      </c>
      <c r="E416" s="33">
        <f t="shared" si="12"/>
        <v>1</v>
      </c>
      <c r="F416" s="33">
        <f t="shared" si="13"/>
        <v>1</v>
      </c>
      <c r="G416" s="30">
        <v>0.89090000000000003</v>
      </c>
      <c r="H416" s="30">
        <v>10.6149</v>
      </c>
      <c r="I416" s="30">
        <v>1.9476</v>
      </c>
      <c r="J416" s="30">
        <v>1.5785</v>
      </c>
      <c r="K416" s="31">
        <v>208446</v>
      </c>
      <c r="L416" s="31">
        <v>1603744</v>
      </c>
      <c r="M416" s="31">
        <v>3051375</v>
      </c>
      <c r="N416" s="31">
        <v>1052618</v>
      </c>
      <c r="O416" s="31">
        <v>52462</v>
      </c>
      <c r="P416" s="31">
        <v>244800</v>
      </c>
      <c r="Q416" s="30">
        <v>11.1691</v>
      </c>
      <c r="R416" s="30">
        <v>76.611500000000007</v>
      </c>
      <c r="S416" s="30">
        <v>10.3614</v>
      </c>
      <c r="T416" s="30">
        <v>-4.6029</v>
      </c>
      <c r="U416" s="30">
        <v>270.53410000000002</v>
      </c>
      <c r="V416" s="31">
        <v>238773</v>
      </c>
    </row>
    <row r="417" spans="1:22" hidden="1" x14ac:dyDescent="0.3">
      <c r="A417" s="32" t="s">
        <v>157</v>
      </c>
      <c r="B417" s="32">
        <v>1998</v>
      </c>
      <c r="C417" s="29" t="s">
        <v>40</v>
      </c>
      <c r="D417" s="29" t="s">
        <v>45</v>
      </c>
      <c r="E417" s="33">
        <f t="shared" si="12"/>
        <v>0</v>
      </c>
      <c r="F417" s="33">
        <f t="shared" si="13"/>
        <v>1</v>
      </c>
      <c r="G417" s="30">
        <v>1.9309000000000001</v>
      </c>
      <c r="H417" s="30">
        <v>22.817799999999998</v>
      </c>
      <c r="I417" s="30">
        <v>3.3010999999999999</v>
      </c>
      <c r="J417" s="30">
        <v>2.0708000000000002</v>
      </c>
      <c r="K417" s="31" t="s">
        <v>146</v>
      </c>
      <c r="L417" s="31" t="s">
        <v>146</v>
      </c>
      <c r="M417" s="31">
        <v>63503</v>
      </c>
      <c r="N417" s="31">
        <v>38386</v>
      </c>
      <c r="O417" s="31">
        <v>1651</v>
      </c>
      <c r="P417" s="29"/>
      <c r="Q417" s="30">
        <v>9.4106000000000005</v>
      </c>
      <c r="R417" s="30">
        <v>84.490300000000005</v>
      </c>
      <c r="S417" s="29"/>
      <c r="T417" s="29"/>
      <c r="U417" s="30" t="s">
        <v>146</v>
      </c>
      <c r="V417" s="31">
        <v>7319</v>
      </c>
    </row>
    <row r="418" spans="1:22" hidden="1" x14ac:dyDescent="0.3">
      <c r="A418" s="32" t="s">
        <v>158</v>
      </c>
      <c r="B418" s="32">
        <v>1999</v>
      </c>
      <c r="C418" s="29" t="s">
        <v>40</v>
      </c>
      <c r="D418" s="29" t="s">
        <v>45</v>
      </c>
      <c r="E418" s="33">
        <f t="shared" si="12"/>
        <v>0</v>
      </c>
      <c r="F418" s="33">
        <f t="shared" si="13"/>
        <v>1</v>
      </c>
      <c r="G418" s="30">
        <v>2.5156000000000001</v>
      </c>
      <c r="H418" s="30">
        <v>32.845399999999998</v>
      </c>
      <c r="I418" s="30">
        <v>2.9678</v>
      </c>
      <c r="J418" s="30">
        <v>2.0912999999999999</v>
      </c>
      <c r="K418" s="31" t="s">
        <v>146</v>
      </c>
      <c r="L418" s="31" t="s">
        <v>146</v>
      </c>
      <c r="M418" s="31">
        <v>74756</v>
      </c>
      <c r="N418" s="31">
        <v>37547</v>
      </c>
      <c r="O418" s="31">
        <v>1701</v>
      </c>
      <c r="P418" s="29"/>
      <c r="Q418" s="30">
        <v>11.253299999999999</v>
      </c>
      <c r="R418" s="30">
        <v>87.514300000000006</v>
      </c>
      <c r="S418" s="29"/>
      <c r="T418" s="29"/>
      <c r="U418" s="30" t="s">
        <v>146</v>
      </c>
      <c r="V418" s="31">
        <v>7705</v>
      </c>
    </row>
    <row r="419" spans="1:22" hidden="1" x14ac:dyDescent="0.3">
      <c r="A419" s="32" t="s">
        <v>159</v>
      </c>
      <c r="B419" s="32">
        <v>2000</v>
      </c>
      <c r="C419" s="29" t="s">
        <v>40</v>
      </c>
      <c r="D419" s="29" t="s">
        <v>45</v>
      </c>
      <c r="E419" s="33">
        <f t="shared" si="12"/>
        <v>0</v>
      </c>
      <c r="F419" s="33">
        <f t="shared" si="13"/>
        <v>1</v>
      </c>
      <c r="G419" s="30">
        <v>1.8818999999999999</v>
      </c>
      <c r="H419" s="30">
        <v>25.307700000000001</v>
      </c>
      <c r="I419" s="30">
        <v>2.7816000000000001</v>
      </c>
      <c r="J419" s="30">
        <v>1.6875</v>
      </c>
      <c r="K419" s="31" t="s">
        <v>146</v>
      </c>
      <c r="L419" s="31" t="s">
        <v>146</v>
      </c>
      <c r="M419" s="31">
        <v>77114</v>
      </c>
      <c r="N419" s="31">
        <v>36261</v>
      </c>
      <c r="O419" s="31">
        <v>1757</v>
      </c>
      <c r="P419" s="29"/>
      <c r="Q419" s="30">
        <v>12.534800000000001</v>
      </c>
      <c r="R419" s="30">
        <v>85.707800000000006</v>
      </c>
      <c r="S419" s="29"/>
      <c r="T419" s="29"/>
      <c r="U419" s="30" t="s">
        <v>146</v>
      </c>
      <c r="V419" s="31">
        <v>8452</v>
      </c>
    </row>
    <row r="420" spans="1:22" hidden="1" x14ac:dyDescent="0.3">
      <c r="A420" s="32" t="s">
        <v>160</v>
      </c>
      <c r="B420" s="32">
        <v>2001</v>
      </c>
      <c r="C420" s="29" t="s">
        <v>40</v>
      </c>
      <c r="D420" s="29" t="s">
        <v>45</v>
      </c>
      <c r="E420" s="33">
        <f t="shared" si="12"/>
        <v>1</v>
      </c>
      <c r="F420" s="33">
        <f t="shared" si="13"/>
        <v>1</v>
      </c>
      <c r="G420" s="30">
        <v>1.7019</v>
      </c>
      <c r="H420" s="30">
        <v>21.543199999999999</v>
      </c>
      <c r="I420" s="30">
        <v>3.0024999999999999</v>
      </c>
      <c r="J420" s="30">
        <v>2.8576000000000001</v>
      </c>
      <c r="K420" s="31" t="s">
        <v>146</v>
      </c>
      <c r="L420" s="31" t="s">
        <v>146</v>
      </c>
      <c r="M420" s="31">
        <v>80712</v>
      </c>
      <c r="N420" s="31">
        <v>21058</v>
      </c>
      <c r="O420" s="31">
        <v>1624</v>
      </c>
      <c r="P420" s="29"/>
      <c r="Q420" s="30">
        <v>12.776999999999999</v>
      </c>
      <c r="R420" s="30">
        <v>78.301900000000003</v>
      </c>
      <c r="S420" s="29"/>
      <c r="T420" s="29"/>
      <c r="U420" s="30" t="s">
        <v>146</v>
      </c>
      <c r="V420" s="31">
        <v>8018</v>
      </c>
    </row>
    <row r="421" spans="1:22" hidden="1" x14ac:dyDescent="0.3">
      <c r="A421" s="32" t="s">
        <v>161</v>
      </c>
      <c r="B421" s="32">
        <v>2002</v>
      </c>
      <c r="C421" s="29" t="s">
        <v>40</v>
      </c>
      <c r="D421" s="29" t="s">
        <v>45</v>
      </c>
      <c r="E421" s="33">
        <f t="shared" si="12"/>
        <v>0</v>
      </c>
      <c r="F421" s="33">
        <f t="shared" si="13"/>
        <v>1</v>
      </c>
      <c r="G421" s="30">
        <v>1.1397999999999999</v>
      </c>
      <c r="H421" s="30">
        <v>13.8759</v>
      </c>
      <c r="I421" s="30">
        <v>3.1515</v>
      </c>
      <c r="J421" s="30">
        <v>3.0935000000000001</v>
      </c>
      <c r="K421" s="31" t="s">
        <v>146</v>
      </c>
      <c r="L421" s="31" t="s">
        <v>146</v>
      </c>
      <c r="M421" s="31">
        <v>77564</v>
      </c>
      <c r="N421" s="31">
        <v>31340</v>
      </c>
      <c r="O421" s="31">
        <v>1665</v>
      </c>
      <c r="P421" s="29"/>
      <c r="Q421" s="30">
        <v>11.6044</v>
      </c>
      <c r="R421" s="30">
        <v>84.421099999999996</v>
      </c>
      <c r="S421" s="29"/>
      <c r="T421" s="29"/>
      <c r="U421" s="30" t="s">
        <v>146</v>
      </c>
      <c r="V421" s="31" t="s">
        <v>146</v>
      </c>
    </row>
    <row r="422" spans="1:22" hidden="1" x14ac:dyDescent="0.3">
      <c r="A422" s="32" t="s">
        <v>162</v>
      </c>
      <c r="B422" s="32">
        <v>2003</v>
      </c>
      <c r="C422" s="29" t="s">
        <v>40</v>
      </c>
      <c r="D422" s="29" t="s">
        <v>45</v>
      </c>
      <c r="E422" s="33">
        <f t="shared" si="12"/>
        <v>0</v>
      </c>
      <c r="F422" s="33">
        <f t="shared" si="13"/>
        <v>1</v>
      </c>
      <c r="G422" s="30">
        <v>1.3614999999999999</v>
      </c>
      <c r="H422" s="30">
        <v>15.3123</v>
      </c>
      <c r="I422" s="30">
        <v>2.3460999999999999</v>
      </c>
      <c r="J422" s="30">
        <v>2.0672000000000001</v>
      </c>
      <c r="K422" s="31" t="s">
        <v>146</v>
      </c>
      <c r="L422" s="31" t="s">
        <v>146</v>
      </c>
      <c r="M422" s="31">
        <v>92397</v>
      </c>
      <c r="N422" s="31">
        <v>35283</v>
      </c>
      <c r="O422" s="31">
        <v>1609</v>
      </c>
      <c r="P422" s="29"/>
      <c r="Q422" s="30">
        <v>10.963100000000001</v>
      </c>
      <c r="R422" s="30">
        <v>73.149100000000004</v>
      </c>
      <c r="S422" s="29"/>
      <c r="T422" s="29"/>
      <c r="U422" s="30" t="s">
        <v>146</v>
      </c>
      <c r="V422" s="31">
        <v>8282</v>
      </c>
    </row>
    <row r="423" spans="1:22" hidden="1" x14ac:dyDescent="0.3">
      <c r="A423" s="32" t="s">
        <v>163</v>
      </c>
      <c r="B423" s="32">
        <v>2004</v>
      </c>
      <c r="C423" s="29" t="s">
        <v>40</v>
      </c>
      <c r="D423" s="29" t="s">
        <v>45</v>
      </c>
      <c r="E423" s="33">
        <f t="shared" si="12"/>
        <v>0</v>
      </c>
      <c r="F423" s="33">
        <f t="shared" si="13"/>
        <v>1</v>
      </c>
      <c r="G423" s="30">
        <v>1.5407</v>
      </c>
      <c r="H423" s="30">
        <v>16.2547</v>
      </c>
      <c r="I423" s="30">
        <v>2.1638000000000002</v>
      </c>
      <c r="J423" s="30">
        <v>1.855</v>
      </c>
      <c r="K423" s="31">
        <v>6118</v>
      </c>
      <c r="L423" s="31">
        <v>73661</v>
      </c>
      <c r="M423" s="31">
        <v>94529</v>
      </c>
      <c r="N423" s="31">
        <v>35781</v>
      </c>
      <c r="O423" s="31">
        <v>1645</v>
      </c>
      <c r="P423" s="29"/>
      <c r="Q423" s="30">
        <v>10.1753</v>
      </c>
      <c r="R423" s="30">
        <v>75.170599999999993</v>
      </c>
      <c r="S423" s="29"/>
      <c r="T423" s="29"/>
      <c r="U423" s="30" t="s">
        <v>146</v>
      </c>
      <c r="V423" s="31">
        <v>8996</v>
      </c>
    </row>
    <row r="424" spans="1:22" hidden="1" x14ac:dyDescent="0.3">
      <c r="A424" s="32" t="s">
        <v>164</v>
      </c>
      <c r="B424" s="32">
        <v>2005</v>
      </c>
      <c r="C424" s="29" t="s">
        <v>40</v>
      </c>
      <c r="D424" s="29" t="s">
        <v>45</v>
      </c>
      <c r="E424" s="33">
        <f t="shared" si="12"/>
        <v>0</v>
      </c>
      <c r="F424" s="33">
        <f t="shared" si="13"/>
        <v>1</v>
      </c>
      <c r="G424" s="30">
        <v>1.5978000000000001</v>
      </c>
      <c r="H424" s="30">
        <v>16.393599999999999</v>
      </c>
      <c r="I424" s="30">
        <v>1.8309</v>
      </c>
      <c r="J424" s="30">
        <v>1.3286</v>
      </c>
      <c r="K424" s="31">
        <v>6643</v>
      </c>
      <c r="L424" s="31">
        <v>79282</v>
      </c>
      <c r="M424" s="31">
        <v>102118</v>
      </c>
      <c r="N424" s="31">
        <v>32927</v>
      </c>
      <c r="O424" s="31">
        <v>1340</v>
      </c>
      <c r="P424" s="29"/>
      <c r="Q424" s="30">
        <v>10.34</v>
      </c>
      <c r="R424" s="30">
        <v>70.754300000000001</v>
      </c>
      <c r="S424" s="29"/>
      <c r="T424" s="29"/>
      <c r="U424" s="30" t="s">
        <v>146</v>
      </c>
      <c r="V424" s="31">
        <v>9898</v>
      </c>
    </row>
    <row r="425" spans="1:22" hidden="1" x14ac:dyDescent="0.3">
      <c r="A425" s="32" t="s">
        <v>165</v>
      </c>
      <c r="B425" s="32">
        <v>2006</v>
      </c>
      <c r="C425" s="29" t="s">
        <v>40</v>
      </c>
      <c r="D425" s="29" t="s">
        <v>45</v>
      </c>
      <c r="E425" s="33">
        <f t="shared" si="12"/>
        <v>0</v>
      </c>
      <c r="F425" s="33">
        <f t="shared" si="13"/>
        <v>1</v>
      </c>
      <c r="G425" s="30">
        <v>1.8202</v>
      </c>
      <c r="H425" s="30">
        <v>17.582699999999999</v>
      </c>
      <c r="I425" s="30">
        <v>2.0461999999999998</v>
      </c>
      <c r="J425" s="30">
        <v>1.3338000000000001</v>
      </c>
      <c r="K425" s="31">
        <v>6350</v>
      </c>
      <c r="L425" s="31">
        <v>77567</v>
      </c>
      <c r="M425" s="31">
        <v>103685</v>
      </c>
      <c r="N425" s="31">
        <v>38059</v>
      </c>
      <c r="O425" s="31">
        <v>1499</v>
      </c>
      <c r="P425" s="29"/>
      <c r="Q425" s="30">
        <v>9.0721000000000007</v>
      </c>
      <c r="R425" s="30">
        <v>74.778300000000002</v>
      </c>
      <c r="S425" s="29"/>
      <c r="T425" s="29"/>
      <c r="U425" s="30" t="s">
        <v>146</v>
      </c>
      <c r="V425" s="31">
        <v>9690</v>
      </c>
    </row>
    <row r="426" spans="1:22" hidden="1" x14ac:dyDescent="0.3">
      <c r="A426" s="32" t="s">
        <v>166</v>
      </c>
      <c r="B426" s="32">
        <v>2007</v>
      </c>
      <c r="C426" s="29" t="s">
        <v>40</v>
      </c>
      <c r="D426" s="29" t="s">
        <v>45</v>
      </c>
      <c r="E426" s="33">
        <f t="shared" si="12"/>
        <v>1</v>
      </c>
      <c r="F426" s="33">
        <f t="shared" si="13"/>
        <v>1</v>
      </c>
      <c r="G426" s="30">
        <v>1.3532999999999999</v>
      </c>
      <c r="H426" s="30">
        <v>9.9872999999999994</v>
      </c>
      <c r="I426" s="30">
        <v>2.0971000000000002</v>
      </c>
      <c r="J426" s="30">
        <v>1.5145</v>
      </c>
      <c r="K426" s="31">
        <v>11259</v>
      </c>
      <c r="L426" s="31">
        <v>120866</v>
      </c>
      <c r="M426" s="31">
        <v>197656</v>
      </c>
      <c r="N426" s="31">
        <v>50931</v>
      </c>
      <c r="O426" s="31">
        <v>2300</v>
      </c>
      <c r="P426" s="29"/>
      <c r="Q426" s="30">
        <v>6.7222999999999997</v>
      </c>
      <c r="R426" s="30">
        <v>76.079599999999999</v>
      </c>
      <c r="S426" s="29"/>
      <c r="T426" s="29"/>
      <c r="U426" s="30" t="s">
        <v>146</v>
      </c>
      <c r="V426" s="31">
        <v>16012</v>
      </c>
    </row>
    <row r="427" spans="1:22" hidden="1" x14ac:dyDescent="0.3">
      <c r="A427" s="32" t="s">
        <v>167</v>
      </c>
      <c r="B427" s="32">
        <v>2008</v>
      </c>
      <c r="C427" s="29" t="s">
        <v>40</v>
      </c>
      <c r="D427" s="29" t="s">
        <v>45</v>
      </c>
      <c r="E427" s="33">
        <f t="shared" si="12"/>
        <v>1</v>
      </c>
      <c r="F427" s="33">
        <f t="shared" si="13"/>
        <v>1</v>
      </c>
      <c r="G427" s="30">
        <v>0.6522</v>
      </c>
      <c r="H427" s="30">
        <v>5.0707000000000004</v>
      </c>
      <c r="I427" s="30">
        <v>2.1126999999999998</v>
      </c>
      <c r="J427" s="30">
        <v>2.0623</v>
      </c>
      <c r="K427" s="31">
        <v>15402</v>
      </c>
      <c r="L427" s="31">
        <v>115811</v>
      </c>
      <c r="M427" s="31">
        <v>237512</v>
      </c>
      <c r="N427" s="31">
        <v>43394</v>
      </c>
      <c r="O427" s="31">
        <v>2859</v>
      </c>
      <c r="P427" s="29"/>
      <c r="Q427" s="30">
        <v>8.4674999999999994</v>
      </c>
      <c r="R427" s="30">
        <v>79.537000000000006</v>
      </c>
      <c r="S427" s="29"/>
      <c r="T427" s="29"/>
      <c r="U427" s="30">
        <v>180.62389999999999</v>
      </c>
      <c r="V427" s="31">
        <v>19754</v>
      </c>
    </row>
    <row r="428" spans="1:22" hidden="1" x14ac:dyDescent="0.3">
      <c r="A428" s="32" t="s">
        <v>168</v>
      </c>
      <c r="B428" s="32">
        <v>2009</v>
      </c>
      <c r="C428" s="29" t="s">
        <v>40</v>
      </c>
      <c r="D428" s="29" t="s">
        <v>45</v>
      </c>
      <c r="E428" s="33">
        <f t="shared" si="12"/>
        <v>1</v>
      </c>
      <c r="F428" s="33">
        <f t="shared" si="13"/>
        <v>1</v>
      </c>
      <c r="G428" s="30">
        <v>-0.48209999999999997</v>
      </c>
      <c r="H428" s="30">
        <v>-5.0404999999999998</v>
      </c>
      <c r="I428" s="30">
        <v>2.0684</v>
      </c>
      <c r="J428" s="30">
        <v>2.0495999999999999</v>
      </c>
      <c r="K428" s="31">
        <v>12883</v>
      </c>
      <c r="L428" s="31">
        <v>106328</v>
      </c>
      <c r="M428" s="31">
        <v>212224</v>
      </c>
      <c r="N428" s="31">
        <v>36689</v>
      </c>
      <c r="O428" s="31">
        <v>2915</v>
      </c>
      <c r="P428" s="29"/>
      <c r="Q428" s="30">
        <v>7.3173000000000004</v>
      </c>
      <c r="R428" s="30">
        <v>80.369699999999995</v>
      </c>
      <c r="S428" s="29"/>
      <c r="T428" s="29"/>
      <c r="U428" s="30">
        <v>201.82390000000001</v>
      </c>
      <c r="V428" s="31">
        <v>16980</v>
      </c>
    </row>
    <row r="429" spans="1:22" hidden="1" x14ac:dyDescent="0.3">
      <c r="A429" s="32" t="s">
        <v>169</v>
      </c>
      <c r="B429" s="32">
        <v>2010</v>
      </c>
      <c r="C429" s="29" t="s">
        <v>40</v>
      </c>
      <c r="D429" s="29" t="s">
        <v>45</v>
      </c>
      <c r="E429" s="33">
        <f t="shared" si="12"/>
        <v>1</v>
      </c>
      <c r="F429" s="33">
        <f t="shared" si="13"/>
        <v>1</v>
      </c>
      <c r="G429" s="30">
        <v>1.0960000000000001</v>
      </c>
      <c r="H429" s="30">
        <v>8.1362000000000005</v>
      </c>
      <c r="I429" s="30">
        <v>1.7845</v>
      </c>
      <c r="J429" s="30">
        <v>1.7326999999999999</v>
      </c>
      <c r="K429" s="31">
        <v>13597</v>
      </c>
      <c r="L429" s="31">
        <v>101407</v>
      </c>
      <c r="M429" s="31">
        <v>247259</v>
      </c>
      <c r="N429" s="31">
        <v>37808</v>
      </c>
      <c r="O429" s="31">
        <v>2925</v>
      </c>
      <c r="P429" s="29"/>
      <c r="Q429" s="30">
        <v>7.4572000000000003</v>
      </c>
      <c r="R429" s="30">
        <v>74.313699999999997</v>
      </c>
      <c r="S429" s="29"/>
      <c r="T429" s="29"/>
      <c r="U429" s="30">
        <v>255.67750000000001</v>
      </c>
      <c r="V429" s="31">
        <v>16554</v>
      </c>
    </row>
    <row r="430" spans="1:22" hidden="1" x14ac:dyDescent="0.3">
      <c r="A430" s="32" t="s">
        <v>170</v>
      </c>
      <c r="B430" s="32">
        <v>2011</v>
      </c>
      <c r="C430" s="29" t="s">
        <v>40</v>
      </c>
      <c r="D430" s="29" t="s">
        <v>45</v>
      </c>
      <c r="E430" s="33">
        <f t="shared" si="12"/>
        <v>1</v>
      </c>
      <c r="F430" s="33">
        <f t="shared" si="13"/>
        <v>1</v>
      </c>
      <c r="G430" s="30">
        <v>0.87890000000000001</v>
      </c>
      <c r="H430" s="30">
        <v>7.5412999999999997</v>
      </c>
      <c r="I430" s="30">
        <v>1.6930000000000001</v>
      </c>
      <c r="J430" s="30">
        <v>1.6544000000000001</v>
      </c>
      <c r="K430" s="31">
        <v>15389</v>
      </c>
      <c r="L430" s="31">
        <v>102255</v>
      </c>
      <c r="M430" s="31">
        <v>325266</v>
      </c>
      <c r="N430" s="31">
        <v>43979</v>
      </c>
      <c r="O430" s="31">
        <v>2984</v>
      </c>
      <c r="P430" s="29"/>
      <c r="Q430" s="30">
        <v>9.5104000000000006</v>
      </c>
      <c r="R430" s="30">
        <v>80.799700000000001</v>
      </c>
      <c r="S430" s="29"/>
      <c r="T430" s="29"/>
      <c r="U430" s="30">
        <v>291.02370000000002</v>
      </c>
      <c r="V430" s="31">
        <v>17433</v>
      </c>
    </row>
    <row r="431" spans="1:22" hidden="1" x14ac:dyDescent="0.3">
      <c r="A431" s="32" t="s">
        <v>171</v>
      </c>
      <c r="B431" s="32">
        <v>2012</v>
      </c>
      <c r="C431" s="29" t="s">
        <v>40</v>
      </c>
      <c r="D431" s="29" t="s">
        <v>45</v>
      </c>
      <c r="E431" s="33">
        <f t="shared" si="12"/>
        <v>1</v>
      </c>
      <c r="F431" s="33">
        <f t="shared" si="13"/>
        <v>1</v>
      </c>
      <c r="G431" s="30">
        <v>0.71230000000000004</v>
      </c>
      <c r="H431" s="30">
        <v>6.9467999999999996</v>
      </c>
      <c r="I431" s="30">
        <v>1.5821000000000001</v>
      </c>
      <c r="J431" s="30">
        <v>1.5547</v>
      </c>
      <c r="K431" s="31">
        <v>16694</v>
      </c>
      <c r="L431" s="31">
        <v>111180</v>
      </c>
      <c r="M431" s="31">
        <v>358990</v>
      </c>
      <c r="N431" s="31">
        <v>46629</v>
      </c>
      <c r="O431" s="31">
        <v>2973</v>
      </c>
      <c r="P431" s="29"/>
      <c r="Q431" s="30">
        <v>9.5878999999999994</v>
      </c>
      <c r="R431" s="30">
        <v>81.543199999999999</v>
      </c>
      <c r="S431" s="29"/>
      <c r="T431" s="29"/>
      <c r="U431" s="30">
        <v>306.54610000000002</v>
      </c>
      <c r="V431" s="31">
        <v>18140</v>
      </c>
    </row>
    <row r="432" spans="1:22" hidden="1" x14ac:dyDescent="0.3">
      <c r="A432" s="32" t="s">
        <v>172</v>
      </c>
      <c r="B432" s="32">
        <v>2013</v>
      </c>
      <c r="C432" s="29" t="s">
        <v>40</v>
      </c>
      <c r="D432" s="29" t="s">
        <v>45</v>
      </c>
      <c r="E432" s="33">
        <f t="shared" si="12"/>
        <v>0</v>
      </c>
      <c r="F432" s="33">
        <f t="shared" si="13"/>
        <v>1</v>
      </c>
      <c r="G432" s="30">
        <v>0.57369999999999999</v>
      </c>
      <c r="H432" s="30">
        <v>5.6186999999999996</v>
      </c>
      <c r="I432" s="30">
        <v>1.5092000000000001</v>
      </c>
      <c r="J432" s="30">
        <v>1.488</v>
      </c>
      <c r="K432" s="31">
        <v>18335</v>
      </c>
      <c r="L432" s="31">
        <v>113322</v>
      </c>
      <c r="M432" s="31">
        <v>374516</v>
      </c>
      <c r="N432" s="31">
        <v>51657</v>
      </c>
      <c r="O432" s="31">
        <v>3009</v>
      </c>
      <c r="P432" s="29"/>
      <c r="Q432" s="30">
        <v>9.7251999999999992</v>
      </c>
      <c r="R432" s="30">
        <v>81.908199999999994</v>
      </c>
      <c r="S432" s="29"/>
      <c r="T432" s="29"/>
      <c r="U432" s="30">
        <v>271.11660000000001</v>
      </c>
      <c r="V432" s="31">
        <v>19230</v>
      </c>
    </row>
    <row r="433" spans="1:22" hidden="1" x14ac:dyDescent="0.3">
      <c r="A433" s="32" t="s">
        <v>173</v>
      </c>
      <c r="B433" s="32">
        <v>2014</v>
      </c>
      <c r="C433" s="29" t="s">
        <v>40</v>
      </c>
      <c r="D433" s="29" t="s">
        <v>45</v>
      </c>
      <c r="E433" s="33">
        <f t="shared" si="12"/>
        <v>0</v>
      </c>
      <c r="F433" s="33">
        <f t="shared" si="13"/>
        <v>1</v>
      </c>
      <c r="G433" s="30">
        <v>0.67569999999999997</v>
      </c>
      <c r="H433" s="30">
        <v>6.8259999999999996</v>
      </c>
      <c r="I433" s="30">
        <v>1.379</v>
      </c>
      <c r="J433" s="30">
        <v>1.3574999999999999</v>
      </c>
      <c r="K433" s="31">
        <v>20502</v>
      </c>
      <c r="L433" s="31">
        <v>168028</v>
      </c>
      <c r="M433" s="31">
        <v>385303</v>
      </c>
      <c r="N433" s="31">
        <v>59132</v>
      </c>
      <c r="O433" s="31">
        <v>2880</v>
      </c>
      <c r="P433" s="29"/>
      <c r="Q433" s="30">
        <v>9.9553999999999991</v>
      </c>
      <c r="R433" s="30">
        <v>81.084800000000001</v>
      </c>
      <c r="S433" s="29"/>
      <c r="T433" s="29"/>
      <c r="U433" s="30">
        <v>308.58069999999998</v>
      </c>
      <c r="V433" s="31">
        <v>21823</v>
      </c>
    </row>
    <row r="434" spans="1:22" hidden="1" x14ac:dyDescent="0.3">
      <c r="A434" s="32" t="s">
        <v>174</v>
      </c>
      <c r="B434" s="32">
        <v>2015</v>
      </c>
      <c r="C434" s="29" t="s">
        <v>40</v>
      </c>
      <c r="D434" s="29" t="s">
        <v>45</v>
      </c>
      <c r="E434" s="33">
        <f t="shared" si="12"/>
        <v>0</v>
      </c>
      <c r="F434" s="33">
        <f t="shared" si="13"/>
        <v>1</v>
      </c>
      <c r="G434" s="30">
        <v>0.81069999999999998</v>
      </c>
      <c r="H434" s="30">
        <v>8.4391999999999996</v>
      </c>
      <c r="I434" s="30">
        <v>1.3754999999999999</v>
      </c>
      <c r="J434" s="30">
        <v>1.3549</v>
      </c>
      <c r="K434" s="31">
        <v>20936</v>
      </c>
      <c r="L434" s="31">
        <v>159893</v>
      </c>
      <c r="M434" s="31">
        <v>393780</v>
      </c>
      <c r="N434" s="31">
        <v>63703</v>
      </c>
      <c r="O434" s="31">
        <v>3026</v>
      </c>
      <c r="P434" s="29"/>
      <c r="Q434" s="30">
        <v>10.103400000000001</v>
      </c>
      <c r="R434" s="30">
        <v>82.387299999999996</v>
      </c>
      <c r="S434" s="29"/>
      <c r="T434" s="29"/>
      <c r="U434" s="30">
        <v>221.02629999999999</v>
      </c>
      <c r="V434" s="31">
        <v>21570</v>
      </c>
    </row>
    <row r="435" spans="1:22" hidden="1" x14ac:dyDescent="0.3">
      <c r="A435" s="32" t="s">
        <v>175</v>
      </c>
      <c r="B435" s="32">
        <v>2016</v>
      </c>
      <c r="C435" s="29" t="s">
        <v>40</v>
      </c>
      <c r="D435" s="29" t="s">
        <v>45</v>
      </c>
      <c r="E435" s="33">
        <f t="shared" si="12"/>
        <v>0</v>
      </c>
      <c r="F435" s="33">
        <f t="shared" si="13"/>
        <v>1</v>
      </c>
      <c r="G435" s="30">
        <v>0.97550000000000003</v>
      </c>
      <c r="H435" s="30">
        <v>9.5440000000000005</v>
      </c>
      <c r="I435" s="30">
        <v>1.4263999999999999</v>
      </c>
      <c r="J435" s="30">
        <v>1.3983000000000001</v>
      </c>
      <c r="K435" s="31">
        <v>21465</v>
      </c>
      <c r="L435" s="31">
        <v>147671</v>
      </c>
      <c r="M435" s="31">
        <v>333469</v>
      </c>
      <c r="N435" s="31">
        <v>64458</v>
      </c>
      <c r="O435" s="31">
        <v>3138</v>
      </c>
      <c r="P435" s="29"/>
      <c r="Q435" s="30">
        <v>8.4252000000000002</v>
      </c>
      <c r="R435" s="30">
        <v>79.5959</v>
      </c>
      <c r="S435" s="29"/>
      <c r="T435" s="29"/>
      <c r="U435" s="30">
        <v>207.49119999999999</v>
      </c>
      <c r="V435" s="31">
        <v>22432</v>
      </c>
    </row>
    <row r="436" spans="1:22" hidden="1" x14ac:dyDescent="0.3">
      <c r="A436" s="32" t="s">
        <v>176</v>
      </c>
      <c r="B436" s="32">
        <v>2017</v>
      </c>
      <c r="C436" s="29" t="s">
        <v>40</v>
      </c>
      <c r="D436" s="29" t="s">
        <v>45</v>
      </c>
      <c r="E436" s="33">
        <f t="shared" si="12"/>
        <v>0</v>
      </c>
      <c r="F436" s="33">
        <f t="shared" si="13"/>
        <v>1</v>
      </c>
      <c r="G436" s="30">
        <v>1.1598999999999999</v>
      </c>
      <c r="H436" s="30">
        <v>10.623200000000001</v>
      </c>
      <c r="I436" s="30">
        <v>1.5008999999999999</v>
      </c>
      <c r="J436" s="30">
        <v>1.4610000000000001</v>
      </c>
      <c r="K436" s="31">
        <v>22044</v>
      </c>
      <c r="L436" s="31">
        <v>155621</v>
      </c>
      <c r="M436" s="31">
        <v>371758</v>
      </c>
      <c r="N436" s="31">
        <v>61540</v>
      </c>
      <c r="O436" s="31">
        <v>3308</v>
      </c>
      <c r="P436" s="29"/>
      <c r="Q436" s="30">
        <v>8.9052000000000007</v>
      </c>
      <c r="R436" s="30">
        <v>77.572599999999994</v>
      </c>
      <c r="S436" s="29"/>
      <c r="T436" s="29"/>
      <c r="U436" s="30">
        <v>208.61160000000001</v>
      </c>
      <c r="V436" s="31">
        <v>23543</v>
      </c>
    </row>
    <row r="437" spans="1:22" hidden="1" x14ac:dyDescent="0.3">
      <c r="A437" s="32" t="s">
        <v>177</v>
      </c>
      <c r="B437" s="32">
        <v>2018</v>
      </c>
      <c r="C437" s="29" t="s">
        <v>40</v>
      </c>
      <c r="D437" s="29" t="s">
        <v>45</v>
      </c>
      <c r="E437" s="33">
        <f t="shared" si="12"/>
        <v>0</v>
      </c>
      <c r="F437" s="33">
        <f t="shared" si="13"/>
        <v>1</v>
      </c>
      <c r="G437" s="30">
        <v>1.1614</v>
      </c>
      <c r="H437" s="30">
        <v>10.8935</v>
      </c>
      <c r="I437" s="30">
        <v>1.5547</v>
      </c>
      <c r="J437" s="30">
        <v>1.5529999999999999</v>
      </c>
      <c r="K437" s="31">
        <v>21044</v>
      </c>
      <c r="L437" s="31">
        <v>149618</v>
      </c>
      <c r="M437" s="31">
        <v>362873</v>
      </c>
      <c r="N437" s="31">
        <v>56564</v>
      </c>
      <c r="O437" s="31">
        <v>3611</v>
      </c>
      <c r="P437" s="29"/>
      <c r="Q437" s="30">
        <v>8.8790999999999993</v>
      </c>
      <c r="R437" s="30">
        <v>77.454899999999995</v>
      </c>
      <c r="S437" s="29"/>
      <c r="T437" s="29"/>
      <c r="U437" s="30">
        <v>230.12870000000001</v>
      </c>
      <c r="V437" s="31">
        <v>22536</v>
      </c>
    </row>
    <row r="438" spans="1:22" hidden="1" x14ac:dyDescent="0.3">
      <c r="A438" s="32" t="s">
        <v>178</v>
      </c>
      <c r="B438" s="32">
        <v>2019</v>
      </c>
      <c r="C438" s="29" t="s">
        <v>40</v>
      </c>
      <c r="D438" s="29" t="s">
        <v>45</v>
      </c>
      <c r="E438" s="33">
        <f t="shared" si="12"/>
        <v>0</v>
      </c>
      <c r="F438" s="33">
        <f t="shared" si="13"/>
        <v>1</v>
      </c>
      <c r="G438" s="30">
        <v>1.1975</v>
      </c>
      <c r="H438" s="30">
        <v>11.3934</v>
      </c>
      <c r="I438" s="30">
        <v>1.3473999999999999</v>
      </c>
      <c r="J438" s="30">
        <v>1.4503999999999999</v>
      </c>
      <c r="K438" s="31">
        <v>21996</v>
      </c>
      <c r="L438" s="31">
        <v>148695</v>
      </c>
      <c r="M438" s="31">
        <v>381508</v>
      </c>
      <c r="N438" s="31">
        <v>54953</v>
      </c>
      <c r="O438" s="31">
        <v>3188</v>
      </c>
      <c r="P438" s="29"/>
      <c r="Q438" s="30">
        <v>9.1426999999999996</v>
      </c>
      <c r="R438" s="30">
        <v>79.807900000000004</v>
      </c>
      <c r="S438" s="29"/>
      <c r="T438" s="29"/>
      <c r="U438" s="30">
        <v>83.802199999999999</v>
      </c>
      <c r="V438" s="31">
        <v>23449</v>
      </c>
    </row>
    <row r="439" spans="1:22" hidden="1" x14ac:dyDescent="0.3">
      <c r="A439" s="32" t="s">
        <v>179</v>
      </c>
      <c r="B439" s="32">
        <v>2020</v>
      </c>
      <c r="C439" s="29" t="s">
        <v>40</v>
      </c>
      <c r="D439" s="29" t="s">
        <v>45</v>
      </c>
      <c r="E439" s="33">
        <f t="shared" si="12"/>
        <v>1</v>
      </c>
      <c r="F439" s="33">
        <f t="shared" si="13"/>
        <v>1</v>
      </c>
      <c r="G439" s="30">
        <v>0.84989999999999999</v>
      </c>
      <c r="H439" s="30">
        <v>8.6331000000000007</v>
      </c>
      <c r="I439" s="30">
        <v>1.1805000000000001</v>
      </c>
      <c r="J439" s="30">
        <v>1.242</v>
      </c>
      <c r="K439" s="31">
        <v>26310</v>
      </c>
      <c r="L439" s="31">
        <v>163848</v>
      </c>
      <c r="M439" s="31">
        <v>469633</v>
      </c>
      <c r="N439" s="31">
        <v>56469</v>
      </c>
      <c r="O439" s="31">
        <v>2977</v>
      </c>
      <c r="P439" s="29"/>
      <c r="Q439" s="30">
        <v>10.1828</v>
      </c>
      <c r="R439" s="30">
        <v>83.656400000000005</v>
      </c>
      <c r="S439" s="29"/>
      <c r="T439" s="29"/>
      <c r="U439" s="30" t="s">
        <v>146</v>
      </c>
      <c r="V439" s="31">
        <v>28038</v>
      </c>
    </row>
    <row r="440" spans="1:22" hidden="1" x14ac:dyDescent="0.3">
      <c r="A440" s="32" t="s">
        <v>180</v>
      </c>
      <c r="B440" s="32">
        <v>2021</v>
      </c>
      <c r="C440" s="29" t="s">
        <v>40</v>
      </c>
      <c r="D440" s="29" t="s">
        <v>45</v>
      </c>
      <c r="E440" s="33">
        <f t="shared" si="12"/>
        <v>1</v>
      </c>
      <c r="F440" s="33">
        <f t="shared" si="13"/>
        <v>1</v>
      </c>
      <c r="G440" s="30">
        <v>0.82250000000000001</v>
      </c>
      <c r="H440" s="30">
        <v>8.9358000000000004</v>
      </c>
      <c r="I440" s="30">
        <v>0.94089999999999996</v>
      </c>
      <c r="J440" s="30">
        <v>0.94389999999999996</v>
      </c>
      <c r="K440" s="31">
        <v>23485</v>
      </c>
      <c r="L440" s="31">
        <v>167608</v>
      </c>
      <c r="M440" s="31">
        <v>444438</v>
      </c>
      <c r="N440" s="31">
        <v>67787</v>
      </c>
      <c r="O440" s="31">
        <v>2618</v>
      </c>
      <c r="P440" s="29"/>
      <c r="Q440" s="30">
        <v>10.242599999999999</v>
      </c>
      <c r="R440" s="30">
        <v>82.589299999999994</v>
      </c>
      <c r="S440" s="29"/>
      <c r="T440" s="29"/>
      <c r="U440" s="30">
        <v>275.1377</v>
      </c>
      <c r="V440" s="31">
        <v>24972</v>
      </c>
    </row>
    <row r="441" spans="1:22" hidden="1" x14ac:dyDescent="0.3">
      <c r="A441" s="32" t="s">
        <v>181</v>
      </c>
      <c r="B441" s="32">
        <v>2022</v>
      </c>
      <c r="C441" s="29" t="s">
        <v>40</v>
      </c>
      <c r="D441" s="29" t="s">
        <v>45</v>
      </c>
      <c r="E441" s="33">
        <f t="shared" si="12"/>
        <v>1</v>
      </c>
      <c r="F441" s="33">
        <f t="shared" si="13"/>
        <v>1</v>
      </c>
      <c r="G441" s="30">
        <v>0.60529999999999995</v>
      </c>
      <c r="H441" s="30">
        <v>6.3758999999999997</v>
      </c>
      <c r="I441" s="30">
        <v>1.2915000000000001</v>
      </c>
      <c r="J441" s="30">
        <v>1.3358000000000001</v>
      </c>
      <c r="K441" s="31">
        <v>22856</v>
      </c>
      <c r="L441" s="31">
        <v>159096</v>
      </c>
      <c r="M441" s="31">
        <v>405783</v>
      </c>
      <c r="N441" s="31">
        <v>66063</v>
      </c>
      <c r="O441" s="31">
        <v>3504</v>
      </c>
      <c r="P441" s="29"/>
      <c r="Q441" s="30">
        <v>9.9335000000000004</v>
      </c>
      <c r="R441" s="30">
        <v>79.819299999999998</v>
      </c>
      <c r="S441" s="29"/>
      <c r="T441" s="29"/>
      <c r="U441" s="30">
        <v>238.34270000000001</v>
      </c>
      <c r="V441" s="31">
        <v>24384</v>
      </c>
    </row>
    <row r="442" spans="1:22" hidden="1" x14ac:dyDescent="0.3">
      <c r="A442" s="32" t="s">
        <v>157</v>
      </c>
      <c r="B442" s="32">
        <v>1998</v>
      </c>
      <c r="C442" s="29" t="s">
        <v>198</v>
      </c>
      <c r="D442" s="29" t="s">
        <v>45</v>
      </c>
      <c r="E442" s="33">
        <f t="shared" si="12"/>
        <v>0</v>
      </c>
      <c r="F442" s="33">
        <f t="shared" si="13"/>
        <v>1</v>
      </c>
      <c r="G442" s="30">
        <v>1.6881999999999999</v>
      </c>
      <c r="H442" s="30">
        <v>16.682300000000001</v>
      </c>
      <c r="I442" s="30">
        <v>4.4077999999999999</v>
      </c>
      <c r="J442" s="30">
        <v>3.2764000000000002</v>
      </c>
      <c r="K442" s="31" t="s">
        <v>146</v>
      </c>
      <c r="L442" s="31" t="s">
        <v>146</v>
      </c>
      <c r="M442" s="31">
        <v>37092</v>
      </c>
      <c r="N442" s="31">
        <v>22357</v>
      </c>
      <c r="O442" s="31">
        <v>1269</v>
      </c>
      <c r="P442" s="31">
        <v>3795</v>
      </c>
      <c r="Q442" s="30">
        <v>9.7738999999999994</v>
      </c>
      <c r="R442" s="30">
        <v>75.963700000000003</v>
      </c>
      <c r="S442" s="30">
        <v>29.134599999999999</v>
      </c>
      <c r="T442" s="30">
        <v>28.791399999999999</v>
      </c>
      <c r="U442" s="30" t="s">
        <v>146</v>
      </c>
      <c r="V442" s="31">
        <v>4225.5</v>
      </c>
    </row>
    <row r="443" spans="1:22" hidden="1" x14ac:dyDescent="0.3">
      <c r="A443" s="32" t="s">
        <v>158</v>
      </c>
      <c r="B443" s="32">
        <v>1999</v>
      </c>
      <c r="C443" s="29" t="s">
        <v>198</v>
      </c>
      <c r="D443" s="29" t="s">
        <v>45</v>
      </c>
      <c r="E443" s="33">
        <f t="shared" si="12"/>
        <v>0</v>
      </c>
      <c r="F443" s="33">
        <f t="shared" si="13"/>
        <v>1</v>
      </c>
      <c r="G443" s="30">
        <v>1.698</v>
      </c>
      <c r="H443" s="30">
        <v>16.971499999999999</v>
      </c>
      <c r="I443" s="30">
        <v>4.0583</v>
      </c>
      <c r="J443" s="30">
        <v>3.1444999999999999</v>
      </c>
      <c r="K443" s="31">
        <v>4240.1000000000004</v>
      </c>
      <c r="L443" s="31">
        <v>27458.751400000001</v>
      </c>
      <c r="M443" s="31">
        <v>41589</v>
      </c>
      <c r="N443" s="31">
        <v>24964</v>
      </c>
      <c r="O443" s="31">
        <v>1405</v>
      </c>
      <c r="P443" s="31">
        <v>4077</v>
      </c>
      <c r="Q443" s="30">
        <v>10.200900000000001</v>
      </c>
      <c r="R443" s="30">
        <v>71.591700000000003</v>
      </c>
      <c r="S443" s="30">
        <v>11.6608</v>
      </c>
      <c r="T443" s="30">
        <v>6.4786000000000001</v>
      </c>
      <c r="U443" s="30" t="s">
        <v>146</v>
      </c>
      <c r="V443" s="31">
        <v>4926.1000000000004</v>
      </c>
    </row>
    <row r="444" spans="1:22" hidden="1" x14ac:dyDescent="0.3">
      <c r="A444" s="32" t="s">
        <v>159</v>
      </c>
      <c r="B444" s="32">
        <v>2000</v>
      </c>
      <c r="C444" s="29" t="s">
        <v>198</v>
      </c>
      <c r="D444" s="29" t="s">
        <v>45</v>
      </c>
      <c r="E444" s="33">
        <f t="shared" si="12"/>
        <v>0</v>
      </c>
      <c r="F444" s="33">
        <f t="shared" si="13"/>
        <v>1</v>
      </c>
      <c r="G444" s="30">
        <v>1.9738</v>
      </c>
      <c r="H444" s="30">
        <v>19.246200000000002</v>
      </c>
      <c r="I444" s="30">
        <v>3.8706999999999998</v>
      </c>
      <c r="J444" s="30">
        <v>2.7387999999999999</v>
      </c>
      <c r="K444" s="31">
        <v>4754.7</v>
      </c>
      <c r="L444" s="31">
        <v>36500</v>
      </c>
      <c r="M444" s="31">
        <v>45857</v>
      </c>
      <c r="N444" s="31">
        <v>25952</v>
      </c>
      <c r="O444" s="31">
        <v>1470</v>
      </c>
      <c r="P444" s="31">
        <v>4891</v>
      </c>
      <c r="Q444" s="30">
        <v>9.3757999999999999</v>
      </c>
      <c r="R444" s="30">
        <v>78.864500000000007</v>
      </c>
      <c r="S444" s="30">
        <v>3.9577</v>
      </c>
      <c r="T444" s="30">
        <v>18.652000000000001</v>
      </c>
      <c r="U444" s="30" t="s">
        <v>146</v>
      </c>
      <c r="V444" s="31">
        <v>5387.4</v>
      </c>
    </row>
    <row r="445" spans="1:22" hidden="1" x14ac:dyDescent="0.3">
      <c r="A445" s="32" t="s">
        <v>160</v>
      </c>
      <c r="B445" s="32">
        <v>2001</v>
      </c>
      <c r="C445" s="29" t="s">
        <v>198</v>
      </c>
      <c r="D445" s="29" t="s">
        <v>45</v>
      </c>
      <c r="E445" s="33">
        <f t="shared" si="12"/>
        <v>1</v>
      </c>
      <c r="F445" s="33">
        <f t="shared" si="13"/>
        <v>1</v>
      </c>
      <c r="G445" s="30">
        <v>1.8715999999999999</v>
      </c>
      <c r="H445" s="30">
        <v>17.459199999999999</v>
      </c>
      <c r="I445" s="30">
        <v>4.6528999999999998</v>
      </c>
      <c r="J445" s="30">
        <v>3.5076000000000001</v>
      </c>
      <c r="K445" s="31">
        <v>7351.7</v>
      </c>
      <c r="L445" s="31">
        <v>7546.5</v>
      </c>
      <c r="M445" s="31">
        <v>71026</v>
      </c>
      <c r="N445" s="31">
        <v>43458</v>
      </c>
      <c r="O445" s="31">
        <v>2433.058</v>
      </c>
      <c r="P445" s="31">
        <v>7630</v>
      </c>
      <c r="Q445" s="30">
        <v>8.8122000000000007</v>
      </c>
      <c r="R445" s="30">
        <v>75.888599999999997</v>
      </c>
      <c r="S445" s="30">
        <v>67.455299999999994</v>
      </c>
      <c r="T445" s="30">
        <v>47.292200000000001</v>
      </c>
      <c r="U445" s="30" t="s">
        <v>146</v>
      </c>
      <c r="V445" s="31">
        <v>8575.7999999999993</v>
      </c>
    </row>
    <row r="446" spans="1:22" hidden="1" x14ac:dyDescent="0.3">
      <c r="A446" s="32" t="s">
        <v>161</v>
      </c>
      <c r="B446" s="32">
        <v>2002</v>
      </c>
      <c r="C446" s="29" t="s">
        <v>198</v>
      </c>
      <c r="D446" s="29" t="s">
        <v>45</v>
      </c>
      <c r="E446" s="33">
        <f t="shared" si="12"/>
        <v>0</v>
      </c>
      <c r="F446" s="33">
        <f t="shared" si="13"/>
        <v>1</v>
      </c>
      <c r="G446" s="30">
        <v>2.1524000000000001</v>
      </c>
      <c r="H446" s="30">
        <v>20.3032</v>
      </c>
      <c r="I446" s="30">
        <v>3.8759999999999999</v>
      </c>
      <c r="J446" s="30">
        <v>3.3277000000000001</v>
      </c>
      <c r="K446" s="31" t="s">
        <v>146</v>
      </c>
      <c r="L446" s="31" t="s">
        <v>146</v>
      </c>
      <c r="M446" s="31">
        <v>80894</v>
      </c>
      <c r="N446" s="31">
        <v>45928</v>
      </c>
      <c r="O446" s="31">
        <v>2700</v>
      </c>
      <c r="P446" s="31">
        <v>8466</v>
      </c>
      <c r="Q446" s="30">
        <v>9.0526</v>
      </c>
      <c r="R446" s="30">
        <v>75.434200000000004</v>
      </c>
      <c r="S446" s="30">
        <v>5.6836000000000002</v>
      </c>
      <c r="T446" s="30">
        <v>14.5314</v>
      </c>
      <c r="U446" s="30" t="s">
        <v>146</v>
      </c>
      <c r="V446" s="31" t="s">
        <v>146</v>
      </c>
    </row>
    <row r="447" spans="1:22" hidden="1" x14ac:dyDescent="0.3">
      <c r="A447" s="32" t="s">
        <v>162</v>
      </c>
      <c r="B447" s="32">
        <v>2003</v>
      </c>
      <c r="C447" s="29" t="s">
        <v>198</v>
      </c>
      <c r="D447" s="29" t="s">
        <v>45</v>
      </c>
      <c r="E447" s="33">
        <f t="shared" si="12"/>
        <v>0</v>
      </c>
      <c r="F447" s="33">
        <f t="shared" si="13"/>
        <v>1</v>
      </c>
      <c r="G447" s="30">
        <v>2.0402999999999998</v>
      </c>
      <c r="H447" s="30">
        <v>20.6572</v>
      </c>
      <c r="I447" s="30">
        <v>3.7086000000000001</v>
      </c>
      <c r="J447" s="30">
        <v>3.3079999999999998</v>
      </c>
      <c r="K447" s="31">
        <v>8168</v>
      </c>
      <c r="L447" s="31">
        <v>74678.624800000005</v>
      </c>
      <c r="M447" s="31">
        <v>91143</v>
      </c>
      <c r="N447" s="31">
        <v>52308</v>
      </c>
      <c r="O447" s="31">
        <v>2905</v>
      </c>
      <c r="P447" s="31">
        <v>8516</v>
      </c>
      <c r="Q447" s="30">
        <v>10.6913</v>
      </c>
      <c r="R447" s="30">
        <v>71.973299999999995</v>
      </c>
      <c r="S447" s="30">
        <v>13.891299999999999</v>
      </c>
      <c r="T447" s="30">
        <v>9.3605999999999998</v>
      </c>
      <c r="U447" s="30" t="s">
        <v>146</v>
      </c>
      <c r="V447" s="31">
        <v>9992</v>
      </c>
    </row>
    <row r="448" spans="1:22" hidden="1" x14ac:dyDescent="0.3">
      <c r="A448" s="32" t="s">
        <v>163</v>
      </c>
      <c r="B448" s="32">
        <v>2004</v>
      </c>
      <c r="C448" s="29" t="s">
        <v>198</v>
      </c>
      <c r="D448" s="29" t="s">
        <v>45</v>
      </c>
      <c r="E448" s="33">
        <f t="shared" si="12"/>
        <v>0</v>
      </c>
      <c r="F448" s="33">
        <f t="shared" si="13"/>
        <v>1</v>
      </c>
      <c r="G448" s="30">
        <v>1.6433</v>
      </c>
      <c r="H448" s="30">
        <v>17.4861</v>
      </c>
      <c r="I448" s="30">
        <v>3.6009000000000002</v>
      </c>
      <c r="J448" s="30">
        <v>3.2387999999999999</v>
      </c>
      <c r="K448" s="31">
        <v>8522</v>
      </c>
      <c r="L448" s="31">
        <v>82664.500400000004</v>
      </c>
      <c r="M448" s="31">
        <v>94456</v>
      </c>
      <c r="N448" s="31">
        <v>60367</v>
      </c>
      <c r="O448" s="31">
        <v>3012</v>
      </c>
      <c r="P448" s="31">
        <v>8915</v>
      </c>
      <c r="Q448" s="30">
        <v>10.5845</v>
      </c>
      <c r="R448" s="30">
        <v>70.804400000000001</v>
      </c>
      <c r="S448" s="30">
        <v>15.4068</v>
      </c>
      <c r="T448" s="30">
        <v>1.9809000000000001</v>
      </c>
      <c r="U448" s="30" t="s">
        <v>146</v>
      </c>
      <c r="V448" s="31">
        <v>10176</v>
      </c>
    </row>
    <row r="449" spans="1:22" hidden="1" x14ac:dyDescent="0.3">
      <c r="A449" s="32" t="s">
        <v>164</v>
      </c>
      <c r="B449" s="32">
        <v>2005</v>
      </c>
      <c r="C449" s="29" t="s">
        <v>198</v>
      </c>
      <c r="D449" s="29" t="s">
        <v>45</v>
      </c>
      <c r="E449" s="33">
        <f t="shared" si="12"/>
        <v>0</v>
      </c>
      <c r="F449" s="33">
        <f t="shared" si="13"/>
        <v>1</v>
      </c>
      <c r="G449" s="30">
        <v>1.5515000000000001</v>
      </c>
      <c r="H449" s="30">
        <v>16.870100000000001</v>
      </c>
      <c r="I449" s="30">
        <v>3.3424</v>
      </c>
      <c r="J449" s="30">
        <v>2.7987000000000002</v>
      </c>
      <c r="K449" s="31">
        <v>8209</v>
      </c>
      <c r="L449" s="31">
        <v>97399</v>
      </c>
      <c r="M449" s="31">
        <v>105225</v>
      </c>
      <c r="N449" s="31">
        <v>71229</v>
      </c>
      <c r="O449" s="31">
        <v>2965</v>
      </c>
      <c r="P449" s="31">
        <v>9437</v>
      </c>
      <c r="Q449" s="30">
        <v>11.1396</v>
      </c>
      <c r="R449" s="30">
        <v>73.114999999999995</v>
      </c>
      <c r="S449" s="30">
        <v>17.993300000000001</v>
      </c>
      <c r="T449" s="30">
        <v>15.8142</v>
      </c>
      <c r="U449" s="30" t="s">
        <v>146</v>
      </c>
      <c r="V449" s="31">
        <v>10240</v>
      </c>
    </row>
    <row r="450" spans="1:22" hidden="1" x14ac:dyDescent="0.3">
      <c r="A450" s="32" t="s">
        <v>165</v>
      </c>
      <c r="B450" s="32">
        <v>2006</v>
      </c>
      <c r="C450" s="29" t="s">
        <v>198</v>
      </c>
      <c r="D450" s="29" t="s">
        <v>45</v>
      </c>
      <c r="E450" s="33">
        <f t="shared" si="12"/>
        <v>0</v>
      </c>
      <c r="F450" s="33">
        <f t="shared" si="13"/>
        <v>1</v>
      </c>
      <c r="G450" s="30">
        <v>1.1539999999999999</v>
      </c>
      <c r="H450" s="30">
        <v>12.2057</v>
      </c>
      <c r="I450" s="30">
        <v>3.1993999999999998</v>
      </c>
      <c r="J450" s="30">
        <v>2.4474</v>
      </c>
      <c r="K450" s="31">
        <v>8625</v>
      </c>
      <c r="L450" s="31">
        <v>102845.5285</v>
      </c>
      <c r="M450" s="31">
        <v>100669</v>
      </c>
      <c r="N450" s="31">
        <v>75503</v>
      </c>
      <c r="O450" s="31">
        <v>2873</v>
      </c>
      <c r="P450" s="31">
        <v>10013</v>
      </c>
      <c r="Q450" s="30">
        <v>10.0448</v>
      </c>
      <c r="R450" s="30">
        <v>80.529300000000006</v>
      </c>
      <c r="S450" s="30">
        <v>6.0004</v>
      </c>
      <c r="T450" s="30">
        <v>2.8858000000000001</v>
      </c>
      <c r="U450" s="30" t="s">
        <v>146</v>
      </c>
      <c r="V450" s="31">
        <v>11385</v>
      </c>
    </row>
    <row r="451" spans="1:22" hidden="1" x14ac:dyDescent="0.3">
      <c r="A451" s="32" t="s">
        <v>166</v>
      </c>
      <c r="B451" s="32">
        <v>2007</v>
      </c>
      <c r="C451" s="29" t="s">
        <v>198</v>
      </c>
      <c r="D451" s="29" t="s">
        <v>45</v>
      </c>
      <c r="E451" s="33">
        <f t="shared" ref="E451:E514" si="14">IF(OR(AND(B451&gt;2006,B451&lt;=2012), B451=2001,B451&gt;=2020),1,0)</f>
        <v>1</v>
      </c>
      <c r="F451" s="33">
        <f t="shared" ref="F451:F514" si="15">IF(D451="USA",1,0)</f>
        <v>1</v>
      </c>
      <c r="G451" s="30">
        <v>1.0168999999999999</v>
      </c>
      <c r="H451" s="30">
        <v>11.2211</v>
      </c>
      <c r="I451" s="30">
        <v>3.2972000000000001</v>
      </c>
      <c r="J451" s="30">
        <v>2.6551</v>
      </c>
      <c r="K451" s="31">
        <v>8924</v>
      </c>
      <c r="L451" s="31">
        <v>115529</v>
      </c>
      <c r="M451" s="31">
        <v>110962</v>
      </c>
      <c r="N451" s="31">
        <v>84582</v>
      </c>
      <c r="O451" s="31">
        <v>3009</v>
      </c>
      <c r="P451" s="31">
        <v>9152</v>
      </c>
      <c r="Q451" s="30">
        <v>12.112399999999999</v>
      </c>
      <c r="R451" s="30">
        <v>77.398499999999999</v>
      </c>
      <c r="S451" s="30">
        <v>12.024699999999999</v>
      </c>
      <c r="T451" s="30">
        <v>8.7416999999999998</v>
      </c>
      <c r="U451" s="30" t="s">
        <v>146</v>
      </c>
      <c r="V451" s="31">
        <v>11733</v>
      </c>
    </row>
    <row r="452" spans="1:22" hidden="1" x14ac:dyDescent="0.3">
      <c r="A452" s="32" t="s">
        <v>167</v>
      </c>
      <c r="B452" s="32">
        <v>2008</v>
      </c>
      <c r="C452" s="29" t="s">
        <v>198</v>
      </c>
      <c r="D452" s="29" t="s">
        <v>45</v>
      </c>
      <c r="E452" s="33">
        <f t="shared" si="14"/>
        <v>1</v>
      </c>
      <c r="F452" s="33">
        <f t="shared" si="15"/>
        <v>1</v>
      </c>
      <c r="G452" s="30">
        <v>-1.8315999999999999</v>
      </c>
      <c r="H452" s="30">
        <v>-25.665199999999999</v>
      </c>
      <c r="I452" s="30">
        <v>3.5390000000000001</v>
      </c>
      <c r="J452" s="30">
        <v>3.1526000000000001</v>
      </c>
      <c r="K452" s="31">
        <v>11924</v>
      </c>
      <c r="L452" s="31">
        <v>112570</v>
      </c>
      <c r="M452" s="31">
        <v>119764</v>
      </c>
      <c r="N452" s="31">
        <v>85595</v>
      </c>
      <c r="O452" s="31">
        <v>3514</v>
      </c>
      <c r="P452" s="31">
        <v>7836</v>
      </c>
      <c r="Q452" s="30">
        <v>9.9167000000000005</v>
      </c>
      <c r="R452" s="30">
        <v>76.737499999999997</v>
      </c>
      <c r="S452" s="30">
        <v>1.1977</v>
      </c>
      <c r="T452" s="30">
        <v>4.1990999999999996</v>
      </c>
      <c r="U452" s="30">
        <v>142.70930000000001</v>
      </c>
      <c r="V452" s="31">
        <v>16646</v>
      </c>
    </row>
    <row r="453" spans="1:22" hidden="1" x14ac:dyDescent="0.3">
      <c r="A453" s="32" t="s">
        <v>168</v>
      </c>
      <c r="B453" s="32">
        <v>2009</v>
      </c>
      <c r="C453" s="29" t="s">
        <v>198</v>
      </c>
      <c r="D453" s="29" t="s">
        <v>45</v>
      </c>
      <c r="E453" s="33">
        <f t="shared" si="14"/>
        <v>1</v>
      </c>
      <c r="F453" s="33">
        <f t="shared" si="15"/>
        <v>1</v>
      </c>
      <c r="G453" s="30">
        <v>0.63219999999999998</v>
      </c>
      <c r="H453" s="30">
        <v>5.7662000000000004</v>
      </c>
      <c r="I453" s="30">
        <v>3.2972999999999999</v>
      </c>
      <c r="J453" s="30">
        <v>2.9622999999999999</v>
      </c>
      <c r="K453" s="31">
        <v>13428</v>
      </c>
      <c r="L453" s="31">
        <v>100862</v>
      </c>
      <c r="M453" s="31">
        <v>113380</v>
      </c>
      <c r="N453" s="31">
        <v>78846</v>
      </c>
      <c r="O453" s="31">
        <v>3354</v>
      </c>
      <c r="P453" s="31">
        <v>9888</v>
      </c>
      <c r="Q453" s="30">
        <v>8.4003999999999994</v>
      </c>
      <c r="R453" s="30">
        <v>87.4452</v>
      </c>
      <c r="S453" s="30">
        <v>-7.8848000000000003</v>
      </c>
      <c r="T453" s="30">
        <v>7.2404999999999999</v>
      </c>
      <c r="U453" s="30">
        <v>154.87889999999999</v>
      </c>
      <c r="V453" s="31">
        <v>17635</v>
      </c>
    </row>
    <row r="454" spans="1:22" hidden="1" x14ac:dyDescent="0.3">
      <c r="A454" s="32" t="s">
        <v>169</v>
      </c>
      <c r="B454" s="32">
        <v>2010</v>
      </c>
      <c r="C454" s="29" t="s">
        <v>198</v>
      </c>
      <c r="D454" s="29" t="s">
        <v>45</v>
      </c>
      <c r="E454" s="33">
        <f t="shared" si="14"/>
        <v>1</v>
      </c>
      <c r="F454" s="33">
        <f t="shared" si="15"/>
        <v>1</v>
      </c>
      <c r="G454" s="30">
        <v>0.67120000000000002</v>
      </c>
      <c r="H454" s="30">
        <v>4.9592999999999998</v>
      </c>
      <c r="I454" s="30">
        <v>3.6507999999999998</v>
      </c>
      <c r="J454" s="30">
        <v>3.3340000000000001</v>
      </c>
      <c r="K454" s="31">
        <v>13965</v>
      </c>
      <c r="L454" s="31">
        <v>100193</v>
      </c>
      <c r="M454" s="31">
        <v>111007</v>
      </c>
      <c r="N454" s="31">
        <v>79707</v>
      </c>
      <c r="O454" s="31">
        <v>3604</v>
      </c>
      <c r="P454" s="31">
        <v>10397</v>
      </c>
      <c r="Q454" s="30">
        <v>7.8840000000000003</v>
      </c>
      <c r="R454" s="30">
        <v>87.737899999999996</v>
      </c>
      <c r="S454" s="30">
        <v>1.0920000000000001</v>
      </c>
      <c r="T454" s="30">
        <v>-3.1516999999999999</v>
      </c>
      <c r="U454" s="30">
        <v>133.892</v>
      </c>
      <c r="V454" s="31">
        <v>18173</v>
      </c>
    </row>
    <row r="455" spans="1:22" hidden="1" x14ac:dyDescent="0.3">
      <c r="A455" s="32" t="s">
        <v>170</v>
      </c>
      <c r="B455" s="32">
        <v>2011</v>
      </c>
      <c r="C455" s="29" t="s">
        <v>198</v>
      </c>
      <c r="D455" s="29" t="s">
        <v>45</v>
      </c>
      <c r="E455" s="33">
        <f t="shared" si="14"/>
        <v>1</v>
      </c>
      <c r="F455" s="33">
        <f t="shared" si="15"/>
        <v>1</v>
      </c>
      <c r="G455" s="30">
        <v>1.1377999999999999</v>
      </c>
      <c r="H455" s="30">
        <v>9.4309999999999992</v>
      </c>
      <c r="I455" s="30">
        <v>3.5948000000000002</v>
      </c>
      <c r="J455" s="30">
        <v>3.3170999999999999</v>
      </c>
      <c r="K455" s="31">
        <v>12503</v>
      </c>
      <c r="L455" s="31">
        <v>104945</v>
      </c>
      <c r="M455" s="31">
        <v>116967</v>
      </c>
      <c r="N455" s="31">
        <v>83972</v>
      </c>
      <c r="O455" s="31">
        <v>3557</v>
      </c>
      <c r="P455" s="31">
        <v>12803</v>
      </c>
      <c r="Q455" s="30">
        <v>8.827</v>
      </c>
      <c r="R455" s="30">
        <v>86.5959</v>
      </c>
      <c r="S455" s="30">
        <v>5.3507999999999996</v>
      </c>
      <c r="T455" s="30">
        <v>4.9749999999999996</v>
      </c>
      <c r="U455" s="30">
        <v>149.9434</v>
      </c>
      <c r="V455" s="31">
        <v>16885</v>
      </c>
    </row>
    <row r="456" spans="1:22" hidden="1" x14ac:dyDescent="0.3">
      <c r="A456" s="32" t="s">
        <v>171</v>
      </c>
      <c r="B456" s="32">
        <v>2012</v>
      </c>
      <c r="C456" s="29" t="s">
        <v>198</v>
      </c>
      <c r="D456" s="29" t="s">
        <v>45</v>
      </c>
      <c r="E456" s="33">
        <f t="shared" si="14"/>
        <v>1</v>
      </c>
      <c r="F456" s="33">
        <f t="shared" si="15"/>
        <v>1</v>
      </c>
      <c r="G456" s="30">
        <v>1.3196000000000001</v>
      </c>
      <c r="H456" s="30">
        <v>11.7989</v>
      </c>
      <c r="I456" s="30">
        <v>3.4664999999999999</v>
      </c>
      <c r="J456" s="30">
        <v>3.2349000000000001</v>
      </c>
      <c r="K456" s="31">
        <v>11685</v>
      </c>
      <c r="L456" s="31">
        <v>109699</v>
      </c>
      <c r="M456" s="31">
        <v>121894</v>
      </c>
      <c r="N456" s="31">
        <v>88721</v>
      </c>
      <c r="O456" s="31">
        <v>3595</v>
      </c>
      <c r="P456" s="31">
        <v>13318</v>
      </c>
      <c r="Q456" s="30">
        <v>8.8559999999999999</v>
      </c>
      <c r="R456" s="30">
        <v>86.254000000000005</v>
      </c>
      <c r="S456" s="30">
        <v>5.6555</v>
      </c>
      <c r="T456" s="30">
        <v>4.4417</v>
      </c>
      <c r="U456" s="30">
        <v>141.48500000000001</v>
      </c>
      <c r="V456" s="31">
        <v>15816</v>
      </c>
    </row>
    <row r="457" spans="1:22" hidden="1" x14ac:dyDescent="0.3">
      <c r="A457" s="32" t="s">
        <v>172</v>
      </c>
      <c r="B457" s="32">
        <v>2013</v>
      </c>
      <c r="C457" s="29" t="s">
        <v>198</v>
      </c>
      <c r="D457" s="29" t="s">
        <v>45</v>
      </c>
      <c r="E457" s="33">
        <f t="shared" si="14"/>
        <v>0</v>
      </c>
      <c r="F457" s="33">
        <f t="shared" si="15"/>
        <v>1</v>
      </c>
      <c r="G457" s="30">
        <v>1.4552</v>
      </c>
      <c r="H457" s="30">
        <v>13.3889</v>
      </c>
      <c r="I457" s="30">
        <v>3.2456999999999998</v>
      </c>
      <c r="J457" s="30">
        <v>3.0577999999999999</v>
      </c>
      <c r="K457" s="31">
        <v>12094</v>
      </c>
      <c r="L457" s="31">
        <v>116736</v>
      </c>
      <c r="M457" s="31">
        <v>130443</v>
      </c>
      <c r="N457" s="31">
        <v>89558</v>
      </c>
      <c r="O457" s="31">
        <v>3561</v>
      </c>
      <c r="P457" s="31">
        <v>13555</v>
      </c>
      <c r="Q457" s="30">
        <v>8.9185999999999996</v>
      </c>
      <c r="R457" s="30">
        <v>89.783100000000005</v>
      </c>
      <c r="S457" s="30">
        <v>0.94340000000000002</v>
      </c>
      <c r="T457" s="30">
        <v>10.900700000000001</v>
      </c>
      <c r="U457" s="30">
        <v>141.69290000000001</v>
      </c>
      <c r="V457" s="31">
        <v>16440</v>
      </c>
    </row>
    <row r="458" spans="1:22" hidden="1" x14ac:dyDescent="0.3">
      <c r="A458" s="32" t="s">
        <v>173</v>
      </c>
      <c r="B458" s="32">
        <v>2014</v>
      </c>
      <c r="C458" s="29" t="s">
        <v>198</v>
      </c>
      <c r="D458" s="29" t="s">
        <v>45</v>
      </c>
      <c r="E458" s="33">
        <f t="shared" si="14"/>
        <v>0</v>
      </c>
      <c r="F458" s="33">
        <f t="shared" si="15"/>
        <v>1</v>
      </c>
      <c r="G458" s="30">
        <v>1.1005</v>
      </c>
      <c r="H458" s="30">
        <v>10.068199999999999</v>
      </c>
      <c r="I458" s="30">
        <v>3.0503999999999998</v>
      </c>
      <c r="J458" s="30">
        <v>2.8561999999999999</v>
      </c>
      <c r="K458" s="31">
        <v>12764</v>
      </c>
      <c r="L458" s="31">
        <v>117878</v>
      </c>
      <c r="M458" s="31">
        <v>138706</v>
      </c>
      <c r="N458" s="31">
        <v>91345</v>
      </c>
      <c r="O458" s="31">
        <v>3579</v>
      </c>
      <c r="P458" s="31">
        <v>14295</v>
      </c>
      <c r="Q458" s="30">
        <v>8.8544999999999998</v>
      </c>
      <c r="R458" s="30">
        <v>85.920599999999993</v>
      </c>
      <c r="S458" s="30">
        <v>1.9954000000000001</v>
      </c>
      <c r="T458" s="30">
        <v>2.4548000000000001</v>
      </c>
      <c r="U458" s="30">
        <v>159.0616</v>
      </c>
      <c r="V458" s="31">
        <v>16895</v>
      </c>
    </row>
    <row r="459" spans="1:22" hidden="1" x14ac:dyDescent="0.3">
      <c r="A459" s="32" t="s">
        <v>174</v>
      </c>
      <c r="B459" s="32">
        <v>2015</v>
      </c>
      <c r="C459" s="29" t="s">
        <v>198</v>
      </c>
      <c r="D459" s="29" t="s">
        <v>45</v>
      </c>
      <c r="E459" s="33">
        <f t="shared" si="14"/>
        <v>0</v>
      </c>
      <c r="F459" s="33">
        <f t="shared" si="15"/>
        <v>1</v>
      </c>
      <c r="G459" s="30">
        <v>1.2239</v>
      </c>
      <c r="H459" s="30">
        <v>11.270200000000001</v>
      </c>
      <c r="I459" s="30">
        <v>2.8675999999999999</v>
      </c>
      <c r="J459" s="30">
        <v>2.6606999999999998</v>
      </c>
      <c r="K459" s="31">
        <v>13260</v>
      </c>
      <c r="L459" s="31">
        <v>121290</v>
      </c>
      <c r="M459" s="31">
        <v>141048</v>
      </c>
      <c r="N459" s="31">
        <v>93485</v>
      </c>
      <c r="O459" s="31">
        <v>3533</v>
      </c>
      <c r="P459" s="31">
        <v>14489</v>
      </c>
      <c r="Q459" s="30">
        <v>8.8877000000000006</v>
      </c>
      <c r="R459" s="30">
        <v>85.524500000000003</v>
      </c>
      <c r="S459" s="30">
        <v>2.3428</v>
      </c>
      <c r="T459" s="30">
        <v>1.4679</v>
      </c>
      <c r="U459" s="30">
        <v>197.63069999999999</v>
      </c>
      <c r="V459" s="31">
        <v>17134</v>
      </c>
    </row>
    <row r="460" spans="1:22" hidden="1" x14ac:dyDescent="0.3">
      <c r="A460" s="32" t="s">
        <v>175</v>
      </c>
      <c r="B460" s="32">
        <v>2016</v>
      </c>
      <c r="C460" s="29" t="s">
        <v>198</v>
      </c>
      <c r="D460" s="29" t="s">
        <v>45</v>
      </c>
      <c r="E460" s="33">
        <f t="shared" si="14"/>
        <v>0</v>
      </c>
      <c r="F460" s="33">
        <f t="shared" si="15"/>
        <v>1</v>
      </c>
      <c r="G460" s="30">
        <v>1.1044</v>
      </c>
      <c r="H460" s="30">
        <v>10.0463</v>
      </c>
      <c r="I460" s="30">
        <v>2.8788999999999998</v>
      </c>
      <c r="J460" s="30">
        <v>2.6381999999999999</v>
      </c>
      <c r="K460" s="31">
        <v>13756</v>
      </c>
      <c r="L460" s="31">
        <v>119632</v>
      </c>
      <c r="M460" s="31">
        <v>142177</v>
      </c>
      <c r="N460" s="31">
        <v>92849</v>
      </c>
      <c r="O460" s="31">
        <v>3615</v>
      </c>
      <c r="P460" s="31">
        <v>14855</v>
      </c>
      <c r="Q460" s="30">
        <v>8.7591000000000001</v>
      </c>
      <c r="R460" s="30">
        <v>85.1858</v>
      </c>
      <c r="S460" s="30">
        <v>-0.68030000000000002</v>
      </c>
      <c r="T460" s="30">
        <v>0.59689999999999999</v>
      </c>
      <c r="U460" s="30">
        <v>113.02370000000001</v>
      </c>
      <c r="V460" s="31">
        <v>17972</v>
      </c>
    </row>
    <row r="461" spans="1:22" hidden="1" x14ac:dyDescent="0.3">
      <c r="A461" s="32" t="s">
        <v>176</v>
      </c>
      <c r="B461" s="32">
        <v>2017</v>
      </c>
      <c r="C461" s="29" t="s">
        <v>198</v>
      </c>
      <c r="D461" s="29" t="s">
        <v>45</v>
      </c>
      <c r="E461" s="33">
        <f t="shared" si="14"/>
        <v>0</v>
      </c>
      <c r="F461" s="33">
        <f t="shared" si="15"/>
        <v>1</v>
      </c>
      <c r="G461" s="30">
        <v>1.5338000000000001</v>
      </c>
      <c r="H461" s="30">
        <v>14.017799999999999</v>
      </c>
      <c r="I461" s="30">
        <v>2.9975000000000001</v>
      </c>
      <c r="J461" s="30">
        <v>2.7202999999999999</v>
      </c>
      <c r="K461" s="31">
        <v>13848</v>
      </c>
      <c r="L461" s="31">
        <v>117997</v>
      </c>
      <c r="M461" s="31">
        <v>142081</v>
      </c>
      <c r="N461" s="31">
        <v>92462</v>
      </c>
      <c r="O461" s="31">
        <v>3798</v>
      </c>
      <c r="P461" s="31">
        <v>14850</v>
      </c>
      <c r="Q461" s="30">
        <v>8.7596000000000007</v>
      </c>
      <c r="R461" s="30">
        <v>84.384699999999995</v>
      </c>
      <c r="S461" s="30">
        <v>-0.4168</v>
      </c>
      <c r="T461" s="30">
        <v>-0.63470000000000004</v>
      </c>
      <c r="U461" s="30">
        <v>211.38720000000001</v>
      </c>
      <c r="V461" s="31">
        <v>17887</v>
      </c>
    </row>
    <row r="462" spans="1:22" hidden="1" x14ac:dyDescent="0.3">
      <c r="A462" s="32" t="s">
        <v>177</v>
      </c>
      <c r="B462" s="32">
        <v>2018</v>
      </c>
      <c r="C462" s="29" t="s">
        <v>198</v>
      </c>
      <c r="D462" s="29" t="s">
        <v>45</v>
      </c>
      <c r="E462" s="33">
        <f t="shared" si="14"/>
        <v>0</v>
      </c>
      <c r="F462" s="33">
        <f t="shared" si="15"/>
        <v>1</v>
      </c>
      <c r="G462" s="30">
        <v>1.5221</v>
      </c>
      <c r="H462" s="30">
        <v>14.084</v>
      </c>
      <c r="I462" s="30">
        <v>3.2067000000000001</v>
      </c>
      <c r="J462" s="30">
        <v>2.8441999999999998</v>
      </c>
      <c r="K462" s="31">
        <v>13864</v>
      </c>
      <c r="L462" s="31">
        <v>122432</v>
      </c>
      <c r="M462" s="31">
        <v>146069</v>
      </c>
      <c r="N462" s="31">
        <v>95872</v>
      </c>
      <c r="O462" s="31">
        <v>4140</v>
      </c>
      <c r="P462" s="31">
        <v>14900</v>
      </c>
      <c r="Q462" s="30">
        <v>8.9888999999999992</v>
      </c>
      <c r="R462" s="30">
        <v>86.542500000000004</v>
      </c>
      <c r="S462" s="30">
        <v>3.6880000000000002</v>
      </c>
      <c r="T462" s="30">
        <v>5.4991000000000003</v>
      </c>
      <c r="U462" s="30">
        <v>220.2585</v>
      </c>
      <c r="V462" s="31">
        <v>17723</v>
      </c>
    </row>
    <row r="463" spans="1:22" hidden="1" x14ac:dyDescent="0.3">
      <c r="A463" s="32" t="s">
        <v>178</v>
      </c>
      <c r="B463" s="32">
        <v>2019</v>
      </c>
      <c r="C463" s="29" t="s">
        <v>198</v>
      </c>
      <c r="D463" s="29" t="s">
        <v>45</v>
      </c>
      <c r="E463" s="33">
        <f t="shared" si="14"/>
        <v>0</v>
      </c>
      <c r="F463" s="33">
        <f t="shared" si="15"/>
        <v>1</v>
      </c>
      <c r="G463" s="30">
        <v>1.5927</v>
      </c>
      <c r="H463" s="30">
        <v>14.0222</v>
      </c>
      <c r="I463" s="30">
        <v>3.4251</v>
      </c>
      <c r="J463" s="30">
        <v>3.0030999999999999</v>
      </c>
      <c r="K463" s="31">
        <v>15616</v>
      </c>
      <c r="L463" s="31">
        <v>142065</v>
      </c>
      <c r="M463" s="31">
        <v>169369</v>
      </c>
      <c r="N463" s="31">
        <v>110958</v>
      </c>
      <c r="O463" s="31">
        <v>4797</v>
      </c>
      <c r="P463" s="31">
        <v>19303.000100000001</v>
      </c>
      <c r="Q463" s="30">
        <v>7.9880000000000004</v>
      </c>
      <c r="R463" s="30">
        <v>88.379900000000006</v>
      </c>
      <c r="S463" s="30">
        <v>15.7356</v>
      </c>
      <c r="T463" s="30">
        <v>16.747399999999999</v>
      </c>
      <c r="U463" s="30">
        <v>190.756</v>
      </c>
      <c r="V463" s="31">
        <v>19661</v>
      </c>
    </row>
    <row r="464" spans="1:22" hidden="1" x14ac:dyDescent="0.3">
      <c r="A464" s="32" t="s">
        <v>179</v>
      </c>
      <c r="B464" s="32">
        <v>2020</v>
      </c>
      <c r="C464" s="29" t="s">
        <v>198</v>
      </c>
      <c r="D464" s="29" t="s">
        <v>45</v>
      </c>
      <c r="E464" s="33">
        <f t="shared" si="14"/>
        <v>1</v>
      </c>
      <c r="F464" s="33">
        <f t="shared" si="15"/>
        <v>1</v>
      </c>
      <c r="G464" s="30">
        <v>0.76300000000000001</v>
      </c>
      <c r="H464" s="30">
        <v>6.5660999999999996</v>
      </c>
      <c r="I464" s="30">
        <v>2.8616000000000001</v>
      </c>
      <c r="J464" s="30">
        <v>2.6265999999999998</v>
      </c>
      <c r="K464" s="31">
        <v>16797</v>
      </c>
      <c r="L464" s="31">
        <v>141974</v>
      </c>
      <c r="M464" s="31">
        <v>204680</v>
      </c>
      <c r="N464" s="31">
        <v>113523</v>
      </c>
      <c r="O464" s="31">
        <v>4782</v>
      </c>
      <c r="P464" s="31">
        <v>20995</v>
      </c>
      <c r="Q464" s="30">
        <v>8.8564000000000007</v>
      </c>
      <c r="R464" s="30">
        <v>90.349500000000006</v>
      </c>
      <c r="S464" s="30">
        <v>2.3117000000000001</v>
      </c>
      <c r="T464" s="30">
        <v>25.1995</v>
      </c>
      <c r="U464" s="30">
        <v>186.40039999999999</v>
      </c>
      <c r="V464" s="31">
        <v>21412</v>
      </c>
    </row>
    <row r="465" spans="1:22" hidden="1" x14ac:dyDescent="0.3">
      <c r="A465" s="32" t="s">
        <v>180</v>
      </c>
      <c r="B465" s="32">
        <v>2021</v>
      </c>
      <c r="C465" s="29" t="s">
        <v>198</v>
      </c>
      <c r="D465" s="29" t="s">
        <v>45</v>
      </c>
      <c r="E465" s="33">
        <f t="shared" si="14"/>
        <v>1</v>
      </c>
      <c r="F465" s="33">
        <f t="shared" si="15"/>
        <v>1</v>
      </c>
      <c r="G465" s="30">
        <v>1.3324</v>
      </c>
      <c r="H465" s="30">
        <v>12.942600000000001</v>
      </c>
      <c r="I465" s="30">
        <v>2.5478999999999998</v>
      </c>
      <c r="J465" s="30">
        <v>2.4030999999999998</v>
      </c>
      <c r="K465" s="31">
        <v>16894</v>
      </c>
      <c r="L465" s="31">
        <v>155101</v>
      </c>
      <c r="M465" s="31">
        <v>211116</v>
      </c>
      <c r="N465" s="31">
        <v>116465</v>
      </c>
      <c r="O465" s="31">
        <v>4770</v>
      </c>
      <c r="P465" s="31">
        <v>20094</v>
      </c>
      <c r="Q465" s="30">
        <v>9.5053999999999998</v>
      </c>
      <c r="R465" s="30">
        <v>92.5642</v>
      </c>
      <c r="S465" s="30">
        <v>2.5914999999999999</v>
      </c>
      <c r="T465" s="30">
        <v>6.4389000000000003</v>
      </c>
      <c r="U465" s="30">
        <v>196.69069999999999</v>
      </c>
      <c r="V465" s="31">
        <v>20785</v>
      </c>
    </row>
    <row r="466" spans="1:22" hidden="1" x14ac:dyDescent="0.3">
      <c r="A466" s="32" t="s">
        <v>181</v>
      </c>
      <c r="B466" s="32">
        <v>2022</v>
      </c>
      <c r="C466" s="29" t="s">
        <v>198</v>
      </c>
      <c r="D466" s="29" t="s">
        <v>45</v>
      </c>
      <c r="E466" s="33">
        <f t="shared" si="14"/>
        <v>1</v>
      </c>
      <c r="F466" s="33">
        <f t="shared" si="15"/>
        <v>1</v>
      </c>
      <c r="G466" s="30">
        <v>1.1687000000000001</v>
      </c>
      <c r="H466" s="30">
        <v>13.199299999999999</v>
      </c>
      <c r="I466" s="30">
        <v>3.0150999999999999</v>
      </c>
      <c r="J466" s="30">
        <v>2.7412000000000001</v>
      </c>
      <c r="K466" s="31">
        <v>17797</v>
      </c>
      <c r="L466" s="31">
        <v>169110</v>
      </c>
      <c r="M466" s="31">
        <v>207452</v>
      </c>
      <c r="N466" s="31">
        <v>122487</v>
      </c>
      <c r="O466" s="31">
        <v>5609</v>
      </c>
      <c r="P466" s="31">
        <v>15211</v>
      </c>
      <c r="Q466" s="30">
        <v>11.972799999999999</v>
      </c>
      <c r="R466" s="30">
        <v>89.437799999999996</v>
      </c>
      <c r="S466" s="30">
        <v>5.1707000000000001</v>
      </c>
      <c r="T466" s="30">
        <v>-3.3273000000000001</v>
      </c>
      <c r="U466" s="30">
        <v>328.97789999999998</v>
      </c>
      <c r="V466" s="31">
        <v>21617</v>
      </c>
    </row>
    <row r="467" spans="1:22" hidden="1" x14ac:dyDescent="0.3">
      <c r="A467" s="32" t="s">
        <v>162</v>
      </c>
      <c r="B467" s="32">
        <v>2003</v>
      </c>
      <c r="C467" s="29" t="s">
        <v>199</v>
      </c>
      <c r="D467" s="29" t="s">
        <v>45</v>
      </c>
      <c r="E467" s="33">
        <f t="shared" si="14"/>
        <v>0</v>
      </c>
      <c r="F467" s="33">
        <f t="shared" si="15"/>
        <v>1</v>
      </c>
      <c r="G467" s="30">
        <v>0.87849999999999995</v>
      </c>
      <c r="H467" s="30">
        <v>15.4277</v>
      </c>
      <c r="I467" s="30">
        <v>2.23</v>
      </c>
      <c r="J467" s="30">
        <v>2.0238</v>
      </c>
      <c r="K467" s="31">
        <v>43167</v>
      </c>
      <c r="L467" s="31">
        <v>507456</v>
      </c>
      <c r="M467" s="31">
        <v>770912</v>
      </c>
      <c r="N467" s="31">
        <v>219518</v>
      </c>
      <c r="O467" s="31">
        <v>12965</v>
      </c>
      <c r="P467" s="31">
        <v>45145</v>
      </c>
      <c r="Q467" s="30">
        <v>16.702999999999999</v>
      </c>
      <c r="R467" s="30">
        <v>53.658200000000001</v>
      </c>
      <c r="S467" s="30">
        <v>1.4577</v>
      </c>
      <c r="T467" s="30">
        <v>7.1333000000000002</v>
      </c>
      <c r="U467" s="30" t="s">
        <v>146</v>
      </c>
      <c r="V467" s="31">
        <v>59816</v>
      </c>
    </row>
    <row r="468" spans="1:22" hidden="1" x14ac:dyDescent="0.3">
      <c r="A468" s="32" t="s">
        <v>163</v>
      </c>
      <c r="B468" s="32">
        <v>2004</v>
      </c>
      <c r="C468" s="29" t="s">
        <v>199</v>
      </c>
      <c r="D468" s="29" t="s">
        <v>45</v>
      </c>
      <c r="E468" s="33">
        <f t="shared" si="14"/>
        <v>0</v>
      </c>
      <c r="F468" s="33">
        <f t="shared" si="15"/>
        <v>1</v>
      </c>
      <c r="G468" s="30">
        <v>0.4632</v>
      </c>
      <c r="H468" s="30">
        <v>5.8673999999999999</v>
      </c>
      <c r="I468" s="30">
        <v>2.3340000000000001</v>
      </c>
      <c r="J468" s="30">
        <v>2.2031000000000001</v>
      </c>
      <c r="K468" s="31">
        <v>68621</v>
      </c>
      <c r="L468" s="31">
        <v>791373</v>
      </c>
      <c r="M468" s="31">
        <v>1157248</v>
      </c>
      <c r="N468" s="31">
        <v>433836</v>
      </c>
      <c r="O468" s="31">
        <v>16761</v>
      </c>
      <c r="P468" s="31">
        <v>105314</v>
      </c>
      <c r="Q468" s="30">
        <v>10.9533</v>
      </c>
      <c r="R468" s="30">
        <v>53.434800000000003</v>
      </c>
      <c r="S468" s="30">
        <v>97.631200000000007</v>
      </c>
      <c r="T468" s="30">
        <v>59.714799999999997</v>
      </c>
      <c r="U468" s="30" t="s">
        <v>146</v>
      </c>
      <c r="V468" s="31">
        <v>96807</v>
      </c>
    </row>
    <row r="469" spans="1:22" hidden="1" x14ac:dyDescent="0.3">
      <c r="A469" s="32" t="s">
        <v>164</v>
      </c>
      <c r="B469" s="32">
        <v>2005</v>
      </c>
      <c r="C469" s="29" t="s">
        <v>199</v>
      </c>
      <c r="D469" s="29" t="s">
        <v>45</v>
      </c>
      <c r="E469" s="33">
        <f t="shared" si="14"/>
        <v>0</v>
      </c>
      <c r="F469" s="33">
        <f t="shared" si="15"/>
        <v>1</v>
      </c>
      <c r="G469" s="30">
        <v>0.72009999999999996</v>
      </c>
      <c r="H469" s="30">
        <v>7.976</v>
      </c>
      <c r="I469" s="30">
        <v>2.2084000000000001</v>
      </c>
      <c r="J469" s="30">
        <v>1.9432</v>
      </c>
      <c r="K469" s="31">
        <v>72474</v>
      </c>
      <c r="L469" s="31">
        <v>850643</v>
      </c>
      <c r="M469" s="31">
        <v>1198942</v>
      </c>
      <c r="N469" s="31">
        <v>448888</v>
      </c>
      <c r="O469" s="31">
        <v>19555</v>
      </c>
      <c r="P469" s="31">
        <v>107072</v>
      </c>
      <c r="Q469" s="30">
        <v>11.183</v>
      </c>
      <c r="R469" s="30">
        <v>57.721499999999999</v>
      </c>
      <c r="S469" s="30">
        <v>3.4695</v>
      </c>
      <c r="T469" s="30">
        <v>6.431</v>
      </c>
      <c r="U469" s="30" t="s">
        <v>146</v>
      </c>
      <c r="V469" s="31">
        <v>102437</v>
      </c>
    </row>
    <row r="470" spans="1:22" hidden="1" x14ac:dyDescent="0.3">
      <c r="A470" s="32" t="s">
        <v>165</v>
      </c>
      <c r="B470" s="32">
        <v>2006</v>
      </c>
      <c r="C470" s="29" t="s">
        <v>199</v>
      </c>
      <c r="D470" s="29" t="s">
        <v>45</v>
      </c>
      <c r="E470" s="33">
        <f t="shared" si="14"/>
        <v>0</v>
      </c>
      <c r="F470" s="33">
        <f t="shared" si="15"/>
        <v>1</v>
      </c>
      <c r="G470" s="30">
        <v>1.1327</v>
      </c>
      <c r="H470" s="30">
        <v>12.9587</v>
      </c>
      <c r="I470" s="30">
        <v>2.0933000000000002</v>
      </c>
      <c r="J470" s="30">
        <v>1.48</v>
      </c>
      <c r="K470" s="31">
        <v>81055</v>
      </c>
      <c r="L470" s="31">
        <v>935909</v>
      </c>
      <c r="M470" s="31">
        <v>1351520</v>
      </c>
      <c r="N470" s="31">
        <v>483127</v>
      </c>
      <c r="O470" s="31">
        <v>21242</v>
      </c>
      <c r="P470" s="31">
        <v>115790</v>
      </c>
      <c r="Q470" s="30">
        <v>11.6722</v>
      </c>
      <c r="R470" s="30">
        <v>58.595500000000001</v>
      </c>
      <c r="S470" s="30">
        <v>7.6275000000000004</v>
      </c>
      <c r="T470" s="30">
        <v>15.098800000000001</v>
      </c>
      <c r="U470" s="30" t="s">
        <v>146</v>
      </c>
      <c r="V470" s="31">
        <v>115265</v>
      </c>
    </row>
    <row r="471" spans="1:22" hidden="1" x14ac:dyDescent="0.3">
      <c r="A471" s="32" t="s">
        <v>166</v>
      </c>
      <c r="B471" s="32">
        <v>2007</v>
      </c>
      <c r="C471" s="29" t="s">
        <v>199</v>
      </c>
      <c r="D471" s="29" t="s">
        <v>45</v>
      </c>
      <c r="E471" s="33">
        <f t="shared" si="14"/>
        <v>1</v>
      </c>
      <c r="F471" s="33">
        <f t="shared" si="15"/>
        <v>1</v>
      </c>
      <c r="G471" s="30">
        <v>1.0547</v>
      </c>
      <c r="H471" s="30">
        <v>12.857100000000001</v>
      </c>
      <c r="I471" s="30">
        <v>2.2273000000000001</v>
      </c>
      <c r="J471" s="30">
        <v>1.6315999999999999</v>
      </c>
      <c r="K471" s="31">
        <v>88746</v>
      </c>
      <c r="L471" s="31">
        <v>1051879</v>
      </c>
      <c r="M471" s="31">
        <v>1562147</v>
      </c>
      <c r="N471" s="31">
        <v>519374</v>
      </c>
      <c r="O471" s="31">
        <v>26406</v>
      </c>
      <c r="P471" s="31">
        <v>123221</v>
      </c>
      <c r="Q471" s="30">
        <v>12.6776</v>
      </c>
      <c r="R471" s="30">
        <v>58.062399999999997</v>
      </c>
      <c r="S471" s="30">
        <v>7.5026000000000002</v>
      </c>
      <c r="T471" s="30">
        <v>15.958299999999999</v>
      </c>
      <c r="U471" s="30">
        <v>515.71400000000006</v>
      </c>
      <c r="V471" s="31">
        <v>132242</v>
      </c>
    </row>
    <row r="472" spans="1:22" hidden="1" x14ac:dyDescent="0.3">
      <c r="A472" s="32" t="s">
        <v>167</v>
      </c>
      <c r="B472" s="32">
        <v>2008</v>
      </c>
      <c r="C472" s="29" t="s">
        <v>199</v>
      </c>
      <c r="D472" s="29" t="s">
        <v>45</v>
      </c>
      <c r="E472" s="33">
        <f t="shared" si="14"/>
        <v>1</v>
      </c>
      <c r="F472" s="33">
        <f t="shared" si="15"/>
        <v>1</v>
      </c>
      <c r="G472" s="30">
        <v>0.3</v>
      </c>
      <c r="H472" s="30">
        <v>3.82</v>
      </c>
      <c r="I472" s="30">
        <v>2.5815999999999999</v>
      </c>
      <c r="J472" s="30">
        <v>2.1758000000000002</v>
      </c>
      <c r="K472" s="31">
        <v>136104</v>
      </c>
      <c r="L472" s="31">
        <v>1244659</v>
      </c>
      <c r="M472" s="31">
        <v>2175052</v>
      </c>
      <c r="N472" s="31">
        <v>744898</v>
      </c>
      <c r="O472" s="31">
        <v>38779</v>
      </c>
      <c r="P472" s="31">
        <v>134945</v>
      </c>
      <c r="Q472" s="30">
        <v>13.033300000000001</v>
      </c>
      <c r="R472" s="30">
        <v>59.418700000000001</v>
      </c>
      <c r="S472" s="30">
        <v>43.4223</v>
      </c>
      <c r="T472" s="30">
        <v>36.2547</v>
      </c>
      <c r="U472" s="30">
        <v>471.23390000000001</v>
      </c>
      <c r="V472" s="31">
        <v>184720</v>
      </c>
    </row>
    <row r="473" spans="1:22" hidden="1" x14ac:dyDescent="0.3">
      <c r="A473" s="32" t="s">
        <v>168</v>
      </c>
      <c r="B473" s="32">
        <v>2009</v>
      </c>
      <c r="C473" s="29" t="s">
        <v>199</v>
      </c>
      <c r="D473" s="29" t="s">
        <v>45</v>
      </c>
      <c r="E473" s="33">
        <f t="shared" si="14"/>
        <v>1</v>
      </c>
      <c r="F473" s="33">
        <f t="shared" si="15"/>
        <v>1</v>
      </c>
      <c r="G473" s="30">
        <v>0.5575</v>
      </c>
      <c r="H473" s="30">
        <v>6.0063000000000004</v>
      </c>
      <c r="I473" s="30">
        <v>2.9702999999999999</v>
      </c>
      <c r="J473" s="30">
        <v>2.7841999999999998</v>
      </c>
      <c r="K473" s="31">
        <v>132971</v>
      </c>
      <c r="L473" s="31">
        <v>1198006</v>
      </c>
      <c r="M473" s="31">
        <v>2031989</v>
      </c>
      <c r="N473" s="31">
        <v>633458</v>
      </c>
      <c r="O473" s="31">
        <v>51152</v>
      </c>
      <c r="P473" s="31">
        <v>157213</v>
      </c>
      <c r="Q473" s="30">
        <v>12.2879</v>
      </c>
      <c r="R473" s="30">
        <v>57.085099999999997</v>
      </c>
      <c r="S473" s="30">
        <v>-14.9604</v>
      </c>
      <c r="T473" s="30">
        <v>-7.0258000000000003</v>
      </c>
      <c r="U473" s="30">
        <v>508.04770000000002</v>
      </c>
      <c r="V473" s="31">
        <v>177073</v>
      </c>
    </row>
    <row r="474" spans="1:22" hidden="1" x14ac:dyDescent="0.3">
      <c r="A474" s="32" t="s">
        <v>169</v>
      </c>
      <c r="B474" s="32">
        <v>2010</v>
      </c>
      <c r="C474" s="29" t="s">
        <v>199</v>
      </c>
      <c r="D474" s="29" t="s">
        <v>45</v>
      </c>
      <c r="E474" s="33">
        <f t="shared" si="14"/>
        <v>1</v>
      </c>
      <c r="F474" s="33">
        <f t="shared" si="15"/>
        <v>1</v>
      </c>
      <c r="G474" s="30">
        <v>0.83720000000000006</v>
      </c>
      <c r="H474" s="30">
        <v>9.6854999999999993</v>
      </c>
      <c r="I474" s="30">
        <v>2.9462000000000002</v>
      </c>
      <c r="J474" s="30">
        <v>2.7724000000000002</v>
      </c>
      <c r="K474" s="31">
        <v>142450</v>
      </c>
      <c r="L474" s="31">
        <v>1174978</v>
      </c>
      <c r="M474" s="31">
        <v>2117605</v>
      </c>
      <c r="N474" s="31">
        <v>692927</v>
      </c>
      <c r="O474" s="31">
        <v>51001</v>
      </c>
      <c r="P474" s="31">
        <v>168306</v>
      </c>
      <c r="Q474" s="30">
        <v>12.0246</v>
      </c>
      <c r="R474" s="30">
        <v>54.664900000000003</v>
      </c>
      <c r="S474" s="30">
        <v>9.3879999999999999</v>
      </c>
      <c r="T474" s="30">
        <v>-0.85229999999999995</v>
      </c>
      <c r="U474" s="30">
        <v>496.46010000000001</v>
      </c>
      <c r="V474" s="31">
        <v>182216</v>
      </c>
    </row>
    <row r="475" spans="1:22" hidden="1" x14ac:dyDescent="0.3">
      <c r="A475" s="32" t="s">
        <v>170</v>
      </c>
      <c r="B475" s="32">
        <v>2011</v>
      </c>
      <c r="C475" s="29" t="s">
        <v>199</v>
      </c>
      <c r="D475" s="29" t="s">
        <v>45</v>
      </c>
      <c r="E475" s="33">
        <f t="shared" si="14"/>
        <v>1</v>
      </c>
      <c r="F475" s="33">
        <f t="shared" si="15"/>
        <v>1</v>
      </c>
      <c r="G475" s="30">
        <v>0.86580000000000001</v>
      </c>
      <c r="H475" s="30">
        <v>10.211600000000001</v>
      </c>
      <c r="I475" s="30">
        <v>2.6137999999999999</v>
      </c>
      <c r="J475" s="30">
        <v>2.3847999999999998</v>
      </c>
      <c r="K475" s="31">
        <v>150384</v>
      </c>
      <c r="L475" s="31">
        <v>1221198</v>
      </c>
      <c r="M475" s="31">
        <v>2265792</v>
      </c>
      <c r="N475" s="31">
        <v>723720</v>
      </c>
      <c r="O475" s="31">
        <v>47689</v>
      </c>
      <c r="P475" s="31">
        <v>175773</v>
      </c>
      <c r="Q475" s="30">
        <v>12.342700000000001</v>
      </c>
      <c r="R475" s="30">
        <v>62.504899999999999</v>
      </c>
      <c r="S475" s="30">
        <v>4.4439000000000002</v>
      </c>
      <c r="T475" s="30">
        <v>21.221399999999999</v>
      </c>
      <c r="U475" s="30">
        <v>476.52</v>
      </c>
      <c r="V475" s="31">
        <v>188088</v>
      </c>
    </row>
    <row r="476" spans="1:22" hidden="1" x14ac:dyDescent="0.3">
      <c r="A476" s="32" t="s">
        <v>171</v>
      </c>
      <c r="B476" s="32">
        <v>2012</v>
      </c>
      <c r="C476" s="29" t="s">
        <v>199</v>
      </c>
      <c r="D476" s="29" t="s">
        <v>45</v>
      </c>
      <c r="E476" s="33">
        <f t="shared" si="14"/>
        <v>1</v>
      </c>
      <c r="F476" s="33">
        <f t="shared" si="15"/>
        <v>1</v>
      </c>
      <c r="G476" s="30">
        <v>0.9204</v>
      </c>
      <c r="H476" s="30">
        <v>10.7216</v>
      </c>
      <c r="I476" s="30">
        <v>2.3290999999999999</v>
      </c>
      <c r="J476" s="30">
        <v>2.0989</v>
      </c>
      <c r="K476" s="31">
        <v>160002</v>
      </c>
      <c r="L476" s="31">
        <v>1270378</v>
      </c>
      <c r="M476" s="31">
        <v>2359141</v>
      </c>
      <c r="N476" s="31">
        <v>733796</v>
      </c>
      <c r="O476" s="31">
        <v>44910</v>
      </c>
      <c r="P476" s="31">
        <v>195011</v>
      </c>
      <c r="Q476" s="30">
        <v>11.560499999999999</v>
      </c>
      <c r="R476" s="30">
        <v>63.180599999999998</v>
      </c>
      <c r="S476" s="30">
        <v>1.3923000000000001</v>
      </c>
      <c r="T476" s="30">
        <v>5.8331999999999997</v>
      </c>
      <c r="U476" s="30">
        <v>432.32190000000003</v>
      </c>
      <c r="V476" s="31">
        <v>194036</v>
      </c>
    </row>
    <row r="477" spans="1:22" hidden="1" x14ac:dyDescent="0.3">
      <c r="A477" s="32" t="s">
        <v>172</v>
      </c>
      <c r="B477" s="32">
        <v>2013</v>
      </c>
      <c r="C477" s="29" t="s">
        <v>199</v>
      </c>
      <c r="D477" s="29" t="s">
        <v>45</v>
      </c>
      <c r="E477" s="33">
        <f t="shared" si="14"/>
        <v>0</v>
      </c>
      <c r="F477" s="33">
        <f t="shared" si="15"/>
        <v>1</v>
      </c>
      <c r="G477" s="30">
        <v>0.74919999999999998</v>
      </c>
      <c r="H477" s="30">
        <v>8.3826000000000001</v>
      </c>
      <c r="I477" s="30">
        <v>2.1501999999999999</v>
      </c>
      <c r="J477" s="30">
        <v>1.9515</v>
      </c>
      <c r="K477" s="31">
        <v>165642</v>
      </c>
      <c r="L477" s="31">
        <v>1390854</v>
      </c>
      <c r="M477" s="31">
        <v>2415689</v>
      </c>
      <c r="N477" s="31">
        <v>738418</v>
      </c>
      <c r="O477" s="31">
        <v>43319</v>
      </c>
      <c r="P477" s="31">
        <v>200020</v>
      </c>
      <c r="Q477" s="30">
        <v>11.4391</v>
      </c>
      <c r="R477" s="30">
        <v>65.947699999999998</v>
      </c>
      <c r="S477" s="30">
        <v>0.62990000000000002</v>
      </c>
      <c r="T477" s="30">
        <v>7.8898000000000001</v>
      </c>
      <c r="U477" s="30">
        <v>360.04079999999999</v>
      </c>
      <c r="V477" s="31">
        <v>199265</v>
      </c>
    </row>
    <row r="478" spans="1:22" hidden="1" x14ac:dyDescent="0.3">
      <c r="A478" s="32" t="s">
        <v>173</v>
      </c>
      <c r="B478" s="32">
        <v>2014</v>
      </c>
      <c r="C478" s="29" t="s">
        <v>199</v>
      </c>
      <c r="D478" s="29" t="s">
        <v>45</v>
      </c>
      <c r="E478" s="33">
        <f t="shared" si="14"/>
        <v>0</v>
      </c>
      <c r="F478" s="33">
        <f t="shared" si="15"/>
        <v>1</v>
      </c>
      <c r="G478" s="30">
        <v>0.87180000000000002</v>
      </c>
      <c r="H478" s="30">
        <v>9.7455999999999996</v>
      </c>
      <c r="I478" s="30">
        <v>2.069</v>
      </c>
      <c r="J478" s="30">
        <v>1.8884000000000001</v>
      </c>
      <c r="K478" s="31">
        <v>186632</v>
      </c>
      <c r="L478" s="31">
        <v>1472602</v>
      </c>
      <c r="M478" s="31">
        <v>2573126</v>
      </c>
      <c r="N478" s="31">
        <v>757336</v>
      </c>
      <c r="O478" s="31">
        <v>43634</v>
      </c>
      <c r="P478" s="31">
        <v>212002</v>
      </c>
      <c r="Q478" s="30">
        <v>11.087999999999999</v>
      </c>
      <c r="R478" s="30">
        <v>66.089799999999997</v>
      </c>
      <c r="S478" s="30">
        <v>2.5619999999999998</v>
      </c>
      <c r="T478" s="30">
        <v>5.8754999999999997</v>
      </c>
      <c r="U478" s="30">
        <v>323.06900000000002</v>
      </c>
      <c r="V478" s="31">
        <v>221563</v>
      </c>
    </row>
    <row r="479" spans="1:22" hidden="1" x14ac:dyDescent="0.3">
      <c r="A479" s="32" t="s">
        <v>174</v>
      </c>
      <c r="B479" s="32">
        <v>2015</v>
      </c>
      <c r="C479" s="29" t="s">
        <v>199</v>
      </c>
      <c r="D479" s="29" t="s">
        <v>45</v>
      </c>
      <c r="E479" s="33">
        <f t="shared" si="14"/>
        <v>0</v>
      </c>
      <c r="F479" s="33">
        <f t="shared" si="15"/>
        <v>1</v>
      </c>
      <c r="G479" s="30">
        <v>0.99260000000000004</v>
      </c>
      <c r="H479" s="30">
        <v>10.450100000000001</v>
      </c>
      <c r="I479" s="30">
        <v>2.0754999999999999</v>
      </c>
      <c r="J479" s="30">
        <v>1.8786</v>
      </c>
      <c r="K479" s="31">
        <v>200482</v>
      </c>
      <c r="L479" s="31">
        <v>1465262</v>
      </c>
      <c r="M479" s="31">
        <v>2351698</v>
      </c>
      <c r="N479" s="31">
        <v>837299</v>
      </c>
      <c r="O479" s="31">
        <v>43510</v>
      </c>
      <c r="P479" s="31">
        <v>221505</v>
      </c>
      <c r="Q479" s="30">
        <v>9.4990000000000006</v>
      </c>
      <c r="R479" s="30">
        <v>69.860399999999998</v>
      </c>
      <c r="S479" s="30">
        <v>10.5585</v>
      </c>
      <c r="T479" s="30">
        <v>-6.1398000000000001</v>
      </c>
      <c r="U479" s="30">
        <v>252.4443</v>
      </c>
      <c r="V479" s="31">
        <v>234413</v>
      </c>
    </row>
    <row r="480" spans="1:22" hidden="1" x14ac:dyDescent="0.3">
      <c r="A480" s="32" t="s">
        <v>175</v>
      </c>
      <c r="B480" s="32">
        <v>2016</v>
      </c>
      <c r="C480" s="29" t="s">
        <v>199</v>
      </c>
      <c r="D480" s="29" t="s">
        <v>45</v>
      </c>
      <c r="E480" s="33">
        <f t="shared" si="14"/>
        <v>0</v>
      </c>
      <c r="F480" s="33">
        <f t="shared" si="15"/>
        <v>1</v>
      </c>
      <c r="G480" s="30">
        <v>1.0215000000000001</v>
      </c>
      <c r="H480" s="30">
        <v>10.1569</v>
      </c>
      <c r="I480" s="30">
        <v>2.2267999999999999</v>
      </c>
      <c r="J480" s="30">
        <v>1.9789000000000001</v>
      </c>
      <c r="K480" s="31">
        <v>208112</v>
      </c>
      <c r="L480" s="31">
        <v>1483132</v>
      </c>
      <c r="M480" s="31">
        <v>2490972</v>
      </c>
      <c r="N480" s="31">
        <v>894765</v>
      </c>
      <c r="O480" s="31">
        <v>46083</v>
      </c>
      <c r="P480" s="31">
        <v>228122</v>
      </c>
      <c r="Q480" s="30">
        <v>9.7995999999999999</v>
      </c>
      <c r="R480" s="30">
        <v>68.861999999999995</v>
      </c>
      <c r="S480" s="30">
        <v>6.8632999999999997</v>
      </c>
      <c r="T480" s="30">
        <v>7.4598000000000004</v>
      </c>
      <c r="U480" s="30">
        <v>254.68389999999999</v>
      </c>
      <c r="V480" s="31">
        <v>239553</v>
      </c>
    </row>
    <row r="481" spans="1:22" hidden="1" x14ac:dyDescent="0.3">
      <c r="A481" s="32" t="s">
        <v>176</v>
      </c>
      <c r="B481" s="32">
        <v>2017</v>
      </c>
      <c r="C481" s="29" t="s">
        <v>199</v>
      </c>
      <c r="D481" s="29" t="s">
        <v>45</v>
      </c>
      <c r="E481" s="33">
        <f t="shared" si="14"/>
        <v>0</v>
      </c>
      <c r="F481" s="33">
        <f t="shared" si="15"/>
        <v>1</v>
      </c>
      <c r="G481" s="30">
        <v>0.97289999999999999</v>
      </c>
      <c r="H481" s="30">
        <v>9.86</v>
      </c>
      <c r="I481" s="30">
        <v>2.3380000000000001</v>
      </c>
      <c r="J481" s="30">
        <v>2.0415999999999999</v>
      </c>
      <c r="K481" s="31">
        <v>208644</v>
      </c>
      <c r="L481" s="31">
        <v>1499506</v>
      </c>
      <c r="M481" s="31">
        <v>2533600</v>
      </c>
      <c r="N481" s="31">
        <v>930697</v>
      </c>
      <c r="O481" s="31">
        <v>50097</v>
      </c>
      <c r="P481" s="31">
        <v>229625</v>
      </c>
      <c r="Q481" s="30">
        <v>9.9087999999999994</v>
      </c>
      <c r="R481" s="30">
        <v>70.412499999999994</v>
      </c>
      <c r="S481" s="30">
        <v>4.0157999999999996</v>
      </c>
      <c r="T481" s="30">
        <v>5.0031999999999996</v>
      </c>
      <c r="U481" s="30">
        <v>244.72200000000001</v>
      </c>
      <c r="V481" s="31">
        <v>238395</v>
      </c>
    </row>
    <row r="482" spans="1:22" hidden="1" x14ac:dyDescent="0.3">
      <c r="A482" s="32" t="s">
        <v>177</v>
      </c>
      <c r="B482" s="32">
        <v>2018</v>
      </c>
      <c r="C482" s="29" t="s">
        <v>199</v>
      </c>
      <c r="D482" s="29" t="s">
        <v>45</v>
      </c>
      <c r="E482" s="33">
        <f t="shared" si="14"/>
        <v>0</v>
      </c>
      <c r="F482" s="33">
        <f t="shared" si="15"/>
        <v>1</v>
      </c>
      <c r="G482" s="30">
        <v>1.2596000000000001</v>
      </c>
      <c r="H482" s="30">
        <v>13.349600000000001</v>
      </c>
      <c r="I482" s="30">
        <v>2.4695999999999998</v>
      </c>
      <c r="J482" s="30">
        <v>2.1044</v>
      </c>
      <c r="K482" s="31">
        <v>209093</v>
      </c>
      <c r="L482" s="31">
        <v>1528916</v>
      </c>
      <c r="M482" s="31">
        <v>2622532</v>
      </c>
      <c r="N482" s="31">
        <v>984554</v>
      </c>
      <c r="O482" s="31">
        <v>55059</v>
      </c>
      <c r="P482" s="31">
        <v>230447</v>
      </c>
      <c r="Q482" s="30">
        <v>10.223699999999999</v>
      </c>
      <c r="R482" s="30">
        <v>69.608000000000004</v>
      </c>
      <c r="S482" s="30">
        <v>5.7866999999999997</v>
      </c>
      <c r="T482" s="30">
        <v>1.8479000000000001</v>
      </c>
      <c r="U482" s="30">
        <v>265.33030000000002</v>
      </c>
      <c r="V482" s="31">
        <v>237511</v>
      </c>
    </row>
    <row r="483" spans="1:22" hidden="1" x14ac:dyDescent="0.3">
      <c r="A483" s="32" t="s">
        <v>178</v>
      </c>
      <c r="B483" s="32">
        <v>2019</v>
      </c>
      <c r="C483" s="29" t="s">
        <v>199</v>
      </c>
      <c r="D483" s="29" t="s">
        <v>45</v>
      </c>
      <c r="E483" s="33">
        <f t="shared" si="14"/>
        <v>0</v>
      </c>
      <c r="F483" s="33">
        <f t="shared" si="15"/>
        <v>1</v>
      </c>
      <c r="G483" s="30">
        <v>1.3722000000000001</v>
      </c>
      <c r="H483" s="30">
        <v>14.906700000000001</v>
      </c>
      <c r="I483" s="30">
        <v>2.4889999999999999</v>
      </c>
      <c r="J483" s="30">
        <v>2.0844</v>
      </c>
      <c r="K483" s="31">
        <v>214432</v>
      </c>
      <c r="L483" s="31">
        <v>1515869</v>
      </c>
      <c r="M483" s="31">
        <v>2687379</v>
      </c>
      <c r="N483" s="31">
        <v>997620</v>
      </c>
      <c r="O483" s="31">
        <v>57245</v>
      </c>
      <c r="P483" s="31">
        <v>234337</v>
      </c>
      <c r="Q483" s="30">
        <v>10.2835</v>
      </c>
      <c r="R483" s="30">
        <v>71.656700000000001</v>
      </c>
      <c r="S483" s="30">
        <v>1.3270999999999999</v>
      </c>
      <c r="T483" s="30">
        <v>6.2397</v>
      </c>
      <c r="U483" s="30">
        <v>307.20929999999998</v>
      </c>
      <c r="V483" s="31">
        <v>242589</v>
      </c>
    </row>
    <row r="484" spans="1:22" hidden="1" x14ac:dyDescent="0.3">
      <c r="A484" s="32" t="s">
        <v>179</v>
      </c>
      <c r="B484" s="32">
        <v>2020</v>
      </c>
      <c r="C484" s="29" t="s">
        <v>199</v>
      </c>
      <c r="D484" s="29" t="s">
        <v>45</v>
      </c>
      <c r="E484" s="33">
        <f t="shared" si="14"/>
        <v>1</v>
      </c>
      <c r="F484" s="33">
        <f t="shared" si="15"/>
        <v>1</v>
      </c>
      <c r="G484" s="30">
        <v>0.95950000000000002</v>
      </c>
      <c r="H484" s="30">
        <v>11.3352</v>
      </c>
      <c r="I484" s="30">
        <v>2.0604</v>
      </c>
      <c r="J484" s="30">
        <v>1.9176</v>
      </c>
      <c r="K484" s="31">
        <v>234844</v>
      </c>
      <c r="L484" s="31">
        <v>1560609</v>
      </c>
      <c r="M484" s="31">
        <v>3384757</v>
      </c>
      <c r="N484" s="31">
        <v>1012853</v>
      </c>
      <c r="O484" s="31">
        <v>54563</v>
      </c>
      <c r="P484" s="31">
        <v>249291</v>
      </c>
      <c r="Q484" s="30">
        <v>12.116400000000001</v>
      </c>
      <c r="R484" s="30">
        <v>76.253699999999995</v>
      </c>
      <c r="S484" s="30">
        <v>1.5268999999999999</v>
      </c>
      <c r="T484" s="30">
        <v>37.238500000000002</v>
      </c>
      <c r="U484" s="30">
        <v>445.03</v>
      </c>
      <c r="V484" s="31">
        <v>269923</v>
      </c>
    </row>
    <row r="485" spans="1:22" hidden="1" x14ac:dyDescent="0.3">
      <c r="A485" s="32" t="s">
        <v>180</v>
      </c>
      <c r="B485" s="32">
        <v>2021</v>
      </c>
      <c r="C485" s="29" t="s">
        <v>199</v>
      </c>
      <c r="D485" s="29" t="s">
        <v>45</v>
      </c>
      <c r="E485" s="33">
        <f t="shared" si="14"/>
        <v>1</v>
      </c>
      <c r="F485" s="33">
        <f t="shared" si="15"/>
        <v>1</v>
      </c>
      <c r="G485" s="30">
        <v>1.3561000000000001</v>
      </c>
      <c r="H485" s="30">
        <v>18.287400000000002</v>
      </c>
      <c r="I485" s="30">
        <v>1.6746000000000001</v>
      </c>
      <c r="J485" s="30">
        <v>1.5971</v>
      </c>
      <c r="K485" s="31">
        <v>246162</v>
      </c>
      <c r="L485" s="31">
        <v>1638900</v>
      </c>
      <c r="M485" s="31">
        <v>3743567</v>
      </c>
      <c r="N485" s="31">
        <v>1077714</v>
      </c>
      <c r="O485" s="31">
        <v>52311</v>
      </c>
      <c r="P485" s="31">
        <v>259289</v>
      </c>
      <c r="Q485" s="30">
        <v>12.7277</v>
      </c>
      <c r="R485" s="30">
        <v>78.295199999999994</v>
      </c>
      <c r="S485" s="30">
        <v>6.4038000000000004</v>
      </c>
      <c r="T485" s="30">
        <v>14.8325</v>
      </c>
      <c r="U485" s="30">
        <v>392.5342</v>
      </c>
      <c r="V485" s="31">
        <v>274900</v>
      </c>
    </row>
    <row r="486" spans="1:22" hidden="1" x14ac:dyDescent="0.3">
      <c r="A486" s="32" t="s">
        <v>181</v>
      </c>
      <c r="B486" s="32">
        <v>2022</v>
      </c>
      <c r="C486" s="29" t="s">
        <v>199</v>
      </c>
      <c r="D486" s="29" t="s">
        <v>45</v>
      </c>
      <c r="E486" s="33">
        <f t="shared" si="14"/>
        <v>1</v>
      </c>
      <c r="F486" s="33">
        <f t="shared" si="15"/>
        <v>1</v>
      </c>
      <c r="G486" s="30">
        <v>1.0169999999999999</v>
      </c>
      <c r="H486" s="30">
        <v>13.6936</v>
      </c>
      <c r="I486" s="30">
        <v>2.0663</v>
      </c>
      <c r="J486" s="30">
        <v>1.7608999999999999</v>
      </c>
      <c r="K486" s="31">
        <v>245631</v>
      </c>
      <c r="L486" s="31">
        <v>1653538</v>
      </c>
      <c r="M486" s="31">
        <v>3665743</v>
      </c>
      <c r="N486" s="31">
        <v>1135647</v>
      </c>
      <c r="O486" s="31">
        <v>66710</v>
      </c>
      <c r="P486" s="31">
        <v>264928</v>
      </c>
      <c r="Q486" s="30">
        <v>12.5397</v>
      </c>
      <c r="R486" s="30">
        <v>77.225700000000003</v>
      </c>
      <c r="S486" s="30">
        <v>5.3754999999999997</v>
      </c>
      <c r="T486" s="30">
        <v>-4.9596999999999998</v>
      </c>
      <c r="U486" s="30">
        <v>378.20119999999997</v>
      </c>
      <c r="V486" s="31">
        <v>277769</v>
      </c>
    </row>
    <row r="487" spans="1:22" hidden="1" x14ac:dyDescent="0.3">
      <c r="A487" s="32" t="s">
        <v>157</v>
      </c>
      <c r="B487" s="32">
        <v>1998</v>
      </c>
      <c r="C487" s="29" t="s">
        <v>200</v>
      </c>
      <c r="D487" s="29" t="s">
        <v>45</v>
      </c>
      <c r="E487" s="33">
        <f t="shared" si="14"/>
        <v>0</v>
      </c>
      <c r="F487" s="33">
        <f t="shared" si="15"/>
        <v>1</v>
      </c>
      <c r="G487" s="30">
        <v>1.2025999999999999</v>
      </c>
      <c r="H487" s="30">
        <v>15.7997</v>
      </c>
      <c r="I487" s="30">
        <v>4.1561000000000003</v>
      </c>
      <c r="J487" s="30">
        <v>3.4026000000000001</v>
      </c>
      <c r="K487" s="31" t="s">
        <v>146</v>
      </c>
      <c r="L487" s="31" t="s">
        <v>146</v>
      </c>
      <c r="M487" s="31">
        <v>20583.886699999999</v>
      </c>
      <c r="N487" s="31">
        <v>15791.5303</v>
      </c>
      <c r="O487" s="31">
        <v>664.29100000000005</v>
      </c>
      <c r="P487" s="31">
        <v>1602.3620000000001</v>
      </c>
      <c r="Q487" s="30">
        <v>12.846</v>
      </c>
      <c r="R487" s="30">
        <v>79.511300000000006</v>
      </c>
      <c r="S487" s="30">
        <v>37.358600000000003</v>
      </c>
      <c r="T487" s="30">
        <v>32.015999999999998</v>
      </c>
      <c r="U487" s="30" t="s">
        <v>146</v>
      </c>
      <c r="V487" s="31">
        <v>1725.02</v>
      </c>
    </row>
    <row r="488" spans="1:22" hidden="1" x14ac:dyDescent="0.3">
      <c r="A488" s="32" t="s">
        <v>158</v>
      </c>
      <c r="B488" s="32">
        <v>1999</v>
      </c>
      <c r="C488" s="29" t="s">
        <v>200</v>
      </c>
      <c r="D488" s="29" t="s">
        <v>45</v>
      </c>
      <c r="E488" s="33">
        <f t="shared" si="14"/>
        <v>0</v>
      </c>
      <c r="F488" s="33">
        <f t="shared" si="15"/>
        <v>1</v>
      </c>
      <c r="G488" s="30">
        <v>1.2357</v>
      </c>
      <c r="H488" s="30">
        <v>15.627800000000001</v>
      </c>
      <c r="I488" s="30">
        <v>3.8763999999999998</v>
      </c>
      <c r="J488" s="30">
        <v>3.2309999999999999</v>
      </c>
      <c r="K488" s="31">
        <v>1489.6759999999999</v>
      </c>
      <c r="L488" s="31">
        <v>18008.8488</v>
      </c>
      <c r="M488" s="31">
        <v>22409.119999999999</v>
      </c>
      <c r="N488" s="31">
        <v>17406.773000000001</v>
      </c>
      <c r="O488" s="31">
        <v>759.39700000000005</v>
      </c>
      <c r="P488" s="31">
        <v>1797.048</v>
      </c>
      <c r="Q488" s="30">
        <v>12.47</v>
      </c>
      <c r="R488" s="30">
        <v>78.027100000000004</v>
      </c>
      <c r="S488" s="30">
        <v>10.2285</v>
      </c>
      <c r="T488" s="30">
        <v>4.3188000000000004</v>
      </c>
      <c r="U488" s="30" t="s">
        <v>146</v>
      </c>
      <c r="V488" s="31">
        <v>1845.9069999999999</v>
      </c>
    </row>
    <row r="489" spans="1:22" hidden="1" x14ac:dyDescent="0.3">
      <c r="A489" s="32" t="s">
        <v>159</v>
      </c>
      <c r="B489" s="32">
        <v>2000</v>
      </c>
      <c r="C489" s="29" t="s">
        <v>200</v>
      </c>
      <c r="D489" s="29" t="s">
        <v>45</v>
      </c>
      <c r="E489" s="33">
        <f t="shared" si="14"/>
        <v>0</v>
      </c>
      <c r="F489" s="33">
        <f t="shared" si="15"/>
        <v>1</v>
      </c>
      <c r="G489" s="30">
        <v>1.1143000000000001</v>
      </c>
      <c r="H489" s="30">
        <v>12.725</v>
      </c>
      <c r="I489" s="30">
        <v>3.7031000000000001</v>
      </c>
      <c r="J489" s="30">
        <v>2.9775999999999998</v>
      </c>
      <c r="K489" s="31">
        <v>1819.9870000000001</v>
      </c>
      <c r="L489" s="31">
        <v>24308.6774</v>
      </c>
      <c r="M489" s="31">
        <v>28949.46</v>
      </c>
      <c r="N489" s="31">
        <v>22742.813999999998</v>
      </c>
      <c r="O489" s="31">
        <v>854.18700000000001</v>
      </c>
      <c r="P489" s="31">
        <v>2700.4850000000001</v>
      </c>
      <c r="Q489" s="30">
        <v>10.7201</v>
      </c>
      <c r="R489" s="30">
        <v>78.665099999999995</v>
      </c>
      <c r="S489" s="30">
        <v>30.655000000000001</v>
      </c>
      <c r="T489" s="30">
        <v>31.606400000000001</v>
      </c>
      <c r="U489" s="30" t="s">
        <v>146</v>
      </c>
      <c r="V489" s="31">
        <v>2720.1410000000001</v>
      </c>
    </row>
    <row r="490" spans="1:22" hidden="1" x14ac:dyDescent="0.3">
      <c r="A490" s="32" t="s">
        <v>160</v>
      </c>
      <c r="B490" s="32">
        <v>2001</v>
      </c>
      <c r="C490" s="29" t="s">
        <v>200</v>
      </c>
      <c r="D490" s="29" t="s">
        <v>45</v>
      </c>
      <c r="E490" s="33">
        <f t="shared" si="14"/>
        <v>1</v>
      </c>
      <c r="F490" s="33">
        <f t="shared" si="15"/>
        <v>1</v>
      </c>
      <c r="G490" s="30">
        <v>1.2519</v>
      </c>
      <c r="H490" s="30">
        <v>13.4071</v>
      </c>
      <c r="I490" s="30">
        <v>4.3223000000000003</v>
      </c>
      <c r="J490" s="30">
        <v>3.6905999999999999</v>
      </c>
      <c r="K490" s="31">
        <v>1963.9929999999999</v>
      </c>
      <c r="L490" s="31">
        <v>26657.556</v>
      </c>
      <c r="M490" s="31">
        <v>31450.2</v>
      </c>
      <c r="N490" s="31">
        <v>25187.759999999998</v>
      </c>
      <c r="O490" s="31">
        <v>1158.288</v>
      </c>
      <c r="P490" s="31">
        <v>2939.451</v>
      </c>
      <c r="Q490" s="30">
        <v>10.699299999999999</v>
      </c>
      <c r="R490" s="30">
        <v>76.831400000000002</v>
      </c>
      <c r="S490" s="30">
        <v>10.750400000000001</v>
      </c>
      <c r="T490" s="30">
        <v>6.6612</v>
      </c>
      <c r="U490" s="30" t="s">
        <v>146</v>
      </c>
      <c r="V490" s="31">
        <v>2857.69</v>
      </c>
    </row>
    <row r="491" spans="1:22" hidden="1" x14ac:dyDescent="0.3">
      <c r="A491" s="32" t="s">
        <v>161</v>
      </c>
      <c r="B491" s="32">
        <v>2002</v>
      </c>
      <c r="C491" s="29" t="s">
        <v>200</v>
      </c>
      <c r="D491" s="29" t="s">
        <v>45</v>
      </c>
      <c r="E491" s="33">
        <f t="shared" si="14"/>
        <v>0</v>
      </c>
      <c r="F491" s="33">
        <f t="shared" si="15"/>
        <v>1</v>
      </c>
      <c r="G491" s="30">
        <v>1.413</v>
      </c>
      <c r="H491" s="30">
        <v>14.858700000000001</v>
      </c>
      <c r="I491" s="30">
        <v>4.3236999999999997</v>
      </c>
      <c r="J491" s="30">
        <v>3.9302999999999999</v>
      </c>
      <c r="K491" s="31">
        <v>2249.7950000000001</v>
      </c>
      <c r="L491" s="31">
        <v>28045.2232</v>
      </c>
      <c r="M491" s="31">
        <v>33201.180999999997</v>
      </c>
      <c r="N491" s="31">
        <v>25727.784</v>
      </c>
      <c r="O491" s="31">
        <v>1247.585</v>
      </c>
      <c r="P491" s="31">
        <v>3208.4789999999998</v>
      </c>
      <c r="Q491" s="30">
        <v>10.348000000000001</v>
      </c>
      <c r="R491" s="30">
        <v>73.212800000000001</v>
      </c>
      <c r="S491" s="30">
        <v>2.1440000000000001</v>
      </c>
      <c r="T491" s="30">
        <v>0.39169999999999999</v>
      </c>
      <c r="U491" s="30" t="s">
        <v>146</v>
      </c>
      <c r="V491" s="31">
        <v>3141.0650000000001</v>
      </c>
    </row>
    <row r="492" spans="1:22" hidden="1" x14ac:dyDescent="0.3">
      <c r="A492" s="32" t="s">
        <v>162</v>
      </c>
      <c r="B492" s="32">
        <v>2003</v>
      </c>
      <c r="C492" s="29" t="s">
        <v>200</v>
      </c>
      <c r="D492" s="29" t="s">
        <v>45</v>
      </c>
      <c r="E492" s="33">
        <f t="shared" si="14"/>
        <v>0</v>
      </c>
      <c r="F492" s="33">
        <f t="shared" si="15"/>
        <v>1</v>
      </c>
      <c r="G492" s="30">
        <v>1.3825000000000001</v>
      </c>
      <c r="H492" s="30">
        <v>12.8605</v>
      </c>
      <c r="I492" s="30">
        <v>4.4039999999999999</v>
      </c>
      <c r="J492" s="30">
        <v>4.0453000000000001</v>
      </c>
      <c r="K492" s="31">
        <v>3205.6489999999999</v>
      </c>
      <c r="L492" s="31">
        <v>43900.2232</v>
      </c>
      <c r="M492" s="31">
        <v>49826.080999999998</v>
      </c>
      <c r="N492" s="31">
        <v>35772.434999999998</v>
      </c>
      <c r="O492" s="31">
        <v>1598.7550000000001</v>
      </c>
      <c r="P492" s="31">
        <v>5717.21</v>
      </c>
      <c r="Q492" s="30">
        <v>8.7150999999999996</v>
      </c>
      <c r="R492" s="30">
        <v>76.846000000000004</v>
      </c>
      <c r="S492" s="30">
        <v>39.042000000000002</v>
      </c>
      <c r="T492" s="30">
        <v>52.850499999999997</v>
      </c>
      <c r="U492" s="30" t="s">
        <v>146</v>
      </c>
      <c r="V492" s="31">
        <v>4916.8249999999998</v>
      </c>
    </row>
    <row r="493" spans="1:22" hidden="1" x14ac:dyDescent="0.3">
      <c r="A493" s="32" t="s">
        <v>163</v>
      </c>
      <c r="B493" s="32">
        <v>2004</v>
      </c>
      <c r="C493" s="29" t="s">
        <v>200</v>
      </c>
      <c r="D493" s="29" t="s">
        <v>45</v>
      </c>
      <c r="E493" s="33">
        <f t="shared" si="14"/>
        <v>0</v>
      </c>
      <c r="F493" s="33">
        <f t="shared" si="15"/>
        <v>1</v>
      </c>
      <c r="G493" s="30">
        <v>1.4061999999999999</v>
      </c>
      <c r="H493" s="30">
        <v>12.624000000000001</v>
      </c>
      <c r="I493" s="30">
        <v>3.8395000000000001</v>
      </c>
      <c r="J493" s="30">
        <v>3.5371999999999999</v>
      </c>
      <c r="K493" s="31" t="s">
        <v>146</v>
      </c>
      <c r="L493" s="31" t="s">
        <v>146</v>
      </c>
      <c r="M493" s="31">
        <v>52938.720999999998</v>
      </c>
      <c r="N493" s="31">
        <v>38398.476999999999</v>
      </c>
      <c r="O493" s="31">
        <v>1734.5719999999999</v>
      </c>
      <c r="P493" s="31">
        <v>5729.6139999999996</v>
      </c>
      <c r="Q493" s="30">
        <v>9.2394999999999996</v>
      </c>
      <c r="R493" s="30">
        <v>76.222399999999993</v>
      </c>
      <c r="S493" s="30">
        <v>7.3410000000000002</v>
      </c>
      <c r="T493" s="30">
        <v>6.9893999999999998</v>
      </c>
      <c r="U493" s="30" t="s">
        <v>146</v>
      </c>
      <c r="V493" s="31" t="s">
        <v>146</v>
      </c>
    </row>
    <row r="494" spans="1:22" hidden="1" x14ac:dyDescent="0.3">
      <c r="A494" s="32" t="s">
        <v>164</v>
      </c>
      <c r="B494" s="32">
        <v>2005</v>
      </c>
      <c r="C494" s="29" t="s">
        <v>200</v>
      </c>
      <c r="D494" s="29" t="s">
        <v>45</v>
      </c>
      <c r="E494" s="33">
        <f t="shared" si="14"/>
        <v>0</v>
      </c>
      <c r="F494" s="33">
        <f t="shared" si="15"/>
        <v>1</v>
      </c>
      <c r="G494" s="30">
        <v>1.4473</v>
      </c>
      <c r="H494" s="30">
        <v>13.478899999999999</v>
      </c>
      <c r="I494" s="30">
        <v>3.7376</v>
      </c>
      <c r="J494" s="30">
        <v>3.2713999999999999</v>
      </c>
      <c r="K494" s="31" t="s">
        <v>146</v>
      </c>
      <c r="L494" s="31" t="s">
        <v>146</v>
      </c>
      <c r="M494" s="31">
        <v>55146.406000000003</v>
      </c>
      <c r="N494" s="31">
        <v>40330.644999999997</v>
      </c>
      <c r="O494" s="31">
        <v>1794.3430000000001</v>
      </c>
      <c r="P494" s="31">
        <v>5876.3860000000004</v>
      </c>
      <c r="Q494" s="30">
        <v>9.3843999999999994</v>
      </c>
      <c r="R494" s="30">
        <v>76.574100000000001</v>
      </c>
      <c r="S494" s="30">
        <v>5.0319000000000003</v>
      </c>
      <c r="T494" s="30">
        <v>4.7156000000000002</v>
      </c>
      <c r="U494" s="30" t="s">
        <v>146</v>
      </c>
      <c r="V494" s="31" t="s">
        <v>146</v>
      </c>
    </row>
    <row r="495" spans="1:22" hidden="1" x14ac:dyDescent="0.3">
      <c r="A495" s="32" t="s">
        <v>165</v>
      </c>
      <c r="B495" s="32">
        <v>2006</v>
      </c>
      <c r="C495" s="29" t="s">
        <v>200</v>
      </c>
      <c r="D495" s="29" t="s">
        <v>45</v>
      </c>
      <c r="E495" s="33">
        <f t="shared" si="14"/>
        <v>0</v>
      </c>
      <c r="F495" s="33">
        <f t="shared" si="15"/>
        <v>1</v>
      </c>
      <c r="G495" s="30">
        <v>1.4957</v>
      </c>
      <c r="H495" s="30">
        <v>13.805300000000001</v>
      </c>
      <c r="I495" s="30">
        <v>3.6964999999999999</v>
      </c>
      <c r="J495" s="30">
        <v>3.0322</v>
      </c>
      <c r="K495" s="31">
        <v>3844.3220000000001</v>
      </c>
      <c r="L495" s="31">
        <v>49660.1783</v>
      </c>
      <c r="M495" s="31">
        <v>57064.904999999999</v>
      </c>
      <c r="N495" s="31">
        <v>42947.296999999999</v>
      </c>
      <c r="O495" s="31">
        <v>1817.5409999999999</v>
      </c>
      <c r="P495" s="31">
        <v>6281.0950000000003</v>
      </c>
      <c r="Q495" s="30">
        <v>9.0852000000000004</v>
      </c>
      <c r="R495" s="30">
        <v>79.988200000000006</v>
      </c>
      <c r="S495" s="30">
        <v>6.4880000000000004</v>
      </c>
      <c r="T495" s="30">
        <v>7.5750000000000002</v>
      </c>
      <c r="U495" s="30" t="s">
        <v>146</v>
      </c>
      <c r="V495" s="31">
        <v>5849.9690000000001</v>
      </c>
    </row>
    <row r="496" spans="1:22" hidden="1" x14ac:dyDescent="0.3">
      <c r="A496" s="32" t="s">
        <v>166</v>
      </c>
      <c r="B496" s="32">
        <v>2007</v>
      </c>
      <c r="C496" s="29" t="s">
        <v>200</v>
      </c>
      <c r="D496" s="29" t="s">
        <v>45</v>
      </c>
      <c r="E496" s="33">
        <f t="shared" si="14"/>
        <v>1</v>
      </c>
      <c r="F496" s="33">
        <f t="shared" si="15"/>
        <v>1</v>
      </c>
      <c r="G496" s="30">
        <v>1.0730999999999999</v>
      </c>
      <c r="H496" s="30">
        <v>10.249700000000001</v>
      </c>
      <c r="I496" s="30">
        <v>3.4716</v>
      </c>
      <c r="J496" s="30">
        <v>2.8645999999999998</v>
      </c>
      <c r="K496" s="31">
        <v>3831.402</v>
      </c>
      <c r="L496" s="31">
        <v>56022.370300000002</v>
      </c>
      <c r="M496" s="31">
        <v>64875.639000000003</v>
      </c>
      <c r="N496" s="31">
        <v>48021.561999999998</v>
      </c>
      <c r="O496" s="31">
        <v>1850.2370000000001</v>
      </c>
      <c r="P496" s="31">
        <v>6485.2560000000003</v>
      </c>
      <c r="Q496" s="30">
        <v>10.0036</v>
      </c>
      <c r="R496" s="30">
        <v>71.884799999999998</v>
      </c>
      <c r="S496" s="30">
        <v>11.815099999999999</v>
      </c>
      <c r="T496" s="30">
        <v>3.3967999999999998</v>
      </c>
      <c r="U496" s="30" t="s">
        <v>146</v>
      </c>
      <c r="V496" s="31">
        <v>6263.3010000000004</v>
      </c>
    </row>
    <row r="497" spans="1:22" hidden="1" x14ac:dyDescent="0.3">
      <c r="A497" s="32" t="s">
        <v>167</v>
      </c>
      <c r="B497" s="32">
        <v>2008</v>
      </c>
      <c r="C497" s="29" t="s">
        <v>200</v>
      </c>
      <c r="D497" s="29" t="s">
        <v>45</v>
      </c>
      <c r="E497" s="33">
        <f t="shared" si="14"/>
        <v>1</v>
      </c>
      <c r="F497" s="33">
        <f t="shared" si="15"/>
        <v>1</v>
      </c>
      <c r="G497" s="30">
        <v>0.85070000000000001</v>
      </c>
      <c r="H497" s="30">
        <v>8.7523999999999997</v>
      </c>
      <c r="I497" s="30">
        <v>3.4333</v>
      </c>
      <c r="J497" s="30">
        <v>3.0085000000000002</v>
      </c>
      <c r="K497" s="31">
        <v>5181.6580000000004</v>
      </c>
      <c r="L497" s="31">
        <v>36578.667200000004</v>
      </c>
      <c r="M497" s="31">
        <v>65815.756999999998</v>
      </c>
      <c r="N497" s="31">
        <v>49000.463000000003</v>
      </c>
      <c r="O497" s="31">
        <v>1939.796</v>
      </c>
      <c r="P497" s="31">
        <v>6217.268</v>
      </c>
      <c r="Q497" s="30">
        <v>9.7005999999999997</v>
      </c>
      <c r="R497" s="30">
        <v>73.840999999999994</v>
      </c>
      <c r="S497" s="30">
        <v>2.0385</v>
      </c>
      <c r="T497" s="30">
        <v>3.1867999999999999</v>
      </c>
      <c r="U497" s="30">
        <v>119.98139999999999</v>
      </c>
      <c r="V497" s="31">
        <v>4693.0429999999997</v>
      </c>
    </row>
    <row r="498" spans="1:22" hidden="1" x14ac:dyDescent="0.3">
      <c r="A498" s="32" t="s">
        <v>168</v>
      </c>
      <c r="B498" s="32">
        <v>2009</v>
      </c>
      <c r="C498" s="29" t="s">
        <v>200</v>
      </c>
      <c r="D498" s="29" t="s">
        <v>45</v>
      </c>
      <c r="E498" s="33">
        <f t="shared" si="14"/>
        <v>1</v>
      </c>
      <c r="F498" s="33">
        <f t="shared" si="15"/>
        <v>1</v>
      </c>
      <c r="G498" s="30">
        <v>0.56410000000000005</v>
      </c>
      <c r="H498" s="30">
        <v>5.0152000000000001</v>
      </c>
      <c r="I498" s="30">
        <v>3.5453000000000001</v>
      </c>
      <c r="J498" s="30">
        <v>3.2433000000000001</v>
      </c>
      <c r="K498" s="31">
        <v>5514.0929999999998</v>
      </c>
      <c r="L498" s="31">
        <v>41745.089399999997</v>
      </c>
      <c r="M498" s="31">
        <v>68880.399000000005</v>
      </c>
      <c r="N498" s="31">
        <v>51936.686000000002</v>
      </c>
      <c r="O498" s="31">
        <v>2055.748</v>
      </c>
      <c r="P498" s="31">
        <v>7022.6719999999996</v>
      </c>
      <c r="Q498" s="30">
        <v>8.8844999999999992</v>
      </c>
      <c r="R498" s="30">
        <v>78.908900000000003</v>
      </c>
      <c r="S498" s="30">
        <v>5.9922000000000004</v>
      </c>
      <c r="T498" s="30">
        <v>11.4336</v>
      </c>
      <c r="U498" s="30">
        <v>100.8956</v>
      </c>
      <c r="V498" s="31">
        <v>5134.6459999999997</v>
      </c>
    </row>
    <row r="499" spans="1:22" hidden="1" x14ac:dyDescent="0.3">
      <c r="A499" s="32" t="s">
        <v>169</v>
      </c>
      <c r="B499" s="32">
        <v>2010</v>
      </c>
      <c r="C499" s="29" t="s">
        <v>200</v>
      </c>
      <c r="D499" s="29" t="s">
        <v>45</v>
      </c>
      <c r="E499" s="33">
        <f t="shared" si="14"/>
        <v>1</v>
      </c>
      <c r="F499" s="33">
        <f t="shared" si="15"/>
        <v>1</v>
      </c>
      <c r="G499" s="30">
        <v>1.0754999999999999</v>
      </c>
      <c r="H499" s="30">
        <v>9.2327999999999992</v>
      </c>
      <c r="I499" s="30">
        <v>3.8176999999999999</v>
      </c>
      <c r="J499" s="30">
        <v>3.5247999999999999</v>
      </c>
      <c r="K499" s="31">
        <v>6051.7240000000002</v>
      </c>
      <c r="L499" s="31">
        <v>39070.573400000001</v>
      </c>
      <c r="M499" s="31">
        <v>68021.263000000006</v>
      </c>
      <c r="N499" s="31">
        <v>51990.381999999998</v>
      </c>
      <c r="O499" s="31">
        <v>2267.5259999999998</v>
      </c>
      <c r="P499" s="31">
        <v>7617.0379999999996</v>
      </c>
      <c r="Q499" s="30">
        <v>8.1387999999999998</v>
      </c>
      <c r="R499" s="30">
        <v>85.002300000000005</v>
      </c>
      <c r="S499" s="30">
        <v>0.10340000000000001</v>
      </c>
      <c r="T499" s="30">
        <v>4.9641000000000002</v>
      </c>
      <c r="U499" s="30">
        <v>78.927999999999997</v>
      </c>
      <c r="V499" s="31">
        <v>5110.4309999999996</v>
      </c>
    </row>
    <row r="500" spans="1:22" hidden="1" x14ac:dyDescent="0.3">
      <c r="A500" s="32" t="s">
        <v>170</v>
      </c>
      <c r="B500" s="32">
        <v>2011</v>
      </c>
      <c r="C500" s="29" t="s">
        <v>200</v>
      </c>
      <c r="D500" s="29" t="s">
        <v>45</v>
      </c>
      <c r="E500" s="33">
        <f t="shared" si="14"/>
        <v>1</v>
      </c>
      <c r="F500" s="33">
        <f t="shared" si="15"/>
        <v>1</v>
      </c>
      <c r="G500" s="30">
        <v>1.1778</v>
      </c>
      <c r="H500" s="30">
        <v>9.7574000000000005</v>
      </c>
      <c r="I500" s="30">
        <v>3.7662</v>
      </c>
      <c r="J500" s="30">
        <v>3.4676999999999998</v>
      </c>
      <c r="K500" s="31">
        <v>6926.2179999999998</v>
      </c>
      <c r="L500" s="31">
        <v>71592.187000000005</v>
      </c>
      <c r="M500" s="31">
        <v>77924.286999999997</v>
      </c>
      <c r="N500" s="31">
        <v>60096.004999999997</v>
      </c>
      <c r="O500" s="31">
        <v>2389.7559999999999</v>
      </c>
      <c r="P500" s="31">
        <v>8406.6239999999998</v>
      </c>
      <c r="Q500" s="30">
        <v>8.4049999999999994</v>
      </c>
      <c r="R500" s="30">
        <v>88.830399999999997</v>
      </c>
      <c r="S500" s="30">
        <v>15.5906</v>
      </c>
      <c r="T500" s="30">
        <v>19.253699999999998</v>
      </c>
      <c r="U500" s="30">
        <v>78.939899999999994</v>
      </c>
      <c r="V500" s="31">
        <v>9493.1239999999998</v>
      </c>
    </row>
    <row r="501" spans="1:22" hidden="1" x14ac:dyDescent="0.3">
      <c r="A501" s="32" t="s">
        <v>171</v>
      </c>
      <c r="B501" s="32">
        <v>2012</v>
      </c>
      <c r="C501" s="29" t="s">
        <v>200</v>
      </c>
      <c r="D501" s="29" t="s">
        <v>45</v>
      </c>
      <c r="E501" s="33">
        <f t="shared" si="14"/>
        <v>1</v>
      </c>
      <c r="F501" s="33">
        <f t="shared" si="15"/>
        <v>1</v>
      </c>
      <c r="G501" s="30">
        <v>1.2794000000000001</v>
      </c>
      <c r="H501" s="30">
        <v>10.750500000000001</v>
      </c>
      <c r="I501" s="30">
        <v>3.7033999999999998</v>
      </c>
      <c r="J501" s="30">
        <v>3.4194</v>
      </c>
      <c r="K501" s="31">
        <v>7810.1959999999999</v>
      </c>
      <c r="L501" s="31">
        <v>76402.554099999994</v>
      </c>
      <c r="M501" s="31">
        <v>83008.803</v>
      </c>
      <c r="N501" s="31">
        <v>66570.956999999995</v>
      </c>
      <c r="O501" s="31">
        <v>2598.5160000000001</v>
      </c>
      <c r="P501" s="31">
        <v>9330.0930000000008</v>
      </c>
      <c r="Q501" s="30">
        <v>8.1359999999999992</v>
      </c>
      <c r="R501" s="30">
        <v>92.029799999999994</v>
      </c>
      <c r="S501" s="30">
        <v>10.7743</v>
      </c>
      <c r="T501" s="30">
        <v>10.4666</v>
      </c>
      <c r="U501" s="30">
        <v>66.749899999999997</v>
      </c>
      <c r="V501" s="31">
        <v>10230.302</v>
      </c>
    </row>
    <row r="502" spans="1:22" hidden="1" x14ac:dyDescent="0.3">
      <c r="A502" s="32" t="s">
        <v>172</v>
      </c>
      <c r="B502" s="32">
        <v>2013</v>
      </c>
      <c r="C502" s="29" t="s">
        <v>200</v>
      </c>
      <c r="D502" s="29" t="s">
        <v>45</v>
      </c>
      <c r="E502" s="33">
        <f t="shared" si="14"/>
        <v>0</v>
      </c>
      <c r="F502" s="33">
        <f t="shared" si="15"/>
        <v>1</v>
      </c>
      <c r="G502" s="30">
        <v>1.3540000000000001</v>
      </c>
      <c r="H502" s="30">
        <v>10.9505</v>
      </c>
      <c r="I502" s="30">
        <v>3.6398000000000001</v>
      </c>
      <c r="J502" s="30">
        <v>3.3904000000000001</v>
      </c>
      <c r="K502" s="31">
        <v>8792.0349999999999</v>
      </c>
      <c r="L502" s="31">
        <v>73295.215700000001</v>
      </c>
      <c r="M502" s="31">
        <v>85162.391000000003</v>
      </c>
      <c r="N502" s="31">
        <v>64073.159</v>
      </c>
      <c r="O502" s="31">
        <v>2673.2289999999998</v>
      </c>
      <c r="P502" s="31">
        <v>10074.031999999999</v>
      </c>
      <c r="Q502" s="30">
        <v>7.5327999999999999</v>
      </c>
      <c r="R502" s="30">
        <v>92.592799999999997</v>
      </c>
      <c r="S502" s="30">
        <v>-3.7521</v>
      </c>
      <c r="T502" s="30">
        <v>2.2974000000000001</v>
      </c>
      <c r="U502" s="30">
        <v>48.649900000000002</v>
      </c>
      <c r="V502" s="31">
        <v>11045.589</v>
      </c>
    </row>
    <row r="503" spans="1:22" hidden="1" x14ac:dyDescent="0.3">
      <c r="A503" s="32" t="s">
        <v>173</v>
      </c>
      <c r="B503" s="32">
        <v>2014</v>
      </c>
      <c r="C503" s="29" t="s">
        <v>200</v>
      </c>
      <c r="D503" s="29" t="s">
        <v>45</v>
      </c>
      <c r="E503" s="33">
        <f t="shared" si="14"/>
        <v>0</v>
      </c>
      <c r="F503" s="33">
        <f t="shared" si="15"/>
        <v>1</v>
      </c>
      <c r="G503" s="30">
        <v>1.1727000000000001</v>
      </c>
      <c r="H503" s="30">
        <v>9.2408000000000001</v>
      </c>
      <c r="I503" s="30">
        <v>3.3433999999999999</v>
      </c>
      <c r="J503" s="30">
        <v>3.1202000000000001</v>
      </c>
      <c r="K503" s="31">
        <v>9644.7649999999994</v>
      </c>
      <c r="L503" s="31">
        <v>77365.601599999995</v>
      </c>
      <c r="M503" s="31">
        <v>96685.535000000003</v>
      </c>
      <c r="N503" s="31">
        <v>66668.956000000006</v>
      </c>
      <c r="O503" s="31">
        <v>2676.4459999999999</v>
      </c>
      <c r="P503" s="31">
        <v>11104.396000000001</v>
      </c>
      <c r="Q503" s="30">
        <v>7.8376999999999999</v>
      </c>
      <c r="R503" s="30">
        <v>88.886899999999997</v>
      </c>
      <c r="S503" s="30">
        <v>4.0513000000000003</v>
      </c>
      <c r="T503" s="30">
        <v>9.6298999999999992</v>
      </c>
      <c r="U503" s="30">
        <v>83.492000000000004</v>
      </c>
      <c r="V503" s="31">
        <v>11767.308000000001</v>
      </c>
    </row>
    <row r="504" spans="1:22" hidden="1" x14ac:dyDescent="0.3">
      <c r="A504" s="32" t="s">
        <v>174</v>
      </c>
      <c r="B504" s="32">
        <v>2015</v>
      </c>
      <c r="C504" s="29" t="s">
        <v>200</v>
      </c>
      <c r="D504" s="29" t="s">
        <v>45</v>
      </c>
      <c r="E504" s="33">
        <f t="shared" si="14"/>
        <v>0</v>
      </c>
      <c r="F504" s="33">
        <f t="shared" si="15"/>
        <v>1</v>
      </c>
      <c r="G504" s="30">
        <v>0.9839</v>
      </c>
      <c r="H504" s="30">
        <v>7.5841000000000003</v>
      </c>
      <c r="I504" s="30">
        <v>2.9028</v>
      </c>
      <c r="J504" s="30">
        <v>2.7109999999999999</v>
      </c>
      <c r="K504" s="31">
        <v>12008.232</v>
      </c>
      <c r="L504" s="31">
        <v>94694.731899999999</v>
      </c>
      <c r="M504" s="31">
        <v>122787.88400000001</v>
      </c>
      <c r="N504" s="31">
        <v>87489.498999999996</v>
      </c>
      <c r="O504" s="31">
        <v>2842.587</v>
      </c>
      <c r="P504" s="31">
        <v>14941.789000000001</v>
      </c>
      <c r="Q504" s="30">
        <v>7.5919999999999996</v>
      </c>
      <c r="R504" s="30">
        <v>87.793000000000006</v>
      </c>
      <c r="S504" s="30">
        <v>31.229700000000001</v>
      </c>
      <c r="T504" s="30">
        <v>24.973199999999999</v>
      </c>
      <c r="U504" s="30">
        <v>80.163300000000007</v>
      </c>
      <c r="V504" s="31">
        <v>14128.454</v>
      </c>
    </row>
    <row r="505" spans="1:22" hidden="1" x14ac:dyDescent="0.3">
      <c r="A505" s="32" t="s">
        <v>175</v>
      </c>
      <c r="B505" s="32">
        <v>2016</v>
      </c>
      <c r="C505" s="29" t="s">
        <v>200</v>
      </c>
      <c r="D505" s="29" t="s">
        <v>45</v>
      </c>
      <c r="E505" s="33">
        <f t="shared" si="14"/>
        <v>0</v>
      </c>
      <c r="F505" s="33">
        <f t="shared" si="15"/>
        <v>1</v>
      </c>
      <c r="G505" s="30">
        <v>1.0682</v>
      </c>
      <c r="H505" s="30">
        <v>8.1031999999999993</v>
      </c>
      <c r="I505" s="30">
        <v>3.13</v>
      </c>
      <c r="J505" s="30">
        <v>2.9114</v>
      </c>
      <c r="K505" s="31">
        <v>12083.948</v>
      </c>
      <c r="L505" s="31">
        <v>101366.16039999999</v>
      </c>
      <c r="M505" s="31">
        <v>123449.20600000001</v>
      </c>
      <c r="N505" s="31">
        <v>90853.415999999997</v>
      </c>
      <c r="O505" s="31">
        <v>3469.8870000000002</v>
      </c>
      <c r="P505" s="31">
        <v>15255.121999999999</v>
      </c>
      <c r="Q505" s="30">
        <v>7.4878</v>
      </c>
      <c r="R505" s="30">
        <v>90.815799999999996</v>
      </c>
      <c r="S505" s="30">
        <v>3.8449</v>
      </c>
      <c r="T505" s="30">
        <v>3.8452999999999999</v>
      </c>
      <c r="U505" s="30">
        <v>89.590599999999995</v>
      </c>
      <c r="V505" s="31">
        <v>14282.492</v>
      </c>
    </row>
    <row r="506" spans="1:22" hidden="1" x14ac:dyDescent="0.3">
      <c r="A506" s="32" t="s">
        <v>176</v>
      </c>
      <c r="B506" s="32">
        <v>2017</v>
      </c>
      <c r="C506" s="29" t="s">
        <v>200</v>
      </c>
      <c r="D506" s="29" t="s">
        <v>45</v>
      </c>
      <c r="E506" s="33">
        <f t="shared" si="14"/>
        <v>0</v>
      </c>
      <c r="F506" s="33">
        <f t="shared" si="15"/>
        <v>1</v>
      </c>
      <c r="G506" s="30">
        <v>1.1637</v>
      </c>
      <c r="H506" s="30">
        <v>8.7698</v>
      </c>
      <c r="I506" s="30">
        <v>3.4641000000000002</v>
      </c>
      <c r="J506" s="30">
        <v>3.2277999999999998</v>
      </c>
      <c r="K506" s="31">
        <v>11908.165999999999</v>
      </c>
      <c r="L506" s="31">
        <v>97142.1492</v>
      </c>
      <c r="M506" s="31">
        <v>118593.48699999999</v>
      </c>
      <c r="N506" s="31">
        <v>87988.982999999993</v>
      </c>
      <c r="O506" s="31">
        <v>3781.0439999999999</v>
      </c>
      <c r="P506" s="31">
        <v>15019.319</v>
      </c>
      <c r="Q506" s="30">
        <v>7.2976999999999999</v>
      </c>
      <c r="R506" s="30">
        <v>91.7453</v>
      </c>
      <c r="S506" s="30">
        <v>-3.1528</v>
      </c>
      <c r="T506" s="30">
        <v>-3.2061999999999999</v>
      </c>
      <c r="U506" s="30">
        <v>70.272999999999996</v>
      </c>
      <c r="V506" s="31">
        <v>14328.467000000001</v>
      </c>
    </row>
    <row r="507" spans="1:22" hidden="1" x14ac:dyDescent="0.3">
      <c r="A507" s="32" t="s">
        <v>177</v>
      </c>
      <c r="B507" s="32">
        <v>2018</v>
      </c>
      <c r="C507" s="29" t="s">
        <v>200</v>
      </c>
      <c r="D507" s="29" t="s">
        <v>45</v>
      </c>
      <c r="E507" s="33">
        <f t="shared" si="14"/>
        <v>0</v>
      </c>
      <c r="F507" s="33">
        <f t="shared" si="15"/>
        <v>1</v>
      </c>
      <c r="G507" s="30">
        <v>1.6072</v>
      </c>
      <c r="H507" s="30">
        <v>12.5549</v>
      </c>
      <c r="I507" s="30">
        <v>3.7679999999999998</v>
      </c>
      <c r="J507" s="30">
        <v>3.4666999999999999</v>
      </c>
      <c r="K507" s="31">
        <v>11193.77</v>
      </c>
      <c r="L507" s="31">
        <v>98348.954700000002</v>
      </c>
      <c r="M507" s="31">
        <v>120097.40300000001</v>
      </c>
      <c r="N507" s="31">
        <v>88466.476999999999</v>
      </c>
      <c r="O507" s="31">
        <v>4072.3020000000001</v>
      </c>
      <c r="P507" s="31">
        <v>14228.691000000001</v>
      </c>
      <c r="Q507" s="30">
        <v>7.7682000000000002</v>
      </c>
      <c r="R507" s="30">
        <v>87.530799999999999</v>
      </c>
      <c r="S507" s="30">
        <v>0.54269999999999996</v>
      </c>
      <c r="T507" s="30">
        <v>-2.4619</v>
      </c>
      <c r="U507" s="30">
        <v>61.663699999999999</v>
      </c>
      <c r="V507" s="31">
        <v>13454.137000000001</v>
      </c>
    </row>
    <row r="508" spans="1:22" hidden="1" x14ac:dyDescent="0.3">
      <c r="A508" s="32" t="s">
        <v>178</v>
      </c>
      <c r="B508" s="32">
        <v>2019</v>
      </c>
      <c r="C508" s="29" t="s">
        <v>200</v>
      </c>
      <c r="D508" s="29" t="s">
        <v>45</v>
      </c>
      <c r="E508" s="33">
        <f t="shared" si="14"/>
        <v>0</v>
      </c>
      <c r="F508" s="33">
        <f t="shared" si="15"/>
        <v>1</v>
      </c>
      <c r="G508" s="30">
        <v>1.6077999999999999</v>
      </c>
      <c r="H508" s="30">
        <v>12.890700000000001</v>
      </c>
      <c r="I508" s="30">
        <v>3.8184</v>
      </c>
      <c r="J508" s="30">
        <v>3.4207999999999998</v>
      </c>
      <c r="K508" s="31">
        <v>11303.835999999999</v>
      </c>
      <c r="L508" s="31">
        <v>103299.70879999999</v>
      </c>
      <c r="M508" s="31">
        <v>119872.757</v>
      </c>
      <c r="N508" s="31">
        <v>90922.869000000006</v>
      </c>
      <c r="O508" s="31">
        <v>4130.2640000000001</v>
      </c>
      <c r="P508" s="31">
        <v>14466.648999999999</v>
      </c>
      <c r="Q508" s="30">
        <v>7.6271000000000004</v>
      </c>
      <c r="R508" s="30">
        <v>92.633799999999994</v>
      </c>
      <c r="S508" s="30">
        <v>2.7766000000000002</v>
      </c>
      <c r="T508" s="30">
        <v>5.1172000000000004</v>
      </c>
      <c r="U508" s="30">
        <v>47.004199999999997</v>
      </c>
      <c r="V508" s="31">
        <v>13480.611999999999</v>
      </c>
    </row>
    <row r="509" spans="1:22" hidden="1" x14ac:dyDescent="0.3">
      <c r="A509" s="32" t="s">
        <v>179</v>
      </c>
      <c r="B509" s="32">
        <v>2020</v>
      </c>
      <c r="C509" s="29" t="s">
        <v>200</v>
      </c>
      <c r="D509" s="29" t="s">
        <v>45</v>
      </c>
      <c r="E509" s="33">
        <f t="shared" si="14"/>
        <v>1</v>
      </c>
      <c r="F509" s="33">
        <f t="shared" si="15"/>
        <v>1</v>
      </c>
      <c r="G509" s="30">
        <v>1.0310999999999999</v>
      </c>
      <c r="H509" s="30">
        <v>8.6999999999999993</v>
      </c>
      <c r="I509" s="30">
        <v>3.2581000000000002</v>
      </c>
      <c r="J509" s="30">
        <v>3.0720999999999998</v>
      </c>
      <c r="K509" s="31" t="s">
        <v>146</v>
      </c>
      <c r="L509" s="31" t="s">
        <v>146</v>
      </c>
      <c r="M509" s="31">
        <v>142601.10500000001</v>
      </c>
      <c r="N509" s="31">
        <v>98535.866999999998</v>
      </c>
      <c r="O509" s="31">
        <v>3866.317</v>
      </c>
      <c r="P509" s="31">
        <v>14937.282999999999</v>
      </c>
      <c r="Q509" s="30">
        <v>8.8094999999999999</v>
      </c>
      <c r="R509" s="30">
        <v>96.4251</v>
      </c>
      <c r="S509" s="30">
        <v>8.3729999999999993</v>
      </c>
      <c r="T509" s="30">
        <v>26.417300000000001</v>
      </c>
      <c r="U509" s="30" t="s">
        <v>146</v>
      </c>
      <c r="V509" s="31" t="s">
        <v>146</v>
      </c>
    </row>
    <row r="510" spans="1:22" hidden="1" x14ac:dyDescent="0.3">
      <c r="A510" s="32" t="s">
        <v>180</v>
      </c>
      <c r="B510" s="32">
        <v>2021</v>
      </c>
      <c r="C510" s="29" t="s">
        <v>200</v>
      </c>
      <c r="D510" s="29" t="s">
        <v>45</v>
      </c>
      <c r="E510" s="33">
        <f t="shared" si="14"/>
        <v>1</v>
      </c>
      <c r="F510" s="33">
        <f t="shared" si="15"/>
        <v>1</v>
      </c>
      <c r="G510" s="30">
        <v>1.2486999999999999</v>
      </c>
      <c r="H510" s="30">
        <v>11.430899999999999</v>
      </c>
      <c r="I510" s="30">
        <v>2.8157000000000001</v>
      </c>
      <c r="J510" s="30">
        <v>2.7385000000000002</v>
      </c>
      <c r="K510" s="31">
        <v>13594.781999999999</v>
      </c>
      <c r="L510" s="31">
        <v>103736.67969999999</v>
      </c>
      <c r="M510" s="31">
        <v>155107.16</v>
      </c>
      <c r="N510" s="31">
        <v>92912.452000000005</v>
      </c>
      <c r="O510" s="31">
        <v>3824.7779999999998</v>
      </c>
      <c r="P510" s="31">
        <v>16153.405000000001</v>
      </c>
      <c r="Q510" s="30">
        <v>8.6636000000000006</v>
      </c>
      <c r="R510" s="30">
        <v>97.075000000000003</v>
      </c>
      <c r="S510" s="30">
        <v>-5.7069999999999999</v>
      </c>
      <c r="T510" s="30">
        <v>9.7972999999999999</v>
      </c>
      <c r="U510" s="30">
        <v>30.301100000000002</v>
      </c>
      <c r="V510" s="31">
        <v>15902.833000000001</v>
      </c>
    </row>
    <row r="511" spans="1:22" hidden="1" x14ac:dyDescent="0.3">
      <c r="A511" s="32" t="s">
        <v>181</v>
      </c>
      <c r="B511" s="32">
        <v>2022</v>
      </c>
      <c r="C511" s="29" t="s">
        <v>200</v>
      </c>
      <c r="D511" s="29" t="s">
        <v>45</v>
      </c>
      <c r="E511" s="33">
        <f t="shared" si="14"/>
        <v>1</v>
      </c>
      <c r="F511" s="33">
        <f t="shared" si="15"/>
        <v>1</v>
      </c>
      <c r="G511" s="30">
        <v>1.1194</v>
      </c>
      <c r="H511" s="30">
        <v>9.5866000000000007</v>
      </c>
      <c r="I511" s="30">
        <v>3.6150000000000002</v>
      </c>
      <c r="J511" s="30">
        <v>3.3849</v>
      </c>
      <c r="K511" s="31">
        <v>17572.585999999999</v>
      </c>
      <c r="L511" s="31">
        <v>148968.6397</v>
      </c>
      <c r="M511" s="31">
        <v>200729.84099999999</v>
      </c>
      <c r="N511" s="31">
        <v>131564.163</v>
      </c>
      <c r="O511" s="31">
        <v>5821.9560000000001</v>
      </c>
      <c r="P511" s="31">
        <v>23307.39</v>
      </c>
      <c r="Q511" s="30">
        <v>7.9283000000000001</v>
      </c>
      <c r="R511" s="30">
        <v>95.208699999999993</v>
      </c>
      <c r="S511" s="30">
        <v>41.600099999999998</v>
      </c>
      <c r="T511" s="30">
        <v>24.3049</v>
      </c>
      <c r="U511" s="30">
        <v>45.882899999999999</v>
      </c>
      <c r="V511" s="31">
        <v>20259.735000000001</v>
      </c>
    </row>
    <row r="512" spans="1:22" hidden="1" x14ac:dyDescent="0.3">
      <c r="A512" s="32" t="s">
        <v>157</v>
      </c>
      <c r="B512" s="32">
        <v>1998</v>
      </c>
      <c r="C512" s="29" t="s">
        <v>201</v>
      </c>
      <c r="D512" s="29" t="s">
        <v>45</v>
      </c>
      <c r="E512" s="33">
        <f t="shared" si="14"/>
        <v>0</v>
      </c>
      <c r="F512" s="33">
        <f t="shared" si="15"/>
        <v>1</v>
      </c>
      <c r="G512" s="30">
        <v>1.464</v>
      </c>
      <c r="H512" s="30">
        <v>19.740600000000001</v>
      </c>
      <c r="I512" s="30">
        <v>3.7084999999999999</v>
      </c>
      <c r="J512" s="30">
        <v>3.0558999999999998</v>
      </c>
      <c r="K512" s="31">
        <v>5546</v>
      </c>
      <c r="L512" s="31">
        <v>71146</v>
      </c>
      <c r="M512" s="31">
        <v>77207</v>
      </c>
      <c r="N512" s="31">
        <v>60876</v>
      </c>
      <c r="O512" s="31">
        <v>2488</v>
      </c>
      <c r="P512" s="31">
        <v>6036</v>
      </c>
      <c r="Q512" s="30">
        <v>12.776300000000001</v>
      </c>
      <c r="R512" s="30">
        <v>68.546700000000001</v>
      </c>
      <c r="S512" s="30">
        <v>12.2242</v>
      </c>
      <c r="T512" s="30">
        <v>-0.3211</v>
      </c>
      <c r="U512" s="30" t="s">
        <v>146</v>
      </c>
      <c r="V512" s="31">
        <v>7940</v>
      </c>
    </row>
    <row r="513" spans="1:22" hidden="1" x14ac:dyDescent="0.3">
      <c r="A513" s="32" t="s">
        <v>158</v>
      </c>
      <c r="B513" s="32">
        <v>1999</v>
      </c>
      <c r="C513" s="29" t="s">
        <v>201</v>
      </c>
      <c r="D513" s="29" t="s">
        <v>45</v>
      </c>
      <c r="E513" s="33">
        <f t="shared" si="14"/>
        <v>0</v>
      </c>
      <c r="F513" s="33">
        <f t="shared" si="15"/>
        <v>1</v>
      </c>
      <c r="G513" s="30">
        <v>1.7257</v>
      </c>
      <c r="H513" s="30">
        <v>21.3386</v>
      </c>
      <c r="I513" s="30">
        <v>3.6633</v>
      </c>
      <c r="J513" s="30">
        <v>3.0695000000000001</v>
      </c>
      <c r="K513" s="31">
        <v>4731</v>
      </c>
      <c r="L513" s="31">
        <v>67118</v>
      </c>
      <c r="M513" s="31">
        <v>69286</v>
      </c>
      <c r="N513" s="31">
        <v>49673</v>
      </c>
      <c r="O513" s="31">
        <v>2344</v>
      </c>
      <c r="P513" s="31">
        <v>5633</v>
      </c>
      <c r="Q513" s="30">
        <v>10.1981</v>
      </c>
      <c r="R513" s="30">
        <v>76.297200000000004</v>
      </c>
      <c r="S513" s="30">
        <v>-18.402999999999999</v>
      </c>
      <c r="T513" s="30">
        <v>-3.5666000000000002</v>
      </c>
      <c r="U513" s="30" t="s">
        <v>146</v>
      </c>
      <c r="V513" s="31">
        <v>7438</v>
      </c>
    </row>
    <row r="514" spans="1:22" hidden="1" x14ac:dyDescent="0.3">
      <c r="A514" s="32" t="s">
        <v>159</v>
      </c>
      <c r="B514" s="32">
        <v>2000</v>
      </c>
      <c r="C514" s="29" t="s">
        <v>201</v>
      </c>
      <c r="D514" s="29" t="s">
        <v>45</v>
      </c>
      <c r="E514" s="33">
        <f t="shared" si="14"/>
        <v>0</v>
      </c>
      <c r="F514" s="33">
        <f t="shared" si="15"/>
        <v>1</v>
      </c>
      <c r="G514" s="30">
        <v>1.8386</v>
      </c>
      <c r="H514" s="30">
        <v>21.040299999999998</v>
      </c>
      <c r="I514" s="30">
        <v>3.6513</v>
      </c>
      <c r="J514" s="30">
        <v>2.9203999999999999</v>
      </c>
      <c r="K514" s="31">
        <v>5367</v>
      </c>
      <c r="L514" s="31">
        <v>62430</v>
      </c>
      <c r="M514" s="31">
        <v>69844</v>
      </c>
      <c r="N514" s="31">
        <v>50601</v>
      </c>
      <c r="O514" s="31">
        <v>2164</v>
      </c>
      <c r="P514" s="31">
        <v>6344</v>
      </c>
      <c r="Q514" s="30">
        <v>9.1743000000000006</v>
      </c>
      <c r="R514" s="30">
        <v>80.2667</v>
      </c>
      <c r="S514" s="30">
        <v>1.8682000000000001</v>
      </c>
      <c r="T514" s="30">
        <v>4.0652999999999997</v>
      </c>
      <c r="U514" s="30" t="s">
        <v>146</v>
      </c>
      <c r="V514" s="31">
        <v>7845</v>
      </c>
    </row>
    <row r="515" spans="1:22" hidden="1" x14ac:dyDescent="0.3">
      <c r="A515" s="32" t="s">
        <v>160</v>
      </c>
      <c r="B515" s="32">
        <v>2001</v>
      </c>
      <c r="C515" s="29" t="s">
        <v>201</v>
      </c>
      <c r="D515" s="29" t="s">
        <v>45</v>
      </c>
      <c r="E515" s="33">
        <f t="shared" ref="E515:E578" si="16">IF(OR(AND(B515&gt;2006,B515&lt;=2012), B515=2001,B515&gt;=2020),1,0)</f>
        <v>1</v>
      </c>
      <c r="F515" s="33">
        <f t="shared" ref="F515:F578" si="17">IF(D515="USA",1,0)</f>
        <v>1</v>
      </c>
      <c r="G515" s="30">
        <v>0.54059999999999997</v>
      </c>
      <c r="H515" s="30">
        <v>6.0003000000000002</v>
      </c>
      <c r="I515" s="30">
        <v>3.9298000000000002</v>
      </c>
      <c r="J515" s="30">
        <v>3.4969000000000001</v>
      </c>
      <c r="K515" s="31">
        <v>4599</v>
      </c>
      <c r="L515" s="31">
        <v>58958</v>
      </c>
      <c r="M515" s="31">
        <v>69638</v>
      </c>
      <c r="N515" s="31">
        <v>42163</v>
      </c>
      <c r="O515" s="31">
        <v>2262</v>
      </c>
      <c r="P515" s="31">
        <v>5822</v>
      </c>
      <c r="Q515" s="30">
        <v>11.619899999999999</v>
      </c>
      <c r="R515" s="30">
        <v>75.979399999999998</v>
      </c>
      <c r="S515" s="30">
        <v>-16.675599999999999</v>
      </c>
      <c r="T515" s="30">
        <v>-0.75529999999999997</v>
      </c>
      <c r="U515" s="30" t="s">
        <v>146</v>
      </c>
      <c r="V515" s="31">
        <v>6958</v>
      </c>
    </row>
    <row r="516" spans="1:22" hidden="1" x14ac:dyDescent="0.3">
      <c r="A516" s="32" t="s">
        <v>161</v>
      </c>
      <c r="B516" s="32">
        <v>2002</v>
      </c>
      <c r="C516" s="29" t="s">
        <v>201</v>
      </c>
      <c r="D516" s="29" t="s">
        <v>45</v>
      </c>
      <c r="E516" s="33">
        <f t="shared" si="16"/>
        <v>0</v>
      </c>
      <c r="F516" s="33">
        <f t="shared" si="17"/>
        <v>1</v>
      </c>
      <c r="G516" s="30">
        <v>1.7410000000000001</v>
      </c>
      <c r="H516" s="30">
        <v>18.672599999999999</v>
      </c>
      <c r="I516" s="30">
        <v>4.0247000000000002</v>
      </c>
      <c r="J516" s="30">
        <v>3.8189000000000002</v>
      </c>
      <c r="K516" s="31">
        <v>5121</v>
      </c>
      <c r="L516" s="31">
        <v>58030</v>
      </c>
      <c r="M516" s="31">
        <v>66377</v>
      </c>
      <c r="N516" s="31">
        <v>37057</v>
      </c>
      <c r="O516" s="31">
        <v>2197</v>
      </c>
      <c r="P516" s="31">
        <v>6849</v>
      </c>
      <c r="Q516" s="30">
        <v>9.3108000000000004</v>
      </c>
      <c r="R516" s="30">
        <v>78.903300000000002</v>
      </c>
      <c r="S516" s="30">
        <v>-12.110099999999999</v>
      </c>
      <c r="T516" s="30">
        <v>-4.9086999999999996</v>
      </c>
      <c r="U516" s="30" t="s">
        <v>146</v>
      </c>
      <c r="V516" s="31">
        <v>7233</v>
      </c>
    </row>
    <row r="517" spans="1:22" hidden="1" x14ac:dyDescent="0.3">
      <c r="A517" s="32" t="s">
        <v>162</v>
      </c>
      <c r="B517" s="32">
        <v>2003</v>
      </c>
      <c r="C517" s="29" t="s">
        <v>201</v>
      </c>
      <c r="D517" s="29" t="s">
        <v>45</v>
      </c>
      <c r="E517" s="33">
        <f t="shared" si="16"/>
        <v>0</v>
      </c>
      <c r="F517" s="33">
        <f t="shared" si="17"/>
        <v>1</v>
      </c>
      <c r="G517" s="30">
        <v>1.488</v>
      </c>
      <c r="H517" s="30">
        <v>14.831300000000001</v>
      </c>
      <c r="I517" s="30">
        <v>3.7862</v>
      </c>
      <c r="J517" s="30">
        <v>3.1334</v>
      </c>
      <c r="K517" s="31">
        <v>5437</v>
      </c>
      <c r="L517" s="31">
        <v>57271</v>
      </c>
      <c r="M517" s="31">
        <v>68168</v>
      </c>
      <c r="N517" s="31">
        <v>35480</v>
      </c>
      <c r="O517" s="31">
        <v>1996</v>
      </c>
      <c r="P517" s="31">
        <v>6636</v>
      </c>
      <c r="Q517" s="30">
        <v>9.5916999999999994</v>
      </c>
      <c r="R517" s="30">
        <v>62.180599999999998</v>
      </c>
      <c r="S517" s="30">
        <v>-4.2556000000000003</v>
      </c>
      <c r="T517" s="30">
        <v>-50.008899999999997</v>
      </c>
      <c r="U517" s="30" t="s">
        <v>146</v>
      </c>
      <c r="V517" s="31">
        <v>7897</v>
      </c>
    </row>
    <row r="518" spans="1:22" hidden="1" x14ac:dyDescent="0.3">
      <c r="A518" s="32" t="s">
        <v>163</v>
      </c>
      <c r="B518" s="32">
        <v>2004</v>
      </c>
      <c r="C518" s="29" t="s">
        <v>201</v>
      </c>
      <c r="D518" s="29" t="s">
        <v>45</v>
      </c>
      <c r="E518" s="33">
        <f t="shared" si="16"/>
        <v>0</v>
      </c>
      <c r="F518" s="33">
        <f t="shared" si="17"/>
        <v>1</v>
      </c>
      <c r="G518" s="30">
        <v>1.6188</v>
      </c>
      <c r="H518" s="30">
        <v>16.9633</v>
      </c>
      <c r="I518" s="30">
        <v>3.3851</v>
      </c>
      <c r="J518" s="30">
        <v>2.6493000000000002</v>
      </c>
      <c r="K518" s="31">
        <v>5794</v>
      </c>
      <c r="L518" s="31">
        <v>64539</v>
      </c>
      <c r="M518" s="31">
        <v>79723</v>
      </c>
      <c r="N518" s="31">
        <v>45165</v>
      </c>
      <c r="O518" s="31">
        <v>1969</v>
      </c>
      <c r="P518" s="31">
        <v>7465</v>
      </c>
      <c r="Q518" s="30">
        <v>9.9940999999999995</v>
      </c>
      <c r="R518" s="30">
        <v>81.659599999999998</v>
      </c>
      <c r="S518" s="30">
        <v>27.2971</v>
      </c>
      <c r="T518" s="30">
        <v>136.88800000000001</v>
      </c>
      <c r="U518" s="30" t="s">
        <v>146</v>
      </c>
      <c r="V518" s="31">
        <v>8401</v>
      </c>
    </row>
    <row r="519" spans="1:22" hidden="1" x14ac:dyDescent="0.3">
      <c r="A519" s="32" t="s">
        <v>164</v>
      </c>
      <c r="B519" s="32">
        <v>2005</v>
      </c>
      <c r="C519" s="29" t="s">
        <v>201</v>
      </c>
      <c r="D519" s="29" t="s">
        <v>45</v>
      </c>
      <c r="E519" s="33">
        <f t="shared" si="16"/>
        <v>0</v>
      </c>
      <c r="F519" s="33">
        <f t="shared" si="17"/>
        <v>1</v>
      </c>
      <c r="G519" s="30">
        <v>1.5436000000000001</v>
      </c>
      <c r="H519" s="30">
        <v>16.529299999999999</v>
      </c>
      <c r="I519" s="30">
        <v>3.1438000000000001</v>
      </c>
      <c r="J519" s="30">
        <v>2.6078999999999999</v>
      </c>
      <c r="K519" s="31">
        <v>6364</v>
      </c>
      <c r="L519" s="31">
        <v>76673</v>
      </c>
      <c r="M519" s="31">
        <v>91954</v>
      </c>
      <c r="N519" s="31">
        <v>51550</v>
      </c>
      <c r="O519" s="31">
        <v>2154</v>
      </c>
      <c r="P519" s="31">
        <v>8555</v>
      </c>
      <c r="Q519" s="30">
        <v>10.0463</v>
      </c>
      <c r="R519" s="30">
        <v>78.104799999999997</v>
      </c>
      <c r="S519" s="30">
        <v>14.1371</v>
      </c>
      <c r="T519" s="30">
        <v>13.152100000000001</v>
      </c>
      <c r="U519" s="30" t="s">
        <v>146</v>
      </c>
      <c r="V519" s="31">
        <v>9277</v>
      </c>
    </row>
    <row r="520" spans="1:22" hidden="1" x14ac:dyDescent="0.3">
      <c r="A520" s="32" t="s">
        <v>165</v>
      </c>
      <c r="B520" s="32">
        <v>2006</v>
      </c>
      <c r="C520" s="29" t="s">
        <v>201</v>
      </c>
      <c r="D520" s="29" t="s">
        <v>45</v>
      </c>
      <c r="E520" s="33">
        <f t="shared" si="16"/>
        <v>0</v>
      </c>
      <c r="F520" s="33">
        <f t="shared" si="17"/>
        <v>1</v>
      </c>
      <c r="G520" s="30">
        <v>2.6783999999999999</v>
      </c>
      <c r="H520" s="30">
        <v>26.831</v>
      </c>
      <c r="I520" s="30">
        <v>2.9521000000000002</v>
      </c>
      <c r="J520" s="30">
        <v>2.2833000000000001</v>
      </c>
      <c r="K520" s="31">
        <v>8924</v>
      </c>
      <c r="L520" s="31">
        <v>85539</v>
      </c>
      <c r="M520" s="31">
        <v>101820</v>
      </c>
      <c r="N520" s="31">
        <v>52471</v>
      </c>
      <c r="O520" s="31">
        <v>2245</v>
      </c>
      <c r="P520" s="31">
        <v>10780.84</v>
      </c>
      <c r="Q520" s="30">
        <v>8.7226999999999997</v>
      </c>
      <c r="R520" s="30">
        <v>81.522000000000006</v>
      </c>
      <c r="S520" s="30">
        <v>1.7866</v>
      </c>
      <c r="T520" s="30">
        <v>9.9975000000000005</v>
      </c>
      <c r="U520" s="30" t="s">
        <v>146</v>
      </c>
      <c r="V520" s="31">
        <v>11559</v>
      </c>
    </row>
    <row r="521" spans="1:22" hidden="1" x14ac:dyDescent="0.3">
      <c r="A521" s="32" t="s">
        <v>166</v>
      </c>
      <c r="B521" s="32">
        <v>2007</v>
      </c>
      <c r="C521" s="29" t="s">
        <v>201</v>
      </c>
      <c r="D521" s="29" t="s">
        <v>45</v>
      </c>
      <c r="E521" s="33">
        <f t="shared" si="16"/>
        <v>1</v>
      </c>
      <c r="F521" s="33">
        <f t="shared" si="17"/>
        <v>1</v>
      </c>
      <c r="G521" s="30">
        <v>1.2186999999999999</v>
      </c>
      <c r="H521" s="30">
        <v>11.4497</v>
      </c>
      <c r="I521" s="30">
        <v>3.1404999999999998</v>
      </c>
      <c r="J521" s="30">
        <v>2.5042</v>
      </c>
      <c r="K521" s="31">
        <v>7815</v>
      </c>
      <c r="L521" s="31">
        <v>115132</v>
      </c>
      <c r="M521" s="31">
        <v>138920</v>
      </c>
      <c r="N521" s="31">
        <v>72246</v>
      </c>
      <c r="O521" s="31">
        <v>2915</v>
      </c>
      <c r="P521" s="31">
        <v>14844.36</v>
      </c>
      <c r="Q521" s="30">
        <v>8.4153000000000002</v>
      </c>
      <c r="R521" s="30">
        <v>72.778499999999994</v>
      </c>
      <c r="S521" s="30">
        <v>37.6875</v>
      </c>
      <c r="T521" s="30">
        <v>24.728100000000001</v>
      </c>
      <c r="U521" s="30" t="s">
        <v>146</v>
      </c>
      <c r="V521" s="31">
        <v>11803</v>
      </c>
    </row>
    <row r="522" spans="1:22" hidden="1" x14ac:dyDescent="0.3">
      <c r="A522" s="32" t="s">
        <v>167</v>
      </c>
      <c r="B522" s="32">
        <v>2008</v>
      </c>
      <c r="C522" s="29" t="s">
        <v>201</v>
      </c>
      <c r="D522" s="29" t="s">
        <v>45</v>
      </c>
      <c r="E522" s="33">
        <f t="shared" si="16"/>
        <v>1</v>
      </c>
      <c r="F522" s="33">
        <f t="shared" si="17"/>
        <v>1</v>
      </c>
      <c r="G522" s="30">
        <v>0.41020000000000001</v>
      </c>
      <c r="H522" s="30">
        <v>5.3232999999999997</v>
      </c>
      <c r="I522" s="30">
        <v>2.2616999999999998</v>
      </c>
      <c r="J522" s="30">
        <v>2.0105</v>
      </c>
      <c r="K522" s="31">
        <v>24287</v>
      </c>
      <c r="L522" s="31">
        <v>251106</v>
      </c>
      <c r="M522" s="31">
        <v>291081</v>
      </c>
      <c r="N522" s="31">
        <v>179855</v>
      </c>
      <c r="O522" s="31">
        <v>3854</v>
      </c>
      <c r="P522" s="31">
        <v>17504</v>
      </c>
      <c r="Q522" s="30">
        <v>10.5281</v>
      </c>
      <c r="R522" s="30">
        <v>78.686700000000002</v>
      </c>
      <c r="S522" s="30">
        <v>148.94800000000001</v>
      </c>
      <c r="T522" s="30">
        <v>133.2217</v>
      </c>
      <c r="U522" s="30">
        <v>131.74189999999999</v>
      </c>
      <c r="V522" s="31">
        <v>33116</v>
      </c>
    </row>
    <row r="523" spans="1:22" hidden="1" x14ac:dyDescent="0.3">
      <c r="A523" s="32" t="s">
        <v>168</v>
      </c>
      <c r="B523" s="32">
        <v>2009</v>
      </c>
      <c r="C523" s="29" t="s">
        <v>201</v>
      </c>
      <c r="D523" s="29" t="s">
        <v>45</v>
      </c>
      <c r="E523" s="33">
        <f t="shared" si="16"/>
        <v>1</v>
      </c>
      <c r="F523" s="33">
        <f t="shared" si="17"/>
        <v>1</v>
      </c>
      <c r="G523" s="30">
        <v>0.87250000000000005</v>
      </c>
      <c r="H523" s="30">
        <v>10.148999999999999</v>
      </c>
      <c r="I523" s="30">
        <v>3.9674</v>
      </c>
      <c r="J523" s="30">
        <v>3.6924000000000001</v>
      </c>
      <c r="K523" s="31">
        <v>26523</v>
      </c>
      <c r="L523" s="31">
        <v>232257</v>
      </c>
      <c r="M523" s="31">
        <v>269863</v>
      </c>
      <c r="N523" s="31">
        <v>160082</v>
      </c>
      <c r="O523" s="31">
        <v>9083</v>
      </c>
      <c r="P523" s="31">
        <v>21968</v>
      </c>
      <c r="Q523" s="30">
        <v>8.2864000000000004</v>
      </c>
      <c r="R523" s="30">
        <v>82.641900000000007</v>
      </c>
      <c r="S523" s="30">
        <v>-10.9939</v>
      </c>
      <c r="T523" s="30">
        <v>-3.0813999999999999</v>
      </c>
      <c r="U523" s="30">
        <v>194.1628</v>
      </c>
      <c r="V523" s="31">
        <v>34813</v>
      </c>
    </row>
    <row r="524" spans="1:22" hidden="1" x14ac:dyDescent="0.3">
      <c r="A524" s="32" t="s">
        <v>169</v>
      </c>
      <c r="B524" s="32">
        <v>2010</v>
      </c>
      <c r="C524" s="29" t="s">
        <v>201</v>
      </c>
      <c r="D524" s="29" t="s">
        <v>45</v>
      </c>
      <c r="E524" s="33">
        <f t="shared" si="16"/>
        <v>1</v>
      </c>
      <c r="F524" s="33">
        <f t="shared" si="17"/>
        <v>1</v>
      </c>
      <c r="G524" s="30">
        <v>1.2776000000000001</v>
      </c>
      <c r="H524" s="30">
        <v>11.678900000000001</v>
      </c>
      <c r="I524" s="30">
        <v>4.1326999999999998</v>
      </c>
      <c r="J524" s="30">
        <v>3.8780999999999999</v>
      </c>
      <c r="K524" s="31">
        <v>26092</v>
      </c>
      <c r="L524" s="31">
        <v>216283</v>
      </c>
      <c r="M524" s="31">
        <v>264284</v>
      </c>
      <c r="N524" s="31">
        <v>154087</v>
      </c>
      <c r="O524" s="31">
        <v>9230</v>
      </c>
      <c r="P524" s="31">
        <v>29595</v>
      </c>
      <c r="Q524" s="30">
        <v>8.0480999999999998</v>
      </c>
      <c r="R524" s="30">
        <v>82.282700000000006</v>
      </c>
      <c r="S524" s="30">
        <v>-3.7450000000000001</v>
      </c>
      <c r="T524" s="30">
        <v>-1.8895999999999999</v>
      </c>
      <c r="U524" s="30">
        <v>218.9537</v>
      </c>
      <c r="V524" s="31">
        <v>33724</v>
      </c>
    </row>
    <row r="525" spans="1:22" hidden="1" x14ac:dyDescent="0.3">
      <c r="A525" s="32" t="s">
        <v>170</v>
      </c>
      <c r="B525" s="32">
        <v>2011</v>
      </c>
      <c r="C525" s="29" t="s">
        <v>201</v>
      </c>
      <c r="D525" s="29" t="s">
        <v>45</v>
      </c>
      <c r="E525" s="33">
        <f t="shared" si="16"/>
        <v>1</v>
      </c>
      <c r="F525" s="33">
        <f t="shared" si="17"/>
        <v>1</v>
      </c>
      <c r="G525" s="30">
        <v>1.1414</v>
      </c>
      <c r="H525" s="30">
        <v>9.6304999999999996</v>
      </c>
      <c r="I525" s="30">
        <v>3.8788</v>
      </c>
      <c r="J525" s="30">
        <v>3.6116999999999999</v>
      </c>
      <c r="K525" s="31">
        <v>29073</v>
      </c>
      <c r="L525" s="31">
        <v>230705</v>
      </c>
      <c r="M525" s="31">
        <v>271205</v>
      </c>
      <c r="N525" s="31">
        <v>161950</v>
      </c>
      <c r="O525" s="31">
        <v>8700</v>
      </c>
      <c r="P525" s="31">
        <v>32416</v>
      </c>
      <c r="Q525" s="30">
        <v>7.2815000000000003</v>
      </c>
      <c r="R525" s="30">
        <v>83.663200000000003</v>
      </c>
      <c r="S525" s="30">
        <v>5.1029999999999998</v>
      </c>
      <c r="T525" s="30">
        <v>2.4952000000000001</v>
      </c>
      <c r="U525" s="30">
        <v>178.96690000000001</v>
      </c>
      <c r="V525" s="31">
        <v>36548</v>
      </c>
    </row>
    <row r="526" spans="1:22" hidden="1" x14ac:dyDescent="0.3">
      <c r="A526" s="32" t="s">
        <v>171</v>
      </c>
      <c r="B526" s="32">
        <v>2012</v>
      </c>
      <c r="C526" s="29" t="s">
        <v>201</v>
      </c>
      <c r="D526" s="29" t="s">
        <v>45</v>
      </c>
      <c r="E526" s="33">
        <f t="shared" si="16"/>
        <v>1</v>
      </c>
      <c r="F526" s="33">
        <f t="shared" si="17"/>
        <v>1</v>
      </c>
      <c r="G526" s="30">
        <v>1.0414000000000001</v>
      </c>
      <c r="H526" s="30">
        <v>8.2736999999999998</v>
      </c>
      <c r="I526" s="30">
        <v>4.0183</v>
      </c>
      <c r="J526" s="30">
        <v>3.778</v>
      </c>
      <c r="K526" s="31">
        <v>30226</v>
      </c>
      <c r="L526" s="31">
        <v>260847</v>
      </c>
      <c r="M526" s="31">
        <v>305107</v>
      </c>
      <c r="N526" s="31">
        <v>189549</v>
      </c>
      <c r="O526" s="31">
        <v>9640</v>
      </c>
      <c r="P526" s="31">
        <v>35413</v>
      </c>
      <c r="Q526" s="30">
        <v>7.3052999999999999</v>
      </c>
      <c r="R526" s="30">
        <v>83.897999999999996</v>
      </c>
      <c r="S526" s="30">
        <v>17.041699999999999</v>
      </c>
      <c r="T526" s="30">
        <v>13.3939</v>
      </c>
      <c r="U526" s="30">
        <v>163.65860000000001</v>
      </c>
      <c r="V526" s="31">
        <v>38234</v>
      </c>
    </row>
    <row r="527" spans="1:22" hidden="1" x14ac:dyDescent="0.3">
      <c r="A527" s="32" t="s">
        <v>172</v>
      </c>
      <c r="B527" s="32">
        <v>2013</v>
      </c>
      <c r="C527" s="29" t="s">
        <v>201</v>
      </c>
      <c r="D527" s="29" t="s">
        <v>45</v>
      </c>
      <c r="E527" s="33">
        <f t="shared" si="16"/>
        <v>0</v>
      </c>
      <c r="F527" s="33">
        <f t="shared" si="17"/>
        <v>1</v>
      </c>
      <c r="G527" s="30">
        <v>1.3436999999999999</v>
      </c>
      <c r="H527" s="30">
        <v>10.709199999999999</v>
      </c>
      <c r="I527" s="30">
        <v>3.4897</v>
      </c>
      <c r="J527" s="30">
        <v>3.2833000000000001</v>
      </c>
      <c r="K527" s="31">
        <v>33612</v>
      </c>
      <c r="L527" s="31">
        <v>272169</v>
      </c>
      <c r="M527" s="31">
        <v>320192</v>
      </c>
      <c r="N527" s="31">
        <v>197868</v>
      </c>
      <c r="O527" s="31">
        <v>9147</v>
      </c>
      <c r="P527" s="31">
        <v>38393</v>
      </c>
      <c r="Q527" s="30">
        <v>7.2709999999999999</v>
      </c>
      <c r="R527" s="30">
        <v>82.734499999999997</v>
      </c>
      <c r="S527" s="30">
        <v>4.3887999999999998</v>
      </c>
      <c r="T527" s="30">
        <v>3.6543999999999999</v>
      </c>
      <c r="U527" s="30">
        <v>143.5634</v>
      </c>
      <c r="V527" s="31">
        <v>42950</v>
      </c>
    </row>
    <row r="528" spans="1:22" hidden="1" x14ac:dyDescent="0.3">
      <c r="A528" s="32" t="s">
        <v>173</v>
      </c>
      <c r="B528" s="32">
        <v>2014</v>
      </c>
      <c r="C528" s="29" t="s">
        <v>201</v>
      </c>
      <c r="D528" s="29" t="s">
        <v>45</v>
      </c>
      <c r="E528" s="33">
        <f t="shared" si="16"/>
        <v>0</v>
      </c>
      <c r="F528" s="33">
        <f t="shared" si="17"/>
        <v>1</v>
      </c>
      <c r="G528" s="30">
        <v>1.2578</v>
      </c>
      <c r="H528" s="30">
        <v>9.9648000000000003</v>
      </c>
      <c r="I528" s="30">
        <v>3.0350000000000001</v>
      </c>
      <c r="J528" s="30">
        <v>2.8264999999999998</v>
      </c>
      <c r="K528" s="31">
        <v>35687</v>
      </c>
      <c r="L528" s="31">
        <v>281379</v>
      </c>
      <c r="M528" s="31">
        <v>345072</v>
      </c>
      <c r="N528" s="31">
        <v>207079</v>
      </c>
      <c r="O528" s="31">
        <v>8525</v>
      </c>
      <c r="P528" s="31">
        <v>40605</v>
      </c>
      <c r="Q528" s="30">
        <v>7.4894999999999996</v>
      </c>
      <c r="R528" s="30">
        <v>80.357200000000006</v>
      </c>
      <c r="S528" s="30">
        <v>4.6551</v>
      </c>
      <c r="T528" s="30">
        <v>5.1161000000000003</v>
      </c>
      <c r="U528" s="30">
        <v>127.99630000000001</v>
      </c>
      <c r="V528" s="31">
        <v>44782</v>
      </c>
    </row>
    <row r="529" spans="1:22" hidden="1" x14ac:dyDescent="0.3">
      <c r="A529" s="32" t="s">
        <v>174</v>
      </c>
      <c r="B529" s="32">
        <v>2015</v>
      </c>
      <c r="C529" s="29" t="s">
        <v>201</v>
      </c>
      <c r="D529" s="29" t="s">
        <v>45</v>
      </c>
      <c r="E529" s="33">
        <f t="shared" si="16"/>
        <v>0</v>
      </c>
      <c r="F529" s="33">
        <f t="shared" si="17"/>
        <v>1</v>
      </c>
      <c r="G529" s="30">
        <v>1.1672</v>
      </c>
      <c r="H529" s="30">
        <v>9.4503000000000004</v>
      </c>
      <c r="I529" s="30">
        <v>2.7866</v>
      </c>
      <c r="J529" s="30">
        <v>2.5678000000000001</v>
      </c>
      <c r="K529" s="31">
        <v>35522</v>
      </c>
      <c r="L529" s="31">
        <v>294635</v>
      </c>
      <c r="M529" s="31">
        <v>358493</v>
      </c>
      <c r="N529" s="31">
        <v>208236</v>
      </c>
      <c r="O529" s="31">
        <v>8278</v>
      </c>
      <c r="P529" s="31">
        <v>41170</v>
      </c>
      <c r="Q529" s="30">
        <v>7.7967000000000004</v>
      </c>
      <c r="R529" s="30">
        <v>82.034300000000002</v>
      </c>
      <c r="S529" s="30">
        <v>0.55869999999999997</v>
      </c>
      <c r="T529" s="30">
        <v>7.2202999999999999</v>
      </c>
      <c r="U529" s="30">
        <v>149.63900000000001</v>
      </c>
      <c r="V529" s="31">
        <v>43260</v>
      </c>
    </row>
    <row r="530" spans="1:22" hidden="1" x14ac:dyDescent="0.3">
      <c r="A530" s="32" t="s">
        <v>175</v>
      </c>
      <c r="B530" s="32">
        <v>2016</v>
      </c>
      <c r="C530" s="29" t="s">
        <v>201</v>
      </c>
      <c r="D530" s="29" t="s">
        <v>45</v>
      </c>
      <c r="E530" s="33">
        <f t="shared" si="16"/>
        <v>0</v>
      </c>
      <c r="F530" s="33">
        <f t="shared" si="17"/>
        <v>1</v>
      </c>
      <c r="G530" s="30">
        <v>1.0769</v>
      </c>
      <c r="H530" s="30">
        <v>8.8379999999999992</v>
      </c>
      <c r="I530" s="30">
        <v>2.7505999999999999</v>
      </c>
      <c r="J530" s="30">
        <v>2.5007999999999999</v>
      </c>
      <c r="K530" s="31">
        <v>36101</v>
      </c>
      <c r="L530" s="31">
        <v>300573</v>
      </c>
      <c r="M530" s="31">
        <v>366380</v>
      </c>
      <c r="N530" s="31">
        <v>213337</v>
      </c>
      <c r="O530" s="31">
        <v>8391</v>
      </c>
      <c r="P530" s="31">
        <v>41698.959999999999</v>
      </c>
      <c r="Q530" s="30">
        <v>7.8196000000000003</v>
      </c>
      <c r="R530" s="30">
        <v>82.990899999999996</v>
      </c>
      <c r="S530" s="30">
        <v>2.4496000000000002</v>
      </c>
      <c r="T530" s="30">
        <v>3.2778999999999998</v>
      </c>
      <c r="U530" s="30">
        <v>159.1284</v>
      </c>
      <c r="V530" s="31">
        <v>43016</v>
      </c>
    </row>
    <row r="531" spans="1:22" hidden="1" x14ac:dyDescent="0.3">
      <c r="A531" s="32" t="s">
        <v>176</v>
      </c>
      <c r="B531" s="32">
        <v>2017</v>
      </c>
      <c r="C531" s="29" t="s">
        <v>201</v>
      </c>
      <c r="D531" s="29" t="s">
        <v>45</v>
      </c>
      <c r="E531" s="33">
        <f t="shared" si="16"/>
        <v>0</v>
      </c>
      <c r="F531" s="33">
        <f t="shared" si="17"/>
        <v>1</v>
      </c>
      <c r="G531" s="30">
        <v>1.4289000000000001</v>
      </c>
      <c r="H531" s="30">
        <v>11.9138</v>
      </c>
      <c r="I531" s="30">
        <v>2.9005999999999998</v>
      </c>
      <c r="J531" s="30">
        <v>2.6183999999999998</v>
      </c>
      <c r="K531" s="31">
        <v>36007</v>
      </c>
      <c r="L531" s="31">
        <v>309301</v>
      </c>
      <c r="M531" s="31">
        <v>380768</v>
      </c>
      <c r="N531" s="31">
        <v>223113</v>
      </c>
      <c r="O531" s="31">
        <v>9108</v>
      </c>
      <c r="P531" s="31">
        <v>43512.959999999999</v>
      </c>
      <c r="Q531" s="30">
        <v>8.0017999999999994</v>
      </c>
      <c r="R531" s="30">
        <v>81.770899999999997</v>
      </c>
      <c r="S531" s="30">
        <v>4.5823999999999998</v>
      </c>
      <c r="T531" s="30">
        <v>3.0676999999999999</v>
      </c>
      <c r="U531" s="30">
        <v>145.9367</v>
      </c>
      <c r="V531" s="31">
        <v>42496</v>
      </c>
    </row>
    <row r="532" spans="1:22" hidden="1" x14ac:dyDescent="0.3">
      <c r="A532" s="32" t="s">
        <v>177</v>
      </c>
      <c r="B532" s="32">
        <v>2018</v>
      </c>
      <c r="C532" s="29" t="s">
        <v>201</v>
      </c>
      <c r="D532" s="29" t="s">
        <v>45</v>
      </c>
      <c r="E532" s="33">
        <f t="shared" si="16"/>
        <v>0</v>
      </c>
      <c r="F532" s="33">
        <f t="shared" si="17"/>
        <v>1</v>
      </c>
      <c r="G532" s="30">
        <v>1.3894</v>
      </c>
      <c r="H532" s="30">
        <v>11.1548</v>
      </c>
      <c r="I532" s="30">
        <v>3.0327000000000002</v>
      </c>
      <c r="J532" s="30">
        <v>2.7246999999999999</v>
      </c>
      <c r="K532" s="31">
        <v>34735</v>
      </c>
      <c r="L532" s="31">
        <v>320370</v>
      </c>
      <c r="M532" s="31">
        <v>382315</v>
      </c>
      <c r="N532" s="31">
        <v>227239</v>
      </c>
      <c r="O532" s="31">
        <v>9721</v>
      </c>
      <c r="P532" s="31">
        <v>47227.96</v>
      </c>
      <c r="Q532" s="30">
        <v>8.0031999999999996</v>
      </c>
      <c r="R532" s="30">
        <v>82.346599999999995</v>
      </c>
      <c r="S532" s="30">
        <v>1.8492999999999999</v>
      </c>
      <c r="T532" s="30">
        <v>1.0510999999999999</v>
      </c>
      <c r="U532" s="30">
        <v>158.13480000000001</v>
      </c>
      <c r="V532" s="31">
        <v>41606</v>
      </c>
    </row>
    <row r="533" spans="1:22" hidden="1" x14ac:dyDescent="0.3">
      <c r="A533" s="32" t="s">
        <v>178</v>
      </c>
      <c r="B533" s="32">
        <v>2019</v>
      </c>
      <c r="C533" s="29" t="s">
        <v>201</v>
      </c>
      <c r="D533" s="29" t="s">
        <v>45</v>
      </c>
      <c r="E533" s="33">
        <f t="shared" si="16"/>
        <v>0</v>
      </c>
      <c r="F533" s="33">
        <f t="shared" si="17"/>
        <v>1</v>
      </c>
      <c r="G533" s="30">
        <v>1.3548</v>
      </c>
      <c r="H533" s="30">
        <v>10.6808</v>
      </c>
      <c r="I533" s="30">
        <v>2.9964</v>
      </c>
      <c r="J533" s="30">
        <v>2.6617000000000002</v>
      </c>
      <c r="K533" s="31">
        <v>36306</v>
      </c>
      <c r="L533" s="31">
        <v>340799</v>
      </c>
      <c r="M533" s="31">
        <v>410295</v>
      </c>
      <c r="N533" s="31">
        <v>240926</v>
      </c>
      <c r="O533" s="31">
        <v>9965</v>
      </c>
      <c r="P533" s="31">
        <v>48813.96</v>
      </c>
      <c r="Q533" s="30">
        <v>8.3152000000000008</v>
      </c>
      <c r="R533" s="30">
        <v>82.211500000000001</v>
      </c>
      <c r="S533" s="30">
        <v>6.0232000000000001</v>
      </c>
      <c r="T533" s="30">
        <v>7.7289000000000003</v>
      </c>
      <c r="U533" s="30">
        <v>166.05600000000001</v>
      </c>
      <c r="V533" s="31">
        <v>43331</v>
      </c>
    </row>
    <row r="534" spans="1:22" hidden="1" x14ac:dyDescent="0.3">
      <c r="A534" s="32" t="s">
        <v>179</v>
      </c>
      <c r="B534" s="32">
        <v>2020</v>
      </c>
      <c r="C534" s="29" t="s">
        <v>201</v>
      </c>
      <c r="D534" s="29" t="s">
        <v>45</v>
      </c>
      <c r="E534" s="33">
        <f t="shared" si="16"/>
        <v>1</v>
      </c>
      <c r="F534" s="33">
        <f t="shared" si="17"/>
        <v>1</v>
      </c>
      <c r="G534" s="30">
        <v>1.7142999999999999</v>
      </c>
      <c r="H534" s="30">
        <v>14.2371</v>
      </c>
      <c r="I534" s="30">
        <v>2.6074000000000002</v>
      </c>
      <c r="J534" s="30">
        <v>2.4645999999999999</v>
      </c>
      <c r="K534" s="31">
        <v>43252</v>
      </c>
      <c r="L534" s="31">
        <v>326772</v>
      </c>
      <c r="M534" s="31">
        <v>466679</v>
      </c>
      <c r="N534" s="31">
        <v>243525</v>
      </c>
      <c r="O534" s="31">
        <v>9946</v>
      </c>
      <c r="P534" s="31">
        <v>53509.96</v>
      </c>
      <c r="Q534" s="30">
        <v>8.6356000000000002</v>
      </c>
      <c r="R534" s="30">
        <v>90.289599999999993</v>
      </c>
      <c r="S534" s="30">
        <v>1.0788</v>
      </c>
      <c r="T534" s="30">
        <v>26.618500000000001</v>
      </c>
      <c r="U534" s="30">
        <v>190.1131</v>
      </c>
      <c r="V534" s="31">
        <v>51001</v>
      </c>
    </row>
    <row r="535" spans="1:22" hidden="1" x14ac:dyDescent="0.3">
      <c r="A535" s="32" t="s">
        <v>180</v>
      </c>
      <c r="B535" s="32">
        <v>2021</v>
      </c>
      <c r="C535" s="29" t="s">
        <v>201</v>
      </c>
      <c r="D535" s="29" t="s">
        <v>45</v>
      </c>
      <c r="E535" s="33">
        <f t="shared" si="16"/>
        <v>1</v>
      </c>
      <c r="F535" s="33">
        <f t="shared" si="17"/>
        <v>1</v>
      </c>
      <c r="G535" s="30">
        <v>1.1083000000000001</v>
      </c>
      <c r="H535" s="30">
        <v>10.0014</v>
      </c>
      <c r="I535" s="30">
        <v>2.3426</v>
      </c>
      <c r="J535" s="30">
        <v>2.2774999999999999</v>
      </c>
      <c r="K535" s="31">
        <v>45075</v>
      </c>
      <c r="L535" s="31">
        <v>388769</v>
      </c>
      <c r="M535" s="31">
        <v>557191</v>
      </c>
      <c r="N535" s="31">
        <v>290603</v>
      </c>
      <c r="O535" s="31">
        <v>10647</v>
      </c>
      <c r="P535" s="31">
        <v>55194.96</v>
      </c>
      <c r="Q535" s="30">
        <v>9.9987999999999992</v>
      </c>
      <c r="R535" s="30">
        <v>93.2684</v>
      </c>
      <c r="S535" s="30">
        <v>19.331900000000001</v>
      </c>
      <c r="T535" s="30">
        <v>25.1633</v>
      </c>
      <c r="U535" s="30">
        <v>264.33980000000003</v>
      </c>
      <c r="V535" s="31">
        <v>52451</v>
      </c>
    </row>
    <row r="536" spans="1:22" hidden="1" x14ac:dyDescent="0.3">
      <c r="A536" s="32" t="s">
        <v>181</v>
      </c>
      <c r="B536" s="32">
        <v>2022</v>
      </c>
      <c r="C536" s="29" t="s">
        <v>201</v>
      </c>
      <c r="D536" s="29" t="s">
        <v>45</v>
      </c>
      <c r="E536" s="33">
        <f t="shared" si="16"/>
        <v>1</v>
      </c>
      <c r="F536" s="33">
        <f t="shared" si="17"/>
        <v>1</v>
      </c>
      <c r="G536" s="30">
        <v>1.0841000000000001</v>
      </c>
      <c r="H536" s="30">
        <v>11.4392</v>
      </c>
      <c r="I536" s="30">
        <v>2.6476999999999999</v>
      </c>
      <c r="J536" s="30">
        <v>2.4293</v>
      </c>
      <c r="K536" s="31">
        <v>45431</v>
      </c>
      <c r="L536" s="31">
        <v>435537</v>
      </c>
      <c r="M536" s="31">
        <v>557263</v>
      </c>
      <c r="N536" s="31">
        <v>327035</v>
      </c>
      <c r="O536" s="31">
        <v>13014</v>
      </c>
      <c r="P536" s="31">
        <v>45073.96</v>
      </c>
      <c r="Q536" s="30">
        <v>12.164099999999999</v>
      </c>
      <c r="R536" s="30">
        <v>87.755700000000004</v>
      </c>
      <c r="S536" s="30">
        <v>12.5367</v>
      </c>
      <c r="T536" s="30">
        <v>-4.5914999999999999</v>
      </c>
      <c r="U536" s="30">
        <v>128.6541</v>
      </c>
      <c r="V536" s="31">
        <v>53440</v>
      </c>
    </row>
    <row r="537" spans="1:22" hidden="1" x14ac:dyDescent="0.3">
      <c r="A537" s="32" t="s">
        <v>157</v>
      </c>
      <c r="B537" s="32">
        <v>1998</v>
      </c>
      <c r="C537" s="29" t="s">
        <v>202</v>
      </c>
      <c r="D537" s="29" t="s">
        <v>45</v>
      </c>
      <c r="E537" s="33">
        <f t="shared" si="16"/>
        <v>0</v>
      </c>
      <c r="F537" s="33">
        <f t="shared" si="17"/>
        <v>1</v>
      </c>
      <c r="G537" s="30">
        <v>1.5354000000000001</v>
      </c>
      <c r="H537" s="30">
        <v>19.364899999999999</v>
      </c>
      <c r="I537" s="30">
        <v>4.3365</v>
      </c>
      <c r="J537" s="30">
        <v>3.6981999999999999</v>
      </c>
      <c r="K537" s="31">
        <v>2747.6869999999999</v>
      </c>
      <c r="L537" s="31">
        <v>26222.094000000001</v>
      </c>
      <c r="M537" s="31">
        <v>39470.135000000002</v>
      </c>
      <c r="N537" s="31">
        <v>26604.125</v>
      </c>
      <c r="O537" s="31">
        <v>1426.653</v>
      </c>
      <c r="P537" s="31">
        <v>3171.145</v>
      </c>
      <c r="Q537" s="30">
        <v>12.4467</v>
      </c>
      <c r="R537" s="30">
        <v>73.988699999999994</v>
      </c>
      <c r="S537" s="30">
        <v>25.291</v>
      </c>
      <c r="T537" s="30">
        <v>23.735299999999999</v>
      </c>
      <c r="U537" s="30" t="s">
        <v>146</v>
      </c>
      <c r="V537" s="31">
        <v>3907.0920000000001</v>
      </c>
    </row>
    <row r="538" spans="1:22" hidden="1" x14ac:dyDescent="0.3">
      <c r="A538" s="32" t="s">
        <v>158</v>
      </c>
      <c r="B538" s="32">
        <v>1999</v>
      </c>
      <c r="C538" s="29" t="s">
        <v>202</v>
      </c>
      <c r="D538" s="29" t="s">
        <v>45</v>
      </c>
      <c r="E538" s="33">
        <f t="shared" si="16"/>
        <v>0</v>
      </c>
      <c r="F538" s="33">
        <f t="shared" si="17"/>
        <v>1</v>
      </c>
      <c r="G538" s="30">
        <v>1.5261</v>
      </c>
      <c r="H538" s="30">
        <v>19.505099999999999</v>
      </c>
      <c r="I538" s="30">
        <v>4.7378999999999998</v>
      </c>
      <c r="J538" s="30">
        <v>3.9192999999999998</v>
      </c>
      <c r="K538" s="31" t="s">
        <v>146</v>
      </c>
      <c r="L538" s="31" t="s">
        <v>146</v>
      </c>
      <c r="M538" s="31">
        <v>52999.758999999998</v>
      </c>
      <c r="N538" s="31">
        <v>35755.228999999999</v>
      </c>
      <c r="O538" s="31">
        <v>1932.9480000000001</v>
      </c>
      <c r="P538" s="31">
        <v>4063.6190000000001</v>
      </c>
      <c r="Q538" s="30">
        <v>13.0425</v>
      </c>
      <c r="R538" s="30">
        <v>70.856099999999998</v>
      </c>
      <c r="S538" s="30">
        <v>34.397300000000001</v>
      </c>
      <c r="T538" s="30">
        <v>29.104399999999998</v>
      </c>
      <c r="U538" s="30" t="s">
        <v>146</v>
      </c>
      <c r="V538" s="31">
        <v>4901.6220999999996</v>
      </c>
    </row>
    <row r="539" spans="1:22" hidden="1" x14ac:dyDescent="0.3">
      <c r="A539" s="32" t="s">
        <v>159</v>
      </c>
      <c r="B539" s="32">
        <v>2000</v>
      </c>
      <c r="C539" s="29" t="s">
        <v>202</v>
      </c>
      <c r="D539" s="29" t="s">
        <v>45</v>
      </c>
      <c r="E539" s="33">
        <f t="shared" si="16"/>
        <v>0</v>
      </c>
      <c r="F539" s="33">
        <f t="shared" si="17"/>
        <v>1</v>
      </c>
      <c r="G539" s="30">
        <v>1.1685000000000001</v>
      </c>
      <c r="H539" s="30">
        <v>14.730700000000001</v>
      </c>
      <c r="I539" s="30">
        <v>4.4433999999999996</v>
      </c>
      <c r="J539" s="30">
        <v>3.5678000000000001</v>
      </c>
      <c r="K539" s="31">
        <v>4591.0230000000001</v>
      </c>
      <c r="L539" s="31">
        <v>47546.459000000003</v>
      </c>
      <c r="M539" s="31">
        <v>66552.820000000007</v>
      </c>
      <c r="N539" s="31">
        <v>43920.826999999997</v>
      </c>
      <c r="O539" s="31">
        <v>2314.4969999999998</v>
      </c>
      <c r="P539" s="31">
        <v>5419.8090000000002</v>
      </c>
      <c r="Q539" s="30">
        <v>12.2796</v>
      </c>
      <c r="R539" s="30">
        <v>73.332599999999999</v>
      </c>
      <c r="S539" s="30">
        <v>22.837499999999999</v>
      </c>
      <c r="T539" s="30">
        <v>28.492999999999999</v>
      </c>
      <c r="U539" s="30" t="s">
        <v>146</v>
      </c>
      <c r="V539" s="31">
        <v>5800.6679999999997</v>
      </c>
    </row>
    <row r="540" spans="1:22" hidden="1" x14ac:dyDescent="0.3">
      <c r="A540" s="32" t="s">
        <v>160</v>
      </c>
      <c r="B540" s="32">
        <v>2001</v>
      </c>
      <c r="C540" s="29" t="s">
        <v>202</v>
      </c>
      <c r="D540" s="29" t="s">
        <v>45</v>
      </c>
      <c r="E540" s="33">
        <f t="shared" si="16"/>
        <v>1</v>
      </c>
      <c r="F540" s="33">
        <f t="shared" si="17"/>
        <v>1</v>
      </c>
      <c r="G540" s="30">
        <v>1.417</v>
      </c>
      <c r="H540" s="30">
        <v>16.830400000000001</v>
      </c>
      <c r="I540" s="30">
        <v>3.8712</v>
      </c>
      <c r="J540" s="30">
        <v>3.3146</v>
      </c>
      <c r="K540" s="31">
        <v>5002.8959999999997</v>
      </c>
      <c r="L540" s="31">
        <v>51104.947399999997</v>
      </c>
      <c r="M540" s="31">
        <v>70869.945000000007</v>
      </c>
      <c r="N540" s="31">
        <v>47443.173000000003</v>
      </c>
      <c r="O540" s="31">
        <v>2433.6790000000001</v>
      </c>
      <c r="P540" s="31">
        <v>6150.2089999999998</v>
      </c>
      <c r="Q540" s="30">
        <v>11.523199999999999</v>
      </c>
      <c r="R540" s="30">
        <v>70.888800000000003</v>
      </c>
      <c r="S540" s="30">
        <v>8.0198</v>
      </c>
      <c r="T540" s="30">
        <v>1.9508000000000001</v>
      </c>
      <c r="U540" s="30" t="s">
        <v>146</v>
      </c>
      <c r="V540" s="31">
        <v>6796.9579999999996</v>
      </c>
    </row>
    <row r="541" spans="1:22" hidden="1" x14ac:dyDescent="0.3">
      <c r="A541" s="32" t="s">
        <v>161</v>
      </c>
      <c r="B541" s="32">
        <v>2002</v>
      </c>
      <c r="C541" s="29" t="s">
        <v>202</v>
      </c>
      <c r="D541" s="29" t="s">
        <v>45</v>
      </c>
      <c r="E541" s="33">
        <f t="shared" si="16"/>
        <v>0</v>
      </c>
      <c r="F541" s="33">
        <f t="shared" si="17"/>
        <v>1</v>
      </c>
      <c r="G541" s="30">
        <v>1.7248000000000001</v>
      </c>
      <c r="H541" s="30">
        <v>19.249500000000001</v>
      </c>
      <c r="I541" s="30">
        <v>4.0307000000000004</v>
      </c>
      <c r="J541" s="30">
        <v>3.66</v>
      </c>
      <c r="K541" s="31">
        <v>5290.31</v>
      </c>
      <c r="L541" s="31">
        <v>57769.014900000002</v>
      </c>
      <c r="M541" s="31">
        <v>80216.816000000006</v>
      </c>
      <c r="N541" s="31">
        <v>53518.012999999999</v>
      </c>
      <c r="O541" s="31">
        <v>2747.46</v>
      </c>
      <c r="P541" s="31">
        <v>7387.9139999999998</v>
      </c>
      <c r="Q541" s="30">
        <v>10.857799999999999</v>
      </c>
      <c r="R541" s="30">
        <v>72.981099999999998</v>
      </c>
      <c r="S541" s="30">
        <v>12.804500000000001</v>
      </c>
      <c r="T541" s="30">
        <v>14.6351</v>
      </c>
      <c r="U541" s="30" t="s">
        <v>146</v>
      </c>
      <c r="V541" s="31">
        <v>7741.0479999999998</v>
      </c>
    </row>
    <row r="542" spans="1:22" hidden="1" x14ac:dyDescent="0.3">
      <c r="A542" s="32" t="s">
        <v>162</v>
      </c>
      <c r="B542" s="32">
        <v>2003</v>
      </c>
      <c r="C542" s="29" t="s">
        <v>202</v>
      </c>
      <c r="D542" s="29" t="s">
        <v>45</v>
      </c>
      <c r="E542" s="33">
        <f t="shared" si="16"/>
        <v>0</v>
      </c>
      <c r="F542" s="33">
        <f t="shared" si="17"/>
        <v>1</v>
      </c>
      <c r="G542" s="30">
        <v>1.2478</v>
      </c>
      <c r="H542" s="30">
        <v>12.2949</v>
      </c>
      <c r="I542" s="30">
        <v>4.2298</v>
      </c>
      <c r="J542" s="30">
        <v>3.7917999999999998</v>
      </c>
      <c r="K542" s="31">
        <v>6166.16</v>
      </c>
      <c r="L542" s="31">
        <v>66063.346699999995</v>
      </c>
      <c r="M542" s="31">
        <v>90466.612999999998</v>
      </c>
      <c r="N542" s="31">
        <v>62305.385999999999</v>
      </c>
      <c r="O542" s="31">
        <v>3082.0050000000001</v>
      </c>
      <c r="P542" s="31">
        <v>9934.7309999999998</v>
      </c>
      <c r="Q542" s="30">
        <v>9.1060999999999996</v>
      </c>
      <c r="R542" s="30">
        <v>76.587900000000005</v>
      </c>
      <c r="S542" s="30">
        <v>16.419499999999999</v>
      </c>
      <c r="T542" s="30">
        <v>15.736700000000001</v>
      </c>
      <c r="U542" s="30" t="s">
        <v>146</v>
      </c>
      <c r="V542" s="31">
        <v>8211.6740000000009</v>
      </c>
    </row>
    <row r="543" spans="1:22" hidden="1" x14ac:dyDescent="0.3">
      <c r="A543" s="32" t="s">
        <v>163</v>
      </c>
      <c r="B543" s="32">
        <v>2004</v>
      </c>
      <c r="C543" s="29" t="s">
        <v>202</v>
      </c>
      <c r="D543" s="29" t="s">
        <v>45</v>
      </c>
      <c r="E543" s="33">
        <f t="shared" si="16"/>
        <v>0</v>
      </c>
      <c r="F543" s="33">
        <f t="shared" si="17"/>
        <v>1</v>
      </c>
      <c r="G543" s="30">
        <v>1.6319999999999999</v>
      </c>
      <c r="H543" s="30">
        <v>14.9777</v>
      </c>
      <c r="I543" s="30">
        <v>4.0907</v>
      </c>
      <c r="J543" s="30">
        <v>3.7105000000000001</v>
      </c>
      <c r="K543" s="31">
        <v>6687.0820000000003</v>
      </c>
      <c r="L543" s="31">
        <v>72904.317200000005</v>
      </c>
      <c r="M543" s="31">
        <v>100508.641</v>
      </c>
      <c r="N543" s="31">
        <v>68162.600999999995</v>
      </c>
      <c r="O543" s="31">
        <v>3348.223</v>
      </c>
      <c r="P543" s="31">
        <v>10874.474</v>
      </c>
      <c r="Q543" s="30">
        <v>9.2425999999999995</v>
      </c>
      <c r="R543" s="30">
        <v>78.897400000000005</v>
      </c>
      <c r="S543" s="30">
        <v>9.4008000000000003</v>
      </c>
      <c r="T543" s="30">
        <v>14.0684</v>
      </c>
      <c r="U543" s="30" t="s">
        <v>146</v>
      </c>
      <c r="V543" s="31">
        <v>10571.126</v>
      </c>
    </row>
    <row r="544" spans="1:22" hidden="1" x14ac:dyDescent="0.3">
      <c r="A544" s="32" t="s">
        <v>164</v>
      </c>
      <c r="B544" s="32">
        <v>2005</v>
      </c>
      <c r="C544" s="29" t="s">
        <v>202</v>
      </c>
      <c r="D544" s="29" t="s">
        <v>45</v>
      </c>
      <c r="E544" s="33">
        <f t="shared" si="16"/>
        <v>0</v>
      </c>
      <c r="F544" s="33">
        <f t="shared" si="17"/>
        <v>1</v>
      </c>
      <c r="G544" s="30">
        <v>1.5293000000000001</v>
      </c>
      <c r="H544" s="30">
        <v>15.0318</v>
      </c>
      <c r="I544" s="30">
        <v>3.6878000000000002</v>
      </c>
      <c r="J544" s="30">
        <v>3.1884999999999999</v>
      </c>
      <c r="K544" s="31" t="s">
        <v>146</v>
      </c>
      <c r="L544" s="31" t="s">
        <v>146</v>
      </c>
      <c r="M544" s="31">
        <v>115768.268</v>
      </c>
      <c r="N544" s="31">
        <v>81621.997000000003</v>
      </c>
      <c r="O544" s="31">
        <v>3524.873</v>
      </c>
      <c r="P544" s="31">
        <v>11129.114</v>
      </c>
      <c r="Q544" s="30">
        <v>10.4023</v>
      </c>
      <c r="R544" s="30">
        <v>79.055099999999996</v>
      </c>
      <c r="S544" s="30">
        <v>19.745999999999999</v>
      </c>
      <c r="T544" s="30">
        <v>9.7231000000000005</v>
      </c>
      <c r="U544" s="30" t="s">
        <v>146</v>
      </c>
      <c r="V544" s="31" t="s">
        <v>146</v>
      </c>
    </row>
    <row r="545" spans="1:22" hidden="1" x14ac:dyDescent="0.3">
      <c r="A545" s="32" t="s">
        <v>165</v>
      </c>
      <c r="B545" s="32">
        <v>2006</v>
      </c>
      <c r="C545" s="29" t="s">
        <v>202</v>
      </c>
      <c r="D545" s="29" t="s">
        <v>45</v>
      </c>
      <c r="E545" s="33">
        <f t="shared" si="16"/>
        <v>0</v>
      </c>
      <c r="F545" s="33">
        <f t="shared" si="17"/>
        <v>1</v>
      </c>
      <c r="G545" s="30">
        <v>1.2850999999999999</v>
      </c>
      <c r="H545" s="30">
        <v>13.360099999999999</v>
      </c>
      <c r="I545" s="30">
        <v>3.6082999999999998</v>
      </c>
      <c r="J545" s="30">
        <v>2.8498999999999999</v>
      </c>
      <c r="K545" s="31">
        <v>8226</v>
      </c>
      <c r="L545" s="31">
        <v>90982</v>
      </c>
      <c r="M545" s="31">
        <v>122031</v>
      </c>
      <c r="N545" s="31">
        <v>84271</v>
      </c>
      <c r="O545" s="31">
        <v>3708</v>
      </c>
      <c r="P545" s="31">
        <v>11745</v>
      </c>
      <c r="Q545" s="30">
        <v>10.39</v>
      </c>
      <c r="R545" s="30">
        <v>77.143199999999993</v>
      </c>
      <c r="S545" s="30">
        <v>3.2454999999999998</v>
      </c>
      <c r="T545" s="30">
        <v>9.0052000000000003</v>
      </c>
      <c r="U545" s="30" t="s">
        <v>146</v>
      </c>
      <c r="V545" s="31">
        <v>13016</v>
      </c>
    </row>
    <row r="546" spans="1:22" hidden="1" x14ac:dyDescent="0.3">
      <c r="A546" s="32" t="s">
        <v>166</v>
      </c>
      <c r="B546" s="32">
        <v>2007</v>
      </c>
      <c r="C546" s="29" t="s">
        <v>202</v>
      </c>
      <c r="D546" s="29" t="s">
        <v>45</v>
      </c>
      <c r="E546" s="33">
        <f t="shared" si="16"/>
        <v>1</v>
      </c>
      <c r="F546" s="33">
        <f t="shared" si="17"/>
        <v>1</v>
      </c>
      <c r="G546" s="30">
        <v>1.3619000000000001</v>
      </c>
      <c r="H546" s="30">
        <v>14.2265</v>
      </c>
      <c r="I546" s="30">
        <v>3.5335000000000001</v>
      </c>
      <c r="J546" s="30">
        <v>2.9398</v>
      </c>
      <c r="K546" s="31">
        <v>9085</v>
      </c>
      <c r="L546" s="31">
        <v>100053</v>
      </c>
      <c r="M546" s="31">
        <v>132618</v>
      </c>
      <c r="N546" s="31">
        <v>91686</v>
      </c>
      <c r="O546" s="31">
        <v>3880</v>
      </c>
      <c r="P546" s="31">
        <v>12632</v>
      </c>
      <c r="Q546" s="30">
        <v>10.4986</v>
      </c>
      <c r="R546" s="30">
        <v>74.738399999999999</v>
      </c>
      <c r="S546" s="30">
        <v>8.7989999999999995</v>
      </c>
      <c r="T546" s="30">
        <v>7.1569000000000003</v>
      </c>
      <c r="U546" s="30" t="s">
        <v>146</v>
      </c>
      <c r="V546" s="31">
        <v>14233</v>
      </c>
    </row>
    <row r="547" spans="1:22" hidden="1" x14ac:dyDescent="0.3">
      <c r="A547" s="32" t="s">
        <v>167</v>
      </c>
      <c r="B547" s="32">
        <v>2008</v>
      </c>
      <c r="C547" s="29" t="s">
        <v>202</v>
      </c>
      <c r="D547" s="29" t="s">
        <v>45</v>
      </c>
      <c r="E547" s="33">
        <f t="shared" si="16"/>
        <v>1</v>
      </c>
      <c r="F547" s="33">
        <f t="shared" si="17"/>
        <v>1</v>
      </c>
      <c r="G547" s="30">
        <v>1.0672999999999999</v>
      </c>
      <c r="H547" s="30">
        <v>11.709099999999999</v>
      </c>
      <c r="I547" s="30">
        <v>3.4982000000000002</v>
      </c>
      <c r="J547" s="30">
        <v>3.0960000000000001</v>
      </c>
      <c r="K547" s="31">
        <v>13446</v>
      </c>
      <c r="L547" s="31">
        <v>109757</v>
      </c>
      <c r="M547" s="31">
        <v>152015</v>
      </c>
      <c r="N547" s="31">
        <v>98669</v>
      </c>
      <c r="O547" s="31">
        <v>4238</v>
      </c>
      <c r="P547" s="31">
        <v>12955</v>
      </c>
      <c r="Q547" s="30">
        <v>9.4789999999999992</v>
      </c>
      <c r="R547" s="30">
        <v>77.384200000000007</v>
      </c>
      <c r="S547" s="30">
        <v>7.6162000000000001</v>
      </c>
      <c r="T547" s="30">
        <v>13.654</v>
      </c>
      <c r="U547" s="30">
        <v>230.0368</v>
      </c>
      <c r="V547" s="31">
        <v>19109</v>
      </c>
    </row>
    <row r="548" spans="1:22" hidden="1" x14ac:dyDescent="0.3">
      <c r="A548" s="32" t="s">
        <v>168</v>
      </c>
      <c r="B548" s="32">
        <v>2009</v>
      </c>
      <c r="C548" s="29" t="s">
        <v>202</v>
      </c>
      <c r="D548" s="29" t="s">
        <v>45</v>
      </c>
      <c r="E548" s="33">
        <f t="shared" si="16"/>
        <v>1</v>
      </c>
      <c r="F548" s="33">
        <f t="shared" si="17"/>
        <v>1</v>
      </c>
      <c r="G548" s="30">
        <v>0.53690000000000004</v>
      </c>
      <c r="H548" s="30">
        <v>5.0023999999999997</v>
      </c>
      <c r="I548" s="30">
        <v>3.6435</v>
      </c>
      <c r="J548" s="30">
        <v>3.3488000000000002</v>
      </c>
      <c r="K548" s="31">
        <v>13456</v>
      </c>
      <c r="L548" s="31">
        <v>117167</v>
      </c>
      <c r="M548" s="31">
        <v>165764</v>
      </c>
      <c r="N548" s="31">
        <v>106207</v>
      </c>
      <c r="O548" s="31">
        <v>4844</v>
      </c>
      <c r="P548" s="31">
        <v>16191</v>
      </c>
      <c r="Q548" s="30">
        <v>10.2065</v>
      </c>
      <c r="R548" s="30">
        <v>79.589699999999993</v>
      </c>
      <c r="S548" s="30">
        <v>7.6397000000000004</v>
      </c>
      <c r="T548" s="30">
        <v>16.582000000000001</v>
      </c>
      <c r="U548" s="30">
        <v>237.27600000000001</v>
      </c>
      <c r="V548" s="31">
        <v>18470</v>
      </c>
    </row>
    <row r="549" spans="1:22" hidden="1" x14ac:dyDescent="0.3">
      <c r="A549" s="32" t="s">
        <v>169</v>
      </c>
      <c r="B549" s="32">
        <v>2010</v>
      </c>
      <c r="C549" s="29" t="s">
        <v>202</v>
      </c>
      <c r="D549" s="29" t="s">
        <v>45</v>
      </c>
      <c r="E549" s="33">
        <f t="shared" si="16"/>
        <v>1</v>
      </c>
      <c r="F549" s="33">
        <f t="shared" si="17"/>
        <v>1</v>
      </c>
      <c r="G549" s="30">
        <v>0.50549999999999995</v>
      </c>
      <c r="H549" s="30">
        <v>5.0019999999999998</v>
      </c>
      <c r="I549" s="30">
        <v>3.9891999999999999</v>
      </c>
      <c r="J549" s="30">
        <v>3.7040999999999999</v>
      </c>
      <c r="K549" s="31">
        <v>13959</v>
      </c>
      <c r="L549" s="31">
        <v>118131</v>
      </c>
      <c r="M549" s="31">
        <v>157081</v>
      </c>
      <c r="N549" s="31">
        <v>107264</v>
      </c>
      <c r="O549" s="31">
        <v>5320</v>
      </c>
      <c r="P549" s="31">
        <v>16436</v>
      </c>
      <c r="Q549" s="30">
        <v>9.5212000000000003</v>
      </c>
      <c r="R549" s="30">
        <v>79.643600000000006</v>
      </c>
      <c r="S549" s="30">
        <v>0.99519999999999997</v>
      </c>
      <c r="T549" s="30">
        <v>-6.7428999999999997</v>
      </c>
      <c r="U549" s="30">
        <v>175.82130000000001</v>
      </c>
      <c r="V549" s="31">
        <v>18319</v>
      </c>
    </row>
    <row r="550" spans="1:22" hidden="1" x14ac:dyDescent="0.3">
      <c r="A550" s="32" t="s">
        <v>170</v>
      </c>
      <c r="B550" s="32">
        <v>2011</v>
      </c>
      <c r="C550" s="29" t="s">
        <v>202</v>
      </c>
      <c r="D550" s="29" t="s">
        <v>45</v>
      </c>
      <c r="E550" s="33">
        <f t="shared" si="16"/>
        <v>1</v>
      </c>
      <c r="F550" s="33">
        <f t="shared" si="17"/>
        <v>1</v>
      </c>
      <c r="G550" s="30">
        <v>0.77729999999999999</v>
      </c>
      <c r="H550" s="30">
        <v>7.6151</v>
      </c>
      <c r="I550" s="30">
        <v>3.9922</v>
      </c>
      <c r="J550" s="30">
        <v>3.7063000000000001</v>
      </c>
      <c r="K550" s="31">
        <v>14913</v>
      </c>
      <c r="L550" s="31">
        <v>119725</v>
      </c>
      <c r="M550" s="31">
        <v>174579</v>
      </c>
      <c r="N550" s="31">
        <v>111205</v>
      </c>
      <c r="O550" s="31">
        <v>5507</v>
      </c>
      <c r="P550" s="31">
        <v>17418</v>
      </c>
      <c r="Q550" s="30">
        <v>9.9873999999999992</v>
      </c>
      <c r="R550" s="30">
        <v>83.122</v>
      </c>
      <c r="S550" s="30">
        <v>3.6741000000000001</v>
      </c>
      <c r="T550" s="30">
        <v>16.5334</v>
      </c>
      <c r="U550" s="30">
        <v>165.51490000000001</v>
      </c>
      <c r="V550" s="31">
        <v>18802</v>
      </c>
    </row>
    <row r="551" spans="1:22" hidden="1" x14ac:dyDescent="0.3">
      <c r="A551" s="32" t="s">
        <v>171</v>
      </c>
      <c r="B551" s="32">
        <v>2012</v>
      </c>
      <c r="C551" s="29" t="s">
        <v>202</v>
      </c>
      <c r="D551" s="29" t="s">
        <v>45</v>
      </c>
      <c r="E551" s="33">
        <f t="shared" si="16"/>
        <v>1</v>
      </c>
      <c r="F551" s="33">
        <f t="shared" si="17"/>
        <v>1</v>
      </c>
      <c r="G551" s="30">
        <v>1.1023000000000001</v>
      </c>
      <c r="H551" s="30">
        <v>10.6738</v>
      </c>
      <c r="I551" s="30">
        <v>3.88</v>
      </c>
      <c r="J551" s="30">
        <v>3.6111</v>
      </c>
      <c r="K551" s="31">
        <v>14373</v>
      </c>
      <c r="L551" s="31">
        <v>136367</v>
      </c>
      <c r="M551" s="31">
        <v>184499</v>
      </c>
      <c r="N551" s="31">
        <v>118364</v>
      </c>
      <c r="O551" s="31">
        <v>5857</v>
      </c>
      <c r="P551" s="31">
        <v>18483</v>
      </c>
      <c r="Q551" s="30">
        <v>8.6934000000000005</v>
      </c>
      <c r="R551" s="30">
        <v>85.825500000000005</v>
      </c>
      <c r="S551" s="30">
        <v>6.4377000000000004</v>
      </c>
      <c r="T551" s="30">
        <v>6.5119999999999996</v>
      </c>
      <c r="U551" s="30">
        <v>149.8186</v>
      </c>
      <c r="V551" s="31">
        <v>18267</v>
      </c>
    </row>
    <row r="552" spans="1:22" hidden="1" x14ac:dyDescent="0.3">
      <c r="A552" s="32" t="s">
        <v>172</v>
      </c>
      <c r="B552" s="32">
        <v>2013</v>
      </c>
      <c r="C552" s="29" t="s">
        <v>202</v>
      </c>
      <c r="D552" s="29" t="s">
        <v>45</v>
      </c>
      <c r="E552" s="33">
        <f t="shared" si="16"/>
        <v>0</v>
      </c>
      <c r="F552" s="33">
        <f t="shared" si="17"/>
        <v>1</v>
      </c>
      <c r="G552" s="30">
        <v>0.91369999999999996</v>
      </c>
      <c r="H552" s="30">
        <v>8.1001999999999992</v>
      </c>
      <c r="I552" s="30">
        <v>3.6355</v>
      </c>
      <c r="J552" s="30">
        <v>3.3654000000000002</v>
      </c>
      <c r="K552" s="31">
        <v>16074</v>
      </c>
      <c r="L552" s="31">
        <v>136366</v>
      </c>
      <c r="M552" s="31">
        <v>183010</v>
      </c>
      <c r="N552" s="31">
        <v>117139</v>
      </c>
      <c r="O552" s="31">
        <v>5616</v>
      </c>
      <c r="P552" s="31">
        <v>20084</v>
      </c>
      <c r="Q552" s="30">
        <v>8.0236000000000001</v>
      </c>
      <c r="R552" s="30">
        <v>83.259299999999996</v>
      </c>
      <c r="S552" s="30">
        <v>-1.0348999999999999</v>
      </c>
      <c r="T552" s="30">
        <v>-4.2081999999999997</v>
      </c>
      <c r="U552" s="30">
        <v>113.5911</v>
      </c>
      <c r="V552" s="31">
        <v>19512</v>
      </c>
    </row>
    <row r="553" spans="1:22" hidden="1" x14ac:dyDescent="0.3">
      <c r="A553" s="32" t="s">
        <v>173</v>
      </c>
      <c r="B553" s="32">
        <v>2014</v>
      </c>
      <c r="C553" s="29" t="s">
        <v>202</v>
      </c>
      <c r="D553" s="29" t="s">
        <v>45</v>
      </c>
      <c r="E553" s="33">
        <f t="shared" si="16"/>
        <v>0</v>
      </c>
      <c r="F553" s="33">
        <f t="shared" si="17"/>
        <v>1</v>
      </c>
      <c r="G553" s="30">
        <v>1.1524000000000001</v>
      </c>
      <c r="H553" s="30">
        <v>9.5112000000000005</v>
      </c>
      <c r="I553" s="30">
        <v>3.4283999999999999</v>
      </c>
      <c r="J553" s="30">
        <v>3.1644000000000001</v>
      </c>
      <c r="K553" s="31">
        <v>17840</v>
      </c>
      <c r="L553" s="31">
        <v>143675</v>
      </c>
      <c r="M553" s="31">
        <v>186834</v>
      </c>
      <c r="N553" s="31">
        <v>121307</v>
      </c>
      <c r="O553" s="31">
        <v>5374</v>
      </c>
      <c r="P553" s="31">
        <v>21614</v>
      </c>
      <c r="Q553" s="30">
        <v>7.6643999999999997</v>
      </c>
      <c r="R553" s="30">
        <v>82.681399999999996</v>
      </c>
      <c r="S553" s="30">
        <v>3.5581999999999998</v>
      </c>
      <c r="T553" s="30">
        <v>1.2277</v>
      </c>
      <c r="U553" s="30">
        <v>102.99460000000001</v>
      </c>
      <c r="V553" s="31">
        <v>21381</v>
      </c>
    </row>
    <row r="554" spans="1:22" hidden="1" x14ac:dyDescent="0.3">
      <c r="A554" s="32" t="s">
        <v>174</v>
      </c>
      <c r="B554" s="32">
        <v>2015</v>
      </c>
      <c r="C554" s="29" t="s">
        <v>202</v>
      </c>
      <c r="D554" s="29" t="s">
        <v>45</v>
      </c>
      <c r="E554" s="33">
        <f t="shared" si="16"/>
        <v>0</v>
      </c>
      <c r="F554" s="33">
        <f t="shared" si="17"/>
        <v>1</v>
      </c>
      <c r="G554" s="30">
        <v>1.0505</v>
      </c>
      <c r="H554" s="30">
        <v>8.3727999999999998</v>
      </c>
      <c r="I554" s="30">
        <v>3.3132000000000001</v>
      </c>
      <c r="J554" s="30">
        <v>3.0607000000000002</v>
      </c>
      <c r="K554" s="31">
        <v>19682</v>
      </c>
      <c r="L554" s="31">
        <v>166611</v>
      </c>
      <c r="M554" s="31">
        <v>209947</v>
      </c>
      <c r="N554" s="31">
        <v>136986</v>
      </c>
      <c r="O554" s="31">
        <v>5592</v>
      </c>
      <c r="P554" s="31">
        <v>24631</v>
      </c>
      <c r="Q554" s="30">
        <v>7.6791</v>
      </c>
      <c r="R554" s="30">
        <v>84.496200000000002</v>
      </c>
      <c r="S554" s="30">
        <v>12.9251</v>
      </c>
      <c r="T554" s="30">
        <v>15.5642</v>
      </c>
      <c r="U554" s="30">
        <v>108.4528</v>
      </c>
      <c r="V554" s="31">
        <v>23753</v>
      </c>
    </row>
    <row r="555" spans="1:22" hidden="1" x14ac:dyDescent="0.3">
      <c r="A555" s="32" t="s">
        <v>175</v>
      </c>
      <c r="B555" s="32">
        <v>2016</v>
      </c>
      <c r="C555" s="29" t="s">
        <v>202</v>
      </c>
      <c r="D555" s="29" t="s">
        <v>45</v>
      </c>
      <c r="E555" s="33">
        <f t="shared" si="16"/>
        <v>0</v>
      </c>
      <c r="F555" s="33">
        <f t="shared" si="17"/>
        <v>1</v>
      </c>
      <c r="G555" s="30">
        <v>1.1304000000000001</v>
      </c>
      <c r="H555" s="30">
        <v>8.7947000000000006</v>
      </c>
      <c r="I555" s="30">
        <v>3.4655</v>
      </c>
      <c r="J555" s="30">
        <v>3.2132999999999998</v>
      </c>
      <c r="K555" s="31">
        <v>21102</v>
      </c>
      <c r="L555" s="31">
        <v>176138</v>
      </c>
      <c r="M555" s="31">
        <v>219276</v>
      </c>
      <c r="N555" s="31">
        <v>145038</v>
      </c>
      <c r="O555" s="31">
        <v>6321</v>
      </c>
      <c r="P555" s="31">
        <v>26741</v>
      </c>
      <c r="Q555" s="30">
        <v>7.3273000000000001</v>
      </c>
      <c r="R555" s="30">
        <v>87.271000000000001</v>
      </c>
      <c r="S555" s="30">
        <v>5.8780000000000001</v>
      </c>
      <c r="T555" s="30">
        <v>7.4501999999999997</v>
      </c>
      <c r="U555" s="30">
        <v>105.6807</v>
      </c>
      <c r="V555" s="31">
        <v>24872</v>
      </c>
    </row>
    <row r="556" spans="1:22" hidden="1" x14ac:dyDescent="0.3">
      <c r="A556" s="32" t="s">
        <v>176</v>
      </c>
      <c r="B556" s="32">
        <v>2017</v>
      </c>
      <c r="C556" s="29" t="s">
        <v>202</v>
      </c>
      <c r="D556" s="29" t="s">
        <v>45</v>
      </c>
      <c r="E556" s="33">
        <f t="shared" si="16"/>
        <v>0</v>
      </c>
      <c r="F556" s="33">
        <f t="shared" si="17"/>
        <v>1</v>
      </c>
      <c r="G556" s="30">
        <v>1.0859000000000001</v>
      </c>
      <c r="H556" s="30">
        <v>8.3398000000000003</v>
      </c>
      <c r="I556" s="30">
        <v>3.4830000000000001</v>
      </c>
      <c r="J556" s="30">
        <v>3.2038000000000002</v>
      </c>
      <c r="K556" s="31">
        <v>21102</v>
      </c>
      <c r="L556" s="31">
        <v>177217</v>
      </c>
      <c r="M556" s="31">
        <v>221642</v>
      </c>
      <c r="N556" s="31">
        <v>144800</v>
      </c>
      <c r="O556" s="31">
        <v>6535</v>
      </c>
      <c r="P556" s="31">
        <v>26498</v>
      </c>
      <c r="Q556" s="30">
        <v>7.4640000000000004</v>
      </c>
      <c r="R556" s="30">
        <v>84.627600000000001</v>
      </c>
      <c r="S556" s="30">
        <v>-0.1641</v>
      </c>
      <c r="T556" s="30">
        <v>-1.7867999999999999</v>
      </c>
      <c r="U556" s="30">
        <v>94.904899999999998</v>
      </c>
      <c r="V556" s="31">
        <v>24653</v>
      </c>
    </row>
    <row r="557" spans="1:22" hidden="1" x14ac:dyDescent="0.3">
      <c r="A557" s="32" t="s">
        <v>177</v>
      </c>
      <c r="B557" s="32">
        <v>2018</v>
      </c>
      <c r="C557" s="29" t="s">
        <v>202</v>
      </c>
      <c r="D557" s="29" t="s">
        <v>45</v>
      </c>
      <c r="E557" s="33">
        <f t="shared" si="16"/>
        <v>0</v>
      </c>
      <c r="F557" s="33">
        <f t="shared" si="17"/>
        <v>1</v>
      </c>
      <c r="G557" s="30">
        <v>1.4472</v>
      </c>
      <c r="H557" s="30">
        <v>11.601599999999999</v>
      </c>
      <c r="I557" s="30">
        <v>3.4721000000000002</v>
      </c>
      <c r="J557" s="30">
        <v>3.0914000000000001</v>
      </c>
      <c r="K557" s="31">
        <v>21456</v>
      </c>
      <c r="L557" s="31">
        <v>181260</v>
      </c>
      <c r="M557" s="31">
        <v>225697</v>
      </c>
      <c r="N557" s="31">
        <v>150001</v>
      </c>
      <c r="O557" s="31">
        <v>6682</v>
      </c>
      <c r="P557" s="31">
        <v>26305</v>
      </c>
      <c r="Q557" s="30">
        <v>7.4789000000000003</v>
      </c>
      <c r="R557" s="30">
        <v>84.803200000000004</v>
      </c>
      <c r="S557" s="30">
        <v>3.5918999999999999</v>
      </c>
      <c r="T557" s="30">
        <v>2.4325000000000001</v>
      </c>
      <c r="U557" s="30">
        <v>94.572199999999995</v>
      </c>
      <c r="V557" s="31">
        <v>24963</v>
      </c>
    </row>
    <row r="558" spans="1:22" hidden="1" x14ac:dyDescent="0.3">
      <c r="A558" s="32" t="s">
        <v>178</v>
      </c>
      <c r="B558" s="32">
        <v>2019</v>
      </c>
      <c r="C558" s="29" t="s">
        <v>202</v>
      </c>
      <c r="D558" s="29" t="s">
        <v>45</v>
      </c>
      <c r="E558" s="33">
        <f t="shared" si="16"/>
        <v>0</v>
      </c>
      <c r="F558" s="33">
        <f t="shared" si="17"/>
        <v>1</v>
      </c>
      <c r="G558" s="30">
        <v>0.92279999999999995</v>
      </c>
      <c r="H558" s="30">
        <v>7.0437000000000003</v>
      </c>
      <c r="I558" s="30">
        <v>2.4603000000000002</v>
      </c>
      <c r="J558" s="30">
        <v>2.1739999999999999</v>
      </c>
      <c r="K558" s="31">
        <v>40744</v>
      </c>
      <c r="L558" s="31">
        <v>376056</v>
      </c>
      <c r="M558" s="31">
        <v>473078</v>
      </c>
      <c r="N558" s="31">
        <v>308215</v>
      </c>
      <c r="O558" s="31">
        <v>7313</v>
      </c>
      <c r="P558" s="31">
        <v>59673</v>
      </c>
      <c r="Q558" s="30">
        <v>7.1078000000000001</v>
      </c>
      <c r="R558" s="30">
        <v>84.440700000000007</v>
      </c>
      <c r="S558" s="30">
        <v>105.4753</v>
      </c>
      <c r="T558" s="30">
        <v>107.64830000000001</v>
      </c>
      <c r="U558" s="30">
        <v>138.31700000000001</v>
      </c>
      <c r="V558" s="31">
        <v>47523</v>
      </c>
    </row>
    <row r="559" spans="1:22" hidden="1" x14ac:dyDescent="0.3">
      <c r="A559" s="32" t="s">
        <v>179</v>
      </c>
      <c r="B559" s="32">
        <v>2020</v>
      </c>
      <c r="C559" s="29" t="s">
        <v>202</v>
      </c>
      <c r="D559" s="29" t="s">
        <v>45</v>
      </c>
      <c r="E559" s="33">
        <f t="shared" si="16"/>
        <v>1</v>
      </c>
      <c r="F559" s="33">
        <f t="shared" si="17"/>
        <v>1</v>
      </c>
      <c r="G559" s="30">
        <v>0.91249999999999998</v>
      </c>
      <c r="H559" s="30">
        <v>6.8348000000000004</v>
      </c>
      <c r="I559" s="30">
        <v>3.2783000000000002</v>
      </c>
      <c r="J559" s="30">
        <v>3.0844</v>
      </c>
      <c r="K559" s="31">
        <v>45915</v>
      </c>
      <c r="L559" s="31">
        <v>379153</v>
      </c>
      <c r="M559" s="31">
        <v>509228</v>
      </c>
      <c r="N559" s="31">
        <v>305793</v>
      </c>
      <c r="O559" s="31">
        <v>13826</v>
      </c>
      <c r="P559" s="31">
        <v>62759</v>
      </c>
      <c r="Q559" s="30">
        <v>7.1810999999999998</v>
      </c>
      <c r="R559" s="30">
        <v>88.899199999999993</v>
      </c>
      <c r="S559" s="30">
        <v>-0.78580000000000005</v>
      </c>
      <c r="T559" s="30">
        <v>13.847099999999999</v>
      </c>
      <c r="U559" s="30">
        <v>192.53299999999999</v>
      </c>
      <c r="V559" s="31">
        <v>55011</v>
      </c>
    </row>
    <row r="560" spans="1:22" hidden="1" x14ac:dyDescent="0.3">
      <c r="A560" s="32" t="s">
        <v>180</v>
      </c>
      <c r="B560" s="32">
        <v>2021</v>
      </c>
      <c r="C560" s="29" t="s">
        <v>202</v>
      </c>
      <c r="D560" s="29" t="s">
        <v>45</v>
      </c>
      <c r="E560" s="33">
        <f t="shared" si="16"/>
        <v>1</v>
      </c>
      <c r="F560" s="33">
        <f t="shared" si="17"/>
        <v>1</v>
      </c>
      <c r="G560" s="30">
        <v>1.2261</v>
      </c>
      <c r="H560" s="30">
        <v>9.6252999999999993</v>
      </c>
      <c r="I560" s="30">
        <v>2.8551000000000002</v>
      </c>
      <c r="J560" s="30">
        <v>2.7488000000000001</v>
      </c>
      <c r="K560" s="31">
        <v>44194</v>
      </c>
      <c r="L560" s="31">
        <v>390886</v>
      </c>
      <c r="M560" s="31">
        <v>541241</v>
      </c>
      <c r="N560" s="31">
        <v>294325</v>
      </c>
      <c r="O560" s="31">
        <v>13006</v>
      </c>
      <c r="P560" s="31">
        <v>62598</v>
      </c>
      <c r="Q560" s="30">
        <v>7.8133999999999997</v>
      </c>
      <c r="R560" s="30">
        <v>90.680199999999999</v>
      </c>
      <c r="S560" s="30">
        <v>-3.7502</v>
      </c>
      <c r="T560" s="30">
        <v>9.2922999999999991</v>
      </c>
      <c r="U560" s="30">
        <v>241.3449</v>
      </c>
      <c r="V560" s="31">
        <v>51518</v>
      </c>
    </row>
    <row r="561" spans="1:22" hidden="1" x14ac:dyDescent="0.3">
      <c r="A561" s="32" t="s">
        <v>181</v>
      </c>
      <c r="B561" s="32">
        <v>2022</v>
      </c>
      <c r="C561" s="29" t="s">
        <v>202</v>
      </c>
      <c r="D561" s="29" t="s">
        <v>45</v>
      </c>
      <c r="E561" s="33">
        <f t="shared" si="16"/>
        <v>1</v>
      </c>
      <c r="F561" s="33">
        <f t="shared" si="17"/>
        <v>1</v>
      </c>
      <c r="G561" s="30">
        <v>1.1417999999999999</v>
      </c>
      <c r="H561" s="30">
        <v>10.180400000000001</v>
      </c>
      <c r="I561" s="30">
        <v>3.032</v>
      </c>
      <c r="J561" s="30">
        <v>2.7850000000000001</v>
      </c>
      <c r="K561" s="31">
        <v>45769</v>
      </c>
      <c r="L561" s="31">
        <v>433857</v>
      </c>
      <c r="M561" s="31">
        <v>555255</v>
      </c>
      <c r="N561" s="31">
        <v>327435</v>
      </c>
      <c r="O561" s="31">
        <v>14316</v>
      </c>
      <c r="P561" s="31">
        <v>53841</v>
      </c>
      <c r="Q561" s="30">
        <v>9.1722000000000001</v>
      </c>
      <c r="R561" s="30">
        <v>85.846999999999994</v>
      </c>
      <c r="S561" s="30">
        <v>11.249499999999999</v>
      </c>
      <c r="T561" s="30">
        <v>-0.71860000000000002</v>
      </c>
      <c r="U561" s="30">
        <v>137.3193</v>
      </c>
      <c r="V561" s="31">
        <v>54073</v>
      </c>
    </row>
    <row r="562" spans="1:22" hidden="1" x14ac:dyDescent="0.3">
      <c r="A562" s="32" t="s">
        <v>157</v>
      </c>
      <c r="B562" s="32">
        <v>1998</v>
      </c>
      <c r="C562" s="29" t="s">
        <v>203</v>
      </c>
      <c r="D562" s="29" t="s">
        <v>45</v>
      </c>
      <c r="E562" s="33">
        <f t="shared" si="16"/>
        <v>0</v>
      </c>
      <c r="F562" s="33">
        <f t="shared" si="17"/>
        <v>1</v>
      </c>
      <c r="G562" s="30">
        <v>1.4801</v>
      </c>
      <c r="H562" s="30">
        <v>17.794799999999999</v>
      </c>
      <c r="I562" s="30">
        <v>4.4814999999999996</v>
      </c>
      <c r="J562" s="30">
        <v>3.5087000000000002</v>
      </c>
      <c r="K562" s="31" t="s">
        <v>146</v>
      </c>
      <c r="L562" s="31" t="s">
        <v>146</v>
      </c>
      <c r="M562" s="31">
        <v>150714</v>
      </c>
      <c r="N562" s="31">
        <v>106958</v>
      </c>
      <c r="O562" s="31">
        <v>5564.9997999999996</v>
      </c>
      <c r="P562" s="31">
        <v>12574</v>
      </c>
      <c r="Q562" s="30">
        <v>11.9862</v>
      </c>
      <c r="R562" s="30">
        <v>77.617599999999996</v>
      </c>
      <c r="S562" s="30">
        <v>8.0067000000000004</v>
      </c>
      <c r="T562" s="30">
        <v>6.1257000000000001</v>
      </c>
      <c r="U562" s="30" t="s">
        <v>146</v>
      </c>
      <c r="V562" s="31" t="s">
        <v>146</v>
      </c>
    </row>
    <row r="563" spans="1:22" hidden="1" x14ac:dyDescent="0.3">
      <c r="A563" s="32" t="s">
        <v>158</v>
      </c>
      <c r="B563" s="32">
        <v>1999</v>
      </c>
      <c r="C563" s="29" t="s">
        <v>203</v>
      </c>
      <c r="D563" s="29" t="s">
        <v>45</v>
      </c>
      <c r="E563" s="33">
        <f t="shared" si="16"/>
        <v>0</v>
      </c>
      <c r="F563" s="33">
        <f t="shared" si="17"/>
        <v>1</v>
      </c>
      <c r="G563" s="30">
        <v>1.5617000000000001</v>
      </c>
      <c r="H563" s="30">
        <v>17.961600000000001</v>
      </c>
      <c r="I563" s="30">
        <v>4.4721000000000002</v>
      </c>
      <c r="J563" s="30">
        <v>3.5956000000000001</v>
      </c>
      <c r="K563" s="31" t="s">
        <v>146</v>
      </c>
      <c r="L563" s="31" t="s">
        <v>146</v>
      </c>
      <c r="M563" s="31">
        <v>154318</v>
      </c>
      <c r="N563" s="31">
        <v>113229</v>
      </c>
      <c r="O563" s="31">
        <v>5836.3998000000001</v>
      </c>
      <c r="P563" s="31">
        <v>13947</v>
      </c>
      <c r="Q563" s="30">
        <v>11.0646</v>
      </c>
      <c r="R563" s="30">
        <v>75.817800000000005</v>
      </c>
      <c r="S563" s="30">
        <v>5.8630000000000004</v>
      </c>
      <c r="T563" s="30">
        <v>-0.89029999999999998</v>
      </c>
      <c r="U563" s="30" t="s">
        <v>146</v>
      </c>
      <c r="V563" s="31">
        <v>16342</v>
      </c>
    </row>
    <row r="564" spans="1:22" hidden="1" x14ac:dyDescent="0.3">
      <c r="A564" s="32" t="s">
        <v>159</v>
      </c>
      <c r="B564" s="32">
        <v>2000</v>
      </c>
      <c r="C564" s="29" t="s">
        <v>203</v>
      </c>
      <c r="D564" s="29" t="s">
        <v>45</v>
      </c>
      <c r="E564" s="33">
        <f t="shared" si="16"/>
        <v>0</v>
      </c>
      <c r="F564" s="33">
        <f t="shared" si="17"/>
        <v>1</v>
      </c>
      <c r="G564" s="30">
        <v>1.8015000000000001</v>
      </c>
      <c r="H564" s="30">
        <v>19.753399999999999</v>
      </c>
      <c r="I564" s="30">
        <v>4.4443999999999999</v>
      </c>
      <c r="J564" s="30">
        <v>3.4861</v>
      </c>
      <c r="K564" s="31">
        <v>11602</v>
      </c>
      <c r="L564" s="31">
        <v>160735.84909999999</v>
      </c>
      <c r="M564" s="31">
        <v>164921</v>
      </c>
      <c r="N564" s="31">
        <v>122365</v>
      </c>
      <c r="O564" s="31">
        <v>6049.6</v>
      </c>
      <c r="P564" s="31">
        <v>15168</v>
      </c>
      <c r="Q564" s="30">
        <v>10.872999999999999</v>
      </c>
      <c r="R564" s="30">
        <v>75.225399999999993</v>
      </c>
      <c r="S564" s="30">
        <v>8.0686</v>
      </c>
      <c r="T564" s="30">
        <v>5.9158999999999997</v>
      </c>
      <c r="U564" s="30" t="s">
        <v>146</v>
      </c>
      <c r="V564" s="31">
        <v>17038</v>
      </c>
    </row>
    <row r="565" spans="1:22" hidden="1" x14ac:dyDescent="0.3">
      <c r="A565" s="32" t="s">
        <v>160</v>
      </c>
      <c r="B565" s="32">
        <v>2001</v>
      </c>
      <c r="C565" s="29" t="s">
        <v>203</v>
      </c>
      <c r="D565" s="29" t="s">
        <v>45</v>
      </c>
      <c r="E565" s="33">
        <f t="shared" si="16"/>
        <v>1</v>
      </c>
      <c r="F565" s="33">
        <f t="shared" si="17"/>
        <v>1</v>
      </c>
      <c r="G565" s="30">
        <v>1.0147999999999999</v>
      </c>
      <c r="H565" s="30">
        <v>10.790699999999999</v>
      </c>
      <c r="I565" s="30">
        <v>4.4953000000000003</v>
      </c>
      <c r="J565" s="30">
        <v>3.7486999999999999</v>
      </c>
      <c r="K565" s="31">
        <v>12488</v>
      </c>
      <c r="L565" s="31">
        <v>163658.11970000001</v>
      </c>
      <c r="M565" s="31">
        <v>171390</v>
      </c>
      <c r="N565" s="31">
        <v>114405</v>
      </c>
      <c r="O565" s="31">
        <v>6408.8</v>
      </c>
      <c r="P565" s="31">
        <v>16461</v>
      </c>
      <c r="Q565" s="30">
        <v>10.411899999999999</v>
      </c>
      <c r="R565" s="30">
        <v>70.887500000000003</v>
      </c>
      <c r="S565" s="30">
        <v>-6.5050999999999997</v>
      </c>
      <c r="T565" s="30">
        <v>-3.9403000000000001</v>
      </c>
      <c r="U565" s="30" t="s">
        <v>146</v>
      </c>
      <c r="V565" s="31">
        <v>19148</v>
      </c>
    </row>
    <row r="566" spans="1:22" hidden="1" x14ac:dyDescent="0.3">
      <c r="A566" s="32" t="s">
        <v>161</v>
      </c>
      <c r="B566" s="32">
        <v>2002</v>
      </c>
      <c r="C566" s="29" t="s">
        <v>203</v>
      </c>
      <c r="D566" s="29" t="s">
        <v>45</v>
      </c>
      <c r="E566" s="33">
        <f t="shared" si="16"/>
        <v>0</v>
      </c>
      <c r="F566" s="33">
        <f t="shared" si="17"/>
        <v>1</v>
      </c>
      <c r="G566" s="30">
        <v>1.8029999999999999</v>
      </c>
      <c r="H566" s="30">
        <v>18.1569</v>
      </c>
      <c r="I566" s="30">
        <v>4.6317000000000004</v>
      </c>
      <c r="J566" s="30">
        <v>4.1609999999999996</v>
      </c>
      <c r="K566" s="31">
        <v>12941</v>
      </c>
      <c r="L566" s="31">
        <v>162000</v>
      </c>
      <c r="M566" s="31">
        <v>180027</v>
      </c>
      <c r="N566" s="31">
        <v>116251</v>
      </c>
      <c r="O566" s="31">
        <v>6814.3</v>
      </c>
      <c r="P566" s="31">
        <v>18436</v>
      </c>
      <c r="Q566" s="30">
        <v>9.7650000000000006</v>
      </c>
      <c r="R566" s="30">
        <v>74.575599999999994</v>
      </c>
      <c r="S566" s="30">
        <v>1.6135999999999999</v>
      </c>
      <c r="T566" s="30">
        <v>9.8033999999999999</v>
      </c>
      <c r="U566" s="30" t="s">
        <v>146</v>
      </c>
      <c r="V566" s="31">
        <v>20088</v>
      </c>
    </row>
    <row r="567" spans="1:22" hidden="1" x14ac:dyDescent="0.3">
      <c r="A567" s="32" t="s">
        <v>162</v>
      </c>
      <c r="B567" s="32">
        <v>2003</v>
      </c>
      <c r="C567" s="29" t="s">
        <v>203</v>
      </c>
      <c r="D567" s="29" t="s">
        <v>45</v>
      </c>
      <c r="E567" s="33">
        <f t="shared" si="16"/>
        <v>0</v>
      </c>
      <c r="F567" s="33">
        <f t="shared" si="17"/>
        <v>1</v>
      </c>
      <c r="G567" s="30">
        <v>2.0213999999999999</v>
      </c>
      <c r="H567" s="30">
        <v>19.813199999999998</v>
      </c>
      <c r="I567" s="30">
        <v>4.6083999999999996</v>
      </c>
      <c r="J567" s="30">
        <v>4.2633000000000001</v>
      </c>
      <c r="K567" s="31">
        <v>14623</v>
      </c>
      <c r="L567" s="31">
        <v>159632.3529</v>
      </c>
      <c r="M567" s="31">
        <v>189286</v>
      </c>
      <c r="N567" s="31">
        <v>118235</v>
      </c>
      <c r="O567" s="31">
        <v>7189.3</v>
      </c>
      <c r="P567" s="31">
        <v>19242</v>
      </c>
      <c r="Q567" s="30">
        <v>9.8370999999999995</v>
      </c>
      <c r="R567" s="30">
        <v>72.717699999999994</v>
      </c>
      <c r="S567" s="30">
        <v>1.7067000000000001</v>
      </c>
      <c r="T567" s="30">
        <v>3.0449999999999999</v>
      </c>
      <c r="U567" s="30" t="s">
        <v>146</v>
      </c>
      <c r="V567" s="31">
        <v>21710</v>
      </c>
    </row>
    <row r="568" spans="1:22" hidden="1" x14ac:dyDescent="0.3">
      <c r="A568" s="32" t="s">
        <v>163</v>
      </c>
      <c r="B568" s="32">
        <v>2004</v>
      </c>
      <c r="C568" s="29" t="s">
        <v>203</v>
      </c>
      <c r="D568" s="29" t="s">
        <v>45</v>
      </c>
      <c r="E568" s="33">
        <f t="shared" si="16"/>
        <v>0</v>
      </c>
      <c r="F568" s="33">
        <f t="shared" si="17"/>
        <v>1</v>
      </c>
      <c r="G568" s="30">
        <v>2.1680000000000001</v>
      </c>
      <c r="H568" s="30">
        <v>21.488900000000001</v>
      </c>
      <c r="I568" s="30">
        <v>4.2980999999999998</v>
      </c>
      <c r="J568" s="30">
        <v>3.9874999999999998</v>
      </c>
      <c r="K568" s="31">
        <v>14720</v>
      </c>
      <c r="L568" s="31">
        <v>170625.95420000001</v>
      </c>
      <c r="M568" s="31">
        <v>195104</v>
      </c>
      <c r="N568" s="31">
        <v>127754</v>
      </c>
      <c r="O568" s="31">
        <v>7111.3</v>
      </c>
      <c r="P568" s="31">
        <v>19539</v>
      </c>
      <c r="Q568" s="30">
        <v>9.9854000000000003</v>
      </c>
      <c r="R568" s="30">
        <v>71.629199999999997</v>
      </c>
      <c r="S568" s="30">
        <v>8.0509000000000004</v>
      </c>
      <c r="T568" s="30">
        <v>1.4187000000000001</v>
      </c>
      <c r="U568" s="30" t="s">
        <v>146</v>
      </c>
      <c r="V568" s="31">
        <v>22352</v>
      </c>
    </row>
    <row r="569" spans="1:22" hidden="1" x14ac:dyDescent="0.3">
      <c r="A569" s="32" t="s">
        <v>164</v>
      </c>
      <c r="B569" s="32">
        <v>2005</v>
      </c>
      <c r="C569" s="29" t="s">
        <v>203</v>
      </c>
      <c r="D569" s="29" t="s">
        <v>45</v>
      </c>
      <c r="E569" s="33">
        <f t="shared" si="16"/>
        <v>0</v>
      </c>
      <c r="F569" s="33">
        <f t="shared" si="17"/>
        <v>1</v>
      </c>
      <c r="G569" s="30">
        <v>2.2191999999999998</v>
      </c>
      <c r="H569" s="30">
        <v>22.657399999999999</v>
      </c>
      <c r="I569" s="30">
        <v>4.0678000000000001</v>
      </c>
      <c r="J569" s="30">
        <v>3.6238000000000001</v>
      </c>
      <c r="K569" s="31">
        <v>15145</v>
      </c>
      <c r="L569" s="31">
        <v>184353</v>
      </c>
      <c r="M569" s="31">
        <v>209465</v>
      </c>
      <c r="N569" s="31">
        <v>137806</v>
      </c>
      <c r="O569" s="31">
        <v>7055</v>
      </c>
      <c r="P569" s="31">
        <v>20086</v>
      </c>
      <c r="Q569" s="30">
        <v>10.4284</v>
      </c>
      <c r="R569" s="30">
        <v>68.529700000000005</v>
      </c>
      <c r="S569" s="30">
        <v>7.8681999999999999</v>
      </c>
      <c r="T569" s="30">
        <v>3.2864</v>
      </c>
      <c r="U569" s="30" t="s">
        <v>146</v>
      </c>
      <c r="V569" s="31">
        <v>23056</v>
      </c>
    </row>
    <row r="570" spans="1:22" hidden="1" x14ac:dyDescent="0.3">
      <c r="A570" s="32" t="s">
        <v>165</v>
      </c>
      <c r="B570" s="32">
        <v>2006</v>
      </c>
      <c r="C570" s="29" t="s">
        <v>203</v>
      </c>
      <c r="D570" s="29" t="s">
        <v>45</v>
      </c>
      <c r="E570" s="33">
        <f t="shared" si="16"/>
        <v>0</v>
      </c>
      <c r="F570" s="33">
        <f t="shared" si="17"/>
        <v>1</v>
      </c>
      <c r="G570" s="30">
        <v>2.2164999999999999</v>
      </c>
      <c r="H570" s="30">
        <v>23.349799999999998</v>
      </c>
      <c r="I570" s="30">
        <v>3.7081</v>
      </c>
      <c r="J570" s="30">
        <v>3.1000999999999999</v>
      </c>
      <c r="K570" s="31">
        <v>17036</v>
      </c>
      <c r="L570" s="31">
        <v>194659</v>
      </c>
      <c r="M570" s="31">
        <v>219232</v>
      </c>
      <c r="N570" s="31">
        <v>146853</v>
      </c>
      <c r="O570" s="31">
        <v>6741</v>
      </c>
      <c r="P570" s="31">
        <v>20197</v>
      </c>
      <c r="Q570" s="30">
        <v>10.342599999999999</v>
      </c>
      <c r="R570" s="30">
        <v>65.929699999999997</v>
      </c>
      <c r="S570" s="30">
        <v>6.5650000000000004</v>
      </c>
      <c r="T570" s="30">
        <v>0.13869999999999999</v>
      </c>
      <c r="U570" s="30" t="s">
        <v>146</v>
      </c>
      <c r="V570" s="31">
        <v>24495</v>
      </c>
    </row>
    <row r="571" spans="1:22" hidden="1" x14ac:dyDescent="0.3">
      <c r="A571" s="32" t="s">
        <v>166</v>
      </c>
      <c r="B571" s="32">
        <v>2007</v>
      </c>
      <c r="C571" s="29" t="s">
        <v>203</v>
      </c>
      <c r="D571" s="29" t="s">
        <v>45</v>
      </c>
      <c r="E571" s="33">
        <f t="shared" si="16"/>
        <v>1</v>
      </c>
      <c r="F571" s="33">
        <f t="shared" si="17"/>
        <v>1</v>
      </c>
      <c r="G571" s="30">
        <v>1.893</v>
      </c>
      <c r="H571" s="30">
        <v>21.191299999999998</v>
      </c>
      <c r="I571" s="30">
        <v>3.48</v>
      </c>
      <c r="J571" s="30">
        <v>2.8654000000000002</v>
      </c>
      <c r="K571" s="31">
        <v>17539</v>
      </c>
      <c r="L571" s="31">
        <v>212592</v>
      </c>
      <c r="M571" s="31">
        <v>237615</v>
      </c>
      <c r="N571" s="31">
        <v>158646</v>
      </c>
      <c r="O571" s="31">
        <v>6689</v>
      </c>
      <c r="P571" s="31">
        <v>20046</v>
      </c>
      <c r="Q571" s="30">
        <v>11.2903</v>
      </c>
      <c r="R571" s="30">
        <v>63.421900000000001</v>
      </c>
      <c r="S571" s="30">
        <v>8.0305</v>
      </c>
      <c r="T571" s="30">
        <v>5.2553999999999998</v>
      </c>
      <c r="U571" s="30" t="s">
        <v>146</v>
      </c>
      <c r="V571" s="31">
        <v>25925</v>
      </c>
    </row>
    <row r="572" spans="1:22" hidden="1" x14ac:dyDescent="0.3">
      <c r="A572" s="32" t="s">
        <v>167</v>
      </c>
      <c r="B572" s="32">
        <v>2008</v>
      </c>
      <c r="C572" s="29" t="s">
        <v>203</v>
      </c>
      <c r="D572" s="29" t="s">
        <v>45</v>
      </c>
      <c r="E572" s="33">
        <f t="shared" si="16"/>
        <v>1</v>
      </c>
      <c r="F572" s="33">
        <f t="shared" si="17"/>
        <v>1</v>
      </c>
      <c r="G572" s="30">
        <v>1.1700999999999999</v>
      </c>
      <c r="H572" s="30">
        <v>14.6974</v>
      </c>
      <c r="I572" s="30">
        <v>3.6816</v>
      </c>
      <c r="J572" s="30">
        <v>3.2662</v>
      </c>
      <c r="K572" s="31">
        <v>24426</v>
      </c>
      <c r="L572" s="31">
        <v>230627</v>
      </c>
      <c r="M572" s="31">
        <v>265912</v>
      </c>
      <c r="N572" s="31">
        <v>188439</v>
      </c>
      <c r="O572" s="31">
        <v>7732</v>
      </c>
      <c r="P572" s="31">
        <v>18369</v>
      </c>
      <c r="Q572" s="30">
        <v>10.1107</v>
      </c>
      <c r="R572" s="30">
        <v>68.776700000000005</v>
      </c>
      <c r="S572" s="30">
        <v>18.779499999999999</v>
      </c>
      <c r="T572" s="30">
        <v>21.229399999999998</v>
      </c>
      <c r="U572" s="30">
        <v>174.13310000000001</v>
      </c>
      <c r="V572" s="31">
        <v>32897</v>
      </c>
    </row>
    <row r="573" spans="1:22" hidden="1" x14ac:dyDescent="0.3">
      <c r="A573" s="32" t="s">
        <v>168</v>
      </c>
      <c r="B573" s="32">
        <v>2009</v>
      </c>
      <c r="C573" s="29" t="s">
        <v>203</v>
      </c>
      <c r="D573" s="29" t="s">
        <v>45</v>
      </c>
      <c r="E573" s="33">
        <f t="shared" si="16"/>
        <v>1</v>
      </c>
      <c r="F573" s="33">
        <f t="shared" si="17"/>
        <v>1</v>
      </c>
      <c r="G573" s="30">
        <v>0.80610000000000004</v>
      </c>
      <c r="H573" s="30">
        <v>8.4189000000000007</v>
      </c>
      <c r="I573" s="30">
        <v>3.7181000000000002</v>
      </c>
      <c r="J573" s="30">
        <v>3.4237000000000002</v>
      </c>
      <c r="K573" s="31">
        <v>22610</v>
      </c>
      <c r="L573" s="31">
        <v>235233</v>
      </c>
      <c r="M573" s="31">
        <v>281176</v>
      </c>
      <c r="N573" s="31">
        <v>199527</v>
      </c>
      <c r="O573" s="31">
        <v>8518</v>
      </c>
      <c r="P573" s="31">
        <v>24463</v>
      </c>
      <c r="Q573" s="30">
        <v>10.5463</v>
      </c>
      <c r="R573" s="30">
        <v>74.146799999999999</v>
      </c>
      <c r="S573" s="30">
        <v>5.8841000000000001</v>
      </c>
      <c r="T573" s="30">
        <v>14.993399999999999</v>
      </c>
      <c r="U573" s="30">
        <v>195.81039999999999</v>
      </c>
      <c r="V573" s="31">
        <v>30458</v>
      </c>
    </row>
    <row r="574" spans="1:22" hidden="1" x14ac:dyDescent="0.3">
      <c r="A574" s="32" t="s">
        <v>169</v>
      </c>
      <c r="B574" s="32">
        <v>2010</v>
      </c>
      <c r="C574" s="29" t="s">
        <v>203</v>
      </c>
      <c r="D574" s="29" t="s">
        <v>45</v>
      </c>
      <c r="E574" s="33">
        <f t="shared" si="16"/>
        <v>1</v>
      </c>
      <c r="F574" s="33">
        <f t="shared" si="17"/>
        <v>1</v>
      </c>
      <c r="G574" s="30">
        <v>1.1264000000000001</v>
      </c>
      <c r="H574" s="30">
        <v>12.8026</v>
      </c>
      <c r="I574" s="30">
        <v>3.9138000000000002</v>
      </c>
      <c r="J574" s="30">
        <v>3.6675</v>
      </c>
      <c r="K574" s="31">
        <v>25947</v>
      </c>
      <c r="L574" s="31">
        <v>247619</v>
      </c>
      <c r="M574" s="31">
        <v>307786</v>
      </c>
      <c r="N574" s="31">
        <v>205432</v>
      </c>
      <c r="O574" s="31">
        <v>9579</v>
      </c>
      <c r="P574" s="31">
        <v>27589</v>
      </c>
      <c r="Q574" s="30">
        <v>10.150600000000001</v>
      </c>
      <c r="R574" s="30">
        <v>76.115200000000002</v>
      </c>
      <c r="S574" s="30">
        <v>2.9594999999999998</v>
      </c>
      <c r="T574" s="30">
        <v>11.4657</v>
      </c>
      <c r="U574" s="30">
        <v>209.2045</v>
      </c>
      <c r="V574" s="31">
        <v>33033</v>
      </c>
    </row>
    <row r="575" spans="1:22" hidden="1" x14ac:dyDescent="0.3">
      <c r="A575" s="32" t="s">
        <v>170</v>
      </c>
      <c r="B575" s="32">
        <v>2011</v>
      </c>
      <c r="C575" s="29" t="s">
        <v>203</v>
      </c>
      <c r="D575" s="29" t="s">
        <v>45</v>
      </c>
      <c r="E575" s="33">
        <f t="shared" si="16"/>
        <v>1</v>
      </c>
      <c r="F575" s="33">
        <f t="shared" si="17"/>
        <v>1</v>
      </c>
      <c r="G575" s="30">
        <v>1.5039</v>
      </c>
      <c r="H575" s="30">
        <v>16.013999999999999</v>
      </c>
      <c r="I575" s="30">
        <v>3.8109000000000002</v>
      </c>
      <c r="J575" s="30">
        <v>3.5308000000000002</v>
      </c>
      <c r="K575" s="31">
        <v>29173</v>
      </c>
      <c r="L575" s="31">
        <v>271333</v>
      </c>
      <c r="M575" s="31">
        <v>340122</v>
      </c>
      <c r="N575" s="31">
        <v>216991</v>
      </c>
      <c r="O575" s="31">
        <v>10123</v>
      </c>
      <c r="P575" s="31">
        <v>31372</v>
      </c>
      <c r="Q575" s="30">
        <v>9.7257999999999996</v>
      </c>
      <c r="R575" s="30">
        <v>78.718100000000007</v>
      </c>
      <c r="S575" s="30">
        <v>5.6266999999999996</v>
      </c>
      <c r="T575" s="30">
        <v>13.039300000000001</v>
      </c>
      <c r="U575" s="30">
        <v>179.04259999999999</v>
      </c>
      <c r="V575" s="31">
        <v>36067</v>
      </c>
    </row>
    <row r="576" spans="1:22" hidden="1" x14ac:dyDescent="0.3">
      <c r="A576" s="32" t="s">
        <v>171</v>
      </c>
      <c r="B576" s="32">
        <v>2012</v>
      </c>
      <c r="C576" s="29" t="s">
        <v>203</v>
      </c>
      <c r="D576" s="29" t="s">
        <v>45</v>
      </c>
      <c r="E576" s="33">
        <f t="shared" si="16"/>
        <v>1</v>
      </c>
      <c r="F576" s="33">
        <f t="shared" si="17"/>
        <v>1</v>
      </c>
      <c r="G576" s="30">
        <v>1.6274</v>
      </c>
      <c r="H576" s="30">
        <v>16.411300000000001</v>
      </c>
      <c r="I576" s="30">
        <v>3.7143000000000002</v>
      </c>
      <c r="J576" s="30">
        <v>3.4155000000000002</v>
      </c>
      <c r="K576" s="31">
        <v>31203</v>
      </c>
      <c r="L576" s="31">
        <v>287611</v>
      </c>
      <c r="M576" s="31">
        <v>353855</v>
      </c>
      <c r="N576" s="31">
        <v>231305</v>
      </c>
      <c r="O576" s="31">
        <v>10745</v>
      </c>
      <c r="P576" s="31">
        <v>34229</v>
      </c>
      <c r="Q576" s="30">
        <v>8.7876999999999992</v>
      </c>
      <c r="R576" s="30">
        <v>82.784800000000004</v>
      </c>
      <c r="S576" s="30">
        <v>6.5965999999999996</v>
      </c>
      <c r="T576" s="30">
        <v>7.9252000000000002</v>
      </c>
      <c r="U576" s="30">
        <v>128.30359999999999</v>
      </c>
      <c r="V576" s="31">
        <v>37780</v>
      </c>
    </row>
    <row r="577" spans="1:22" hidden="1" x14ac:dyDescent="0.3">
      <c r="A577" s="32" t="s">
        <v>172</v>
      </c>
      <c r="B577" s="32">
        <v>2013</v>
      </c>
      <c r="C577" s="29" t="s">
        <v>203</v>
      </c>
      <c r="D577" s="29" t="s">
        <v>45</v>
      </c>
      <c r="E577" s="33">
        <f t="shared" si="16"/>
        <v>0</v>
      </c>
      <c r="F577" s="33">
        <f t="shared" si="17"/>
        <v>1</v>
      </c>
      <c r="G577" s="30">
        <v>1.6258999999999999</v>
      </c>
      <c r="H577" s="30">
        <v>15.731199999999999</v>
      </c>
      <c r="I577" s="30">
        <v>3.4782000000000002</v>
      </c>
      <c r="J577" s="30">
        <v>3.2149000000000001</v>
      </c>
      <c r="K577" s="31">
        <v>33386</v>
      </c>
      <c r="L577" s="31">
        <v>297919</v>
      </c>
      <c r="M577" s="31">
        <v>364021</v>
      </c>
      <c r="N577" s="31">
        <v>238503</v>
      </c>
      <c r="O577" s="31">
        <v>10604</v>
      </c>
      <c r="P577" s="31">
        <v>36357</v>
      </c>
      <c r="Q577" s="30">
        <v>8.7072000000000003</v>
      </c>
      <c r="R577" s="30">
        <v>84.615899999999996</v>
      </c>
      <c r="S577" s="30">
        <v>3.1118999999999999</v>
      </c>
      <c r="T577" s="30">
        <v>5.1929999999999996</v>
      </c>
      <c r="U577" s="30">
        <v>115.8036</v>
      </c>
      <c r="V577" s="31">
        <v>39340</v>
      </c>
    </row>
    <row r="578" spans="1:22" hidden="1" x14ac:dyDescent="0.3">
      <c r="A578" s="32" t="s">
        <v>173</v>
      </c>
      <c r="B578" s="32">
        <v>2014</v>
      </c>
      <c r="C578" s="29" t="s">
        <v>203</v>
      </c>
      <c r="D578" s="29" t="s">
        <v>45</v>
      </c>
      <c r="E578" s="33">
        <f t="shared" si="16"/>
        <v>0</v>
      </c>
      <c r="F578" s="33">
        <f t="shared" si="17"/>
        <v>1</v>
      </c>
      <c r="G578" s="30">
        <v>1.5266</v>
      </c>
      <c r="H578" s="30">
        <v>14.9079</v>
      </c>
      <c r="I578" s="30">
        <v>3.2736000000000001</v>
      </c>
      <c r="J578" s="30">
        <v>3.0592999999999999</v>
      </c>
      <c r="K578" s="31">
        <v>36020</v>
      </c>
      <c r="L578" s="31">
        <v>317398</v>
      </c>
      <c r="M578" s="31">
        <v>402529</v>
      </c>
      <c r="N578" s="31">
        <v>252643</v>
      </c>
      <c r="O578" s="31">
        <v>10775</v>
      </c>
      <c r="P578" s="31">
        <v>38543</v>
      </c>
      <c r="Q578" s="30">
        <v>9.1135999999999999</v>
      </c>
      <c r="R578" s="30">
        <v>81.978700000000003</v>
      </c>
      <c r="S578" s="30">
        <v>5.9286000000000003</v>
      </c>
      <c r="T578" s="30">
        <v>7.8627000000000002</v>
      </c>
      <c r="U578" s="30">
        <v>147.7337</v>
      </c>
      <c r="V578" s="31">
        <v>43208</v>
      </c>
    </row>
    <row r="579" spans="1:22" hidden="1" x14ac:dyDescent="0.3">
      <c r="A579" s="32" t="s">
        <v>174</v>
      </c>
      <c r="B579" s="32">
        <v>2015</v>
      </c>
      <c r="C579" s="29" t="s">
        <v>203</v>
      </c>
      <c r="D579" s="29" t="s">
        <v>45</v>
      </c>
      <c r="E579" s="33">
        <f t="shared" ref="E579:E586" si="18">IF(OR(AND(B579&gt;2006,B579&lt;=2012), B579=2001,B579&gt;=2020),1,0)</f>
        <v>0</v>
      </c>
      <c r="F579" s="33">
        <f t="shared" ref="F579:F586" si="19">IF(D579="USA",1,0)</f>
        <v>1</v>
      </c>
      <c r="G579" s="30">
        <v>1.4262999999999999</v>
      </c>
      <c r="H579" s="30">
        <v>14.1996</v>
      </c>
      <c r="I579" s="30">
        <v>3.1008</v>
      </c>
      <c r="J579" s="30">
        <v>2.9142999999999999</v>
      </c>
      <c r="K579" s="31">
        <v>38431</v>
      </c>
      <c r="L579" s="31">
        <v>341360</v>
      </c>
      <c r="M579" s="31">
        <v>421853</v>
      </c>
      <c r="N579" s="31">
        <v>264033</v>
      </c>
      <c r="O579" s="31">
        <v>11001</v>
      </c>
      <c r="P579" s="31">
        <v>40445</v>
      </c>
      <c r="Q579" s="30">
        <v>9.0106999999999999</v>
      </c>
      <c r="R579" s="30">
        <v>83.362200000000001</v>
      </c>
      <c r="S579" s="30">
        <v>4.5083000000000002</v>
      </c>
      <c r="T579" s="30">
        <v>6.2487000000000004</v>
      </c>
      <c r="U579" s="30">
        <v>149.1979</v>
      </c>
      <c r="V579" s="31">
        <v>45313</v>
      </c>
    </row>
    <row r="580" spans="1:22" hidden="1" x14ac:dyDescent="0.3">
      <c r="A580" s="32" t="s">
        <v>175</v>
      </c>
      <c r="B580" s="32">
        <v>2016</v>
      </c>
      <c r="C580" s="29" t="s">
        <v>203</v>
      </c>
      <c r="D580" s="29" t="s">
        <v>45</v>
      </c>
      <c r="E580" s="33">
        <f t="shared" si="18"/>
        <v>0</v>
      </c>
      <c r="F580" s="33">
        <f t="shared" si="19"/>
        <v>1</v>
      </c>
      <c r="G580" s="30">
        <v>1.357</v>
      </c>
      <c r="H580" s="30">
        <v>13.622199999999999</v>
      </c>
      <c r="I580" s="30">
        <v>3.1360999999999999</v>
      </c>
      <c r="J580" s="30">
        <v>2.9573999999999998</v>
      </c>
      <c r="K580" s="31">
        <v>39421</v>
      </c>
      <c r="L580" s="31">
        <v>358237</v>
      </c>
      <c r="M580" s="31">
        <v>445964</v>
      </c>
      <c r="N580" s="31">
        <v>278033</v>
      </c>
      <c r="O580" s="31">
        <v>11666</v>
      </c>
      <c r="P580" s="31">
        <v>41612</v>
      </c>
      <c r="Q580" s="30">
        <v>9.3039000000000005</v>
      </c>
      <c r="R580" s="30">
        <v>87.617400000000004</v>
      </c>
      <c r="S580" s="30">
        <v>5.3023999999999996</v>
      </c>
      <c r="T580" s="30">
        <v>11.381500000000001</v>
      </c>
      <c r="U580" s="30">
        <v>160.6472</v>
      </c>
      <c r="V580" s="31">
        <v>47355</v>
      </c>
    </row>
    <row r="581" spans="1:22" hidden="1" x14ac:dyDescent="0.3">
      <c r="A581" s="32" t="s">
        <v>176</v>
      </c>
      <c r="B581" s="32">
        <v>2017</v>
      </c>
      <c r="C581" s="29" t="s">
        <v>203</v>
      </c>
      <c r="D581" s="29" t="s">
        <v>45</v>
      </c>
      <c r="E581" s="33">
        <f t="shared" si="18"/>
        <v>0</v>
      </c>
      <c r="F581" s="33">
        <f t="shared" si="19"/>
        <v>1</v>
      </c>
      <c r="G581" s="30">
        <v>1.3695999999999999</v>
      </c>
      <c r="H581" s="30">
        <v>13.9046</v>
      </c>
      <c r="I581" s="30">
        <v>3.2208000000000001</v>
      </c>
      <c r="J581" s="30">
        <v>3.0209000000000001</v>
      </c>
      <c r="K581" s="31">
        <v>39806</v>
      </c>
      <c r="L581" s="31">
        <v>367771</v>
      </c>
      <c r="M581" s="31">
        <v>462040</v>
      </c>
      <c r="N581" s="31">
        <v>283986</v>
      </c>
      <c r="O581" s="31">
        <v>12380</v>
      </c>
      <c r="P581" s="31">
        <v>43439</v>
      </c>
      <c r="Q581" s="30">
        <v>9.3028999999999993</v>
      </c>
      <c r="R581" s="30">
        <v>87.652900000000002</v>
      </c>
      <c r="S581" s="30">
        <v>2.1410999999999998</v>
      </c>
      <c r="T581" s="30">
        <v>3.7732999999999999</v>
      </c>
      <c r="U581" s="30">
        <v>155.96789999999999</v>
      </c>
      <c r="V581" s="31">
        <v>47503</v>
      </c>
    </row>
    <row r="582" spans="1:22" hidden="1" x14ac:dyDescent="0.3">
      <c r="A582" s="32" t="s">
        <v>177</v>
      </c>
      <c r="B582" s="32">
        <v>2018</v>
      </c>
      <c r="C582" s="29" t="s">
        <v>203</v>
      </c>
      <c r="D582" s="29" t="s">
        <v>45</v>
      </c>
      <c r="E582" s="33">
        <f t="shared" si="18"/>
        <v>0</v>
      </c>
      <c r="F582" s="33">
        <f t="shared" si="19"/>
        <v>1</v>
      </c>
      <c r="G582" s="30">
        <v>1.5269999999999999</v>
      </c>
      <c r="H582" s="30">
        <v>15.3672</v>
      </c>
      <c r="I582" s="30">
        <v>3.2860999999999998</v>
      </c>
      <c r="J582" s="30">
        <v>3.0404</v>
      </c>
      <c r="K582" s="31">
        <v>40741</v>
      </c>
      <c r="L582" s="31">
        <v>381661</v>
      </c>
      <c r="M582" s="31">
        <v>467374</v>
      </c>
      <c r="N582" s="31">
        <v>288866</v>
      </c>
      <c r="O582" s="31">
        <v>12919</v>
      </c>
      <c r="P582" s="31">
        <v>44853</v>
      </c>
      <c r="Q582" s="30">
        <v>9.0475999999999992</v>
      </c>
      <c r="R582" s="30">
        <v>86.163300000000007</v>
      </c>
      <c r="S582" s="30">
        <v>1.7183999999999999</v>
      </c>
      <c r="T582" s="30">
        <v>-0.50109999999999999</v>
      </c>
      <c r="U582" s="30">
        <v>142.6215</v>
      </c>
      <c r="V582" s="31">
        <v>48178</v>
      </c>
    </row>
    <row r="583" spans="1:22" hidden="1" x14ac:dyDescent="0.3">
      <c r="A583" s="32" t="s">
        <v>178</v>
      </c>
      <c r="B583" s="32">
        <v>2019</v>
      </c>
      <c r="C583" s="29" t="s">
        <v>203</v>
      </c>
      <c r="D583" s="29" t="s">
        <v>45</v>
      </c>
      <c r="E583" s="33">
        <f t="shared" si="18"/>
        <v>0</v>
      </c>
      <c r="F583" s="33">
        <f t="shared" si="19"/>
        <v>1</v>
      </c>
      <c r="G583" s="30">
        <v>1.4361999999999999</v>
      </c>
      <c r="H583" s="30">
        <v>14.543200000000001</v>
      </c>
      <c r="I583" s="30">
        <v>3.2057000000000002</v>
      </c>
      <c r="J583" s="30">
        <v>2.9379</v>
      </c>
      <c r="K583" s="31">
        <v>41721</v>
      </c>
      <c r="L583" s="31">
        <v>391269</v>
      </c>
      <c r="M583" s="31">
        <v>495426</v>
      </c>
      <c r="N583" s="31">
        <v>301680</v>
      </c>
      <c r="O583" s="31">
        <v>13052</v>
      </c>
      <c r="P583" s="31">
        <v>45677</v>
      </c>
      <c r="Q583" s="30">
        <v>9.4397000000000002</v>
      </c>
      <c r="R583" s="30">
        <v>84.787199999999999</v>
      </c>
      <c r="S583" s="30">
        <v>4.4359999999999999</v>
      </c>
      <c r="T583" s="30">
        <v>4.7590000000000003</v>
      </c>
      <c r="U583" s="30">
        <v>256.23919999999998</v>
      </c>
      <c r="V583" s="31">
        <v>49744</v>
      </c>
    </row>
    <row r="584" spans="1:22" hidden="1" x14ac:dyDescent="0.3">
      <c r="A584" s="32" t="s">
        <v>179</v>
      </c>
      <c r="B584" s="32">
        <v>2020</v>
      </c>
      <c r="C584" s="29" t="s">
        <v>203</v>
      </c>
      <c r="D584" s="29" t="s">
        <v>45</v>
      </c>
      <c r="E584" s="33">
        <f t="shared" si="18"/>
        <v>1</v>
      </c>
      <c r="F584" s="33">
        <f t="shared" si="19"/>
        <v>1</v>
      </c>
      <c r="G584" s="30">
        <v>0.94520000000000004</v>
      </c>
      <c r="H584" s="30">
        <v>9.9602000000000004</v>
      </c>
      <c r="I584" s="30">
        <v>2.9887000000000001</v>
      </c>
      <c r="J584" s="30">
        <v>2.8690000000000002</v>
      </c>
      <c r="K584" s="31">
        <v>88948</v>
      </c>
      <c r="L584" s="31">
        <v>784354</v>
      </c>
      <c r="M584" s="31">
        <v>553905</v>
      </c>
      <c r="N584" s="31">
        <v>306468</v>
      </c>
      <c r="O584" s="31">
        <v>12825</v>
      </c>
      <c r="P584" s="31">
        <v>47112</v>
      </c>
      <c r="Q584" s="30">
        <v>10.31</v>
      </c>
      <c r="R584" s="30">
        <v>89.010099999999994</v>
      </c>
      <c r="S584" s="30">
        <v>1.5871</v>
      </c>
      <c r="T584" s="30">
        <v>18.7485</v>
      </c>
      <c r="U584" s="30" t="s">
        <v>146</v>
      </c>
      <c r="V584" s="31">
        <v>52602</v>
      </c>
    </row>
    <row r="585" spans="1:22" hidden="1" x14ac:dyDescent="0.3">
      <c r="A585" s="32" t="s">
        <v>180</v>
      </c>
      <c r="B585" s="32">
        <v>2021</v>
      </c>
      <c r="C585" s="29" t="s">
        <v>203</v>
      </c>
      <c r="D585" s="29" t="s">
        <v>45</v>
      </c>
      <c r="E585" s="33">
        <f t="shared" si="18"/>
        <v>1</v>
      </c>
      <c r="F585" s="33">
        <f t="shared" si="19"/>
        <v>1</v>
      </c>
      <c r="G585" s="30">
        <v>1.4129</v>
      </c>
      <c r="H585" s="30">
        <v>15.9002</v>
      </c>
      <c r="I585" s="30">
        <v>2.6867999999999999</v>
      </c>
      <c r="J585" s="30">
        <v>2.6038000000000001</v>
      </c>
      <c r="K585" s="31">
        <v>48516</v>
      </c>
      <c r="L585" s="31">
        <v>418571</v>
      </c>
      <c r="M585" s="31">
        <v>573284</v>
      </c>
      <c r="N585" s="31">
        <v>319803</v>
      </c>
      <c r="O585" s="31">
        <v>12494</v>
      </c>
      <c r="P585" s="31">
        <v>48547</v>
      </c>
      <c r="Q585" s="30">
        <v>10.3505</v>
      </c>
      <c r="R585" s="30">
        <v>91.215900000000005</v>
      </c>
      <c r="S585" s="30">
        <v>4.3512000000000004</v>
      </c>
      <c r="T585" s="30">
        <v>6.1226000000000003</v>
      </c>
      <c r="U585" s="30" t="s">
        <v>146</v>
      </c>
      <c r="V585" s="31">
        <v>56250</v>
      </c>
    </row>
    <row r="586" spans="1:22" hidden="1" x14ac:dyDescent="0.3">
      <c r="A586" s="32" t="s">
        <v>181</v>
      </c>
      <c r="B586" s="32">
        <v>2022</v>
      </c>
      <c r="C586" s="29" t="s">
        <v>203</v>
      </c>
      <c r="D586" s="29" t="s">
        <v>45</v>
      </c>
      <c r="E586" s="33">
        <f t="shared" si="18"/>
        <v>1</v>
      </c>
      <c r="F586" s="33">
        <f t="shared" si="19"/>
        <v>1</v>
      </c>
      <c r="G586" s="30">
        <v>0.93340000000000001</v>
      </c>
      <c r="H586" s="30">
        <v>11.9215</v>
      </c>
      <c r="I586" s="30">
        <v>2.8572000000000002</v>
      </c>
      <c r="J586" s="30">
        <v>2.6736</v>
      </c>
      <c r="K586" s="31">
        <v>48813</v>
      </c>
      <c r="L586" s="31">
        <v>496500</v>
      </c>
      <c r="M586" s="31">
        <v>674805</v>
      </c>
      <c r="N586" s="31">
        <v>390413</v>
      </c>
      <c r="O586" s="31">
        <v>14728</v>
      </c>
      <c r="P586" s="31">
        <v>43740</v>
      </c>
      <c r="Q586" s="30">
        <v>13.1716</v>
      </c>
      <c r="R586" s="30">
        <v>87.858999999999995</v>
      </c>
      <c r="S586" s="30">
        <v>22.0792</v>
      </c>
      <c r="T586" s="30">
        <v>15.105399999999999</v>
      </c>
      <c r="U586" s="30">
        <v>161.9359</v>
      </c>
      <c r="V586" s="31">
        <v>59015</v>
      </c>
    </row>
    <row r="591" spans="1:22" x14ac:dyDescent="0.3">
      <c r="E591">
        <f>COUNTIF(E2:E586,0)</f>
        <v>386</v>
      </c>
      <c r="F591">
        <f t="shared" ref="F591" si="20">COUNTIF(F2:F586,0)</f>
        <v>390</v>
      </c>
      <c r="G591">
        <f>COUNTIF(G2:G586,"")</f>
        <v>0</v>
      </c>
      <c r="H591">
        <f t="shared" ref="H591:V591" si="21">COUNTIF(H2:H586,"")</f>
        <v>0</v>
      </c>
      <c r="I591">
        <f t="shared" si="21"/>
        <v>0</v>
      </c>
      <c r="J591">
        <f t="shared" si="21"/>
        <v>0</v>
      </c>
      <c r="K591">
        <f t="shared" si="21"/>
        <v>0</v>
      </c>
      <c r="L591">
        <f t="shared" si="21"/>
        <v>0</v>
      </c>
      <c r="M591">
        <f t="shared" si="21"/>
        <v>0</v>
      </c>
      <c r="N591">
        <f t="shared" si="21"/>
        <v>0</v>
      </c>
      <c r="O591">
        <f t="shared" si="21"/>
        <v>0</v>
      </c>
      <c r="P591">
        <f t="shared" si="21"/>
        <v>25</v>
      </c>
      <c r="Q591">
        <f t="shared" si="21"/>
        <v>0</v>
      </c>
      <c r="R591">
        <f t="shared" si="21"/>
        <v>0</v>
      </c>
      <c r="S591">
        <f t="shared" si="21"/>
        <v>25</v>
      </c>
      <c r="T591">
        <f t="shared" si="21"/>
        <v>25</v>
      </c>
      <c r="U591">
        <f t="shared" si="21"/>
        <v>0</v>
      </c>
      <c r="V591">
        <f t="shared" si="21"/>
        <v>0</v>
      </c>
    </row>
  </sheetData>
  <autoFilter ref="A1:V586" xr:uid="{F85E5A8A-C1EA-49DE-B955-FC4157B8E45C}">
    <filterColumn colId="3">
      <filters>
        <filter val="CAN"/>
      </filters>
    </filterColumn>
  </autoFilter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51F8-21A3-4F8D-BC02-29AA20AA40ED}">
  <sheetPr codeName="Sheet5"/>
  <dimension ref="B4:H58"/>
  <sheetViews>
    <sheetView topLeftCell="A28" workbookViewId="0">
      <selection activeCell="G6" sqref="G6"/>
    </sheetView>
  </sheetViews>
  <sheetFormatPr defaultColWidth="8.88671875" defaultRowHeight="13.2" x14ac:dyDescent="0.3"/>
  <cols>
    <col min="1" max="1" width="5" style="1" customWidth="1"/>
    <col min="2" max="3" width="8.88671875" style="1"/>
    <col min="4" max="4" width="12.109375" style="41" bestFit="1" customWidth="1"/>
    <col min="5" max="5" width="16.88671875" style="1" bestFit="1" customWidth="1"/>
    <col min="6" max="6" width="16.88671875" style="57" customWidth="1"/>
    <col min="7" max="7" width="19" style="41" customWidth="1"/>
    <col min="8" max="8" width="30.21875" style="1" bestFit="1" customWidth="1"/>
    <col min="9" max="16384" width="8.88671875" style="1"/>
  </cols>
  <sheetData>
    <row r="4" spans="2:8" x14ac:dyDescent="0.3">
      <c r="B4" s="2" t="s">
        <v>19</v>
      </c>
      <c r="C4" s="2" t="s">
        <v>17</v>
      </c>
      <c r="D4" s="40" t="s">
        <v>6</v>
      </c>
      <c r="E4" s="42" t="s">
        <v>18</v>
      </c>
      <c r="F4" s="52" t="s">
        <v>231</v>
      </c>
      <c r="G4" s="43" t="s">
        <v>230</v>
      </c>
      <c r="H4" s="2" t="s">
        <v>7</v>
      </c>
    </row>
    <row r="5" spans="2:8" x14ac:dyDescent="0.3">
      <c r="B5" s="2">
        <v>1970</v>
      </c>
      <c r="C5" s="2"/>
      <c r="D5" s="40">
        <v>-0.28349126321482698</v>
      </c>
      <c r="E5" s="2"/>
      <c r="F5" s="53"/>
      <c r="G5" s="40"/>
      <c r="H5" s="38">
        <v>8.0449999999999999</v>
      </c>
    </row>
    <row r="6" spans="2:8" x14ac:dyDescent="0.3">
      <c r="B6" s="2">
        <v>1971</v>
      </c>
      <c r="C6" s="2"/>
      <c r="D6" s="40">
        <v>3.2933516392178501</v>
      </c>
      <c r="E6" s="2"/>
      <c r="F6" s="53"/>
      <c r="G6" s="40">
        <f>+LN(H6/H5)*100</f>
        <v>-25.848738902159933</v>
      </c>
      <c r="H6" s="38">
        <v>6.2125000000000004</v>
      </c>
    </row>
    <row r="7" spans="2:8" x14ac:dyDescent="0.3">
      <c r="B7" s="2">
        <v>1972</v>
      </c>
      <c r="C7" s="2"/>
      <c r="D7" s="40">
        <v>5.2589073570513296</v>
      </c>
      <c r="E7" s="2"/>
      <c r="F7" s="53"/>
      <c r="G7" s="40">
        <f t="shared" ref="G7:G57" si="0">+LN(H7/H6)*100</f>
        <v>5.6330886199152008</v>
      </c>
      <c r="H7" s="38">
        <v>6.5724999999999998</v>
      </c>
    </row>
    <row r="8" spans="2:8" x14ac:dyDescent="0.3">
      <c r="B8" s="2">
        <v>1973</v>
      </c>
      <c r="C8" s="2"/>
      <c r="D8" s="40">
        <v>5.6457225561830002</v>
      </c>
      <c r="E8" s="2"/>
      <c r="F8" s="53"/>
      <c r="G8" s="40">
        <f t="shared" si="0"/>
        <v>55.575025977924284</v>
      </c>
      <c r="H8" s="38">
        <v>11.4575</v>
      </c>
    </row>
    <row r="9" spans="2:8" x14ac:dyDescent="0.3">
      <c r="B9" s="2">
        <v>1974</v>
      </c>
      <c r="C9" s="2"/>
      <c r="D9" s="40">
        <v>-0.54055165158318597</v>
      </c>
      <c r="E9" s="2"/>
      <c r="F9" s="53"/>
      <c r="G9" s="40">
        <f t="shared" si="0"/>
        <v>15.754257055567491</v>
      </c>
      <c r="H9" s="38">
        <v>13.412500000000001</v>
      </c>
    </row>
    <row r="10" spans="2:8" x14ac:dyDescent="0.3">
      <c r="B10" s="2">
        <v>1975</v>
      </c>
      <c r="C10" s="2"/>
      <c r="D10" s="40">
        <v>-0.20545606501301</v>
      </c>
      <c r="E10" s="2"/>
      <c r="F10" s="53"/>
      <c r="G10" s="40">
        <f t="shared" si="0"/>
        <v>-23.274212670600885</v>
      </c>
      <c r="H10" s="38">
        <v>10.6275</v>
      </c>
    </row>
    <row r="11" spans="2:8" x14ac:dyDescent="0.3">
      <c r="B11" s="2">
        <v>1976</v>
      </c>
      <c r="C11" s="2"/>
      <c r="D11" s="40">
        <v>5.3881392872629403</v>
      </c>
      <c r="E11" s="2"/>
      <c r="F11" s="53"/>
      <c r="G11" s="40">
        <f t="shared" si="0"/>
        <v>7.8467176964336822</v>
      </c>
      <c r="H11" s="38">
        <v>11.495000000000001</v>
      </c>
    </row>
    <row r="12" spans="2:8" x14ac:dyDescent="0.3">
      <c r="B12" s="2">
        <v>1977</v>
      </c>
      <c r="C12" s="2"/>
      <c r="D12" s="40">
        <v>4.6241530648236697</v>
      </c>
      <c r="E12" s="2"/>
      <c r="F12" s="53"/>
      <c r="G12" s="40">
        <f t="shared" si="0"/>
        <v>-34.236166361259549</v>
      </c>
      <c r="H12" s="38">
        <v>8.1624999999999996</v>
      </c>
    </row>
    <row r="13" spans="2:8" x14ac:dyDescent="0.3">
      <c r="B13" s="2">
        <v>1978</v>
      </c>
      <c r="C13" s="2"/>
      <c r="D13" s="40">
        <v>5.5353049583976901</v>
      </c>
      <c r="E13" s="2"/>
      <c r="F13" s="53"/>
      <c r="G13" s="40">
        <f t="shared" si="0"/>
        <v>12.399139105104336</v>
      </c>
      <c r="H13" s="38">
        <v>9.24</v>
      </c>
    </row>
    <row r="14" spans="2:8" x14ac:dyDescent="0.3">
      <c r="B14" s="2">
        <v>1979</v>
      </c>
      <c r="C14" s="2"/>
      <c r="D14" s="40">
        <v>3.1661453077800301</v>
      </c>
      <c r="E14" s="2"/>
      <c r="F14" s="53"/>
      <c r="G14" s="40">
        <f t="shared" si="0"/>
        <v>39.275845683904969</v>
      </c>
      <c r="H14" s="38">
        <v>13.685</v>
      </c>
    </row>
    <row r="15" spans="2:8" x14ac:dyDescent="0.3">
      <c r="B15" s="2">
        <v>1980</v>
      </c>
      <c r="C15" s="2"/>
      <c r="D15" s="40">
        <v>-0.256749673873159</v>
      </c>
      <c r="E15" s="2"/>
      <c r="F15" s="53"/>
      <c r="G15" s="40">
        <f t="shared" si="0"/>
        <v>19.445685680183036</v>
      </c>
      <c r="H15" s="38">
        <v>16.622499999999999</v>
      </c>
    </row>
    <row r="16" spans="2:8" x14ac:dyDescent="0.3">
      <c r="B16" s="2">
        <v>1981</v>
      </c>
      <c r="C16" s="2"/>
      <c r="D16" s="40">
        <v>2.5377193071482802</v>
      </c>
      <c r="E16" s="2"/>
      <c r="F16" s="53"/>
      <c r="G16" s="40">
        <f t="shared" si="0"/>
        <v>-17.796948269280968</v>
      </c>
      <c r="H16" s="38">
        <v>13.9125</v>
      </c>
    </row>
    <row r="17" spans="2:8" x14ac:dyDescent="0.3">
      <c r="B17" s="2">
        <v>1982</v>
      </c>
      <c r="C17" s="2"/>
      <c r="D17" s="40">
        <v>-1.80288740885109</v>
      </c>
      <c r="E17" s="2"/>
      <c r="F17" s="53"/>
      <c r="G17" s="40">
        <f t="shared" si="0"/>
        <v>-12.440871062852088</v>
      </c>
      <c r="H17" s="38">
        <v>12.284999999999998</v>
      </c>
    </row>
    <row r="18" spans="2:8" x14ac:dyDescent="0.3">
      <c r="B18" s="2">
        <v>1983</v>
      </c>
      <c r="C18" s="2"/>
      <c r="D18" s="40">
        <v>4.5839133553016902</v>
      </c>
      <c r="E18" s="2"/>
      <c r="F18" s="53"/>
      <c r="G18" s="40">
        <f t="shared" si="0"/>
        <v>-19.312450987843373</v>
      </c>
      <c r="H18" s="38">
        <v>10.1275</v>
      </c>
    </row>
    <row r="19" spans="2:8" x14ac:dyDescent="0.3">
      <c r="B19" s="2">
        <v>1984</v>
      </c>
      <c r="C19" s="2"/>
      <c r="D19" s="40">
        <v>7.2366331501862096</v>
      </c>
      <c r="E19" s="2"/>
      <c r="F19" s="53"/>
      <c r="G19" s="40">
        <f t="shared" si="0"/>
        <v>-1.84359979949998</v>
      </c>
      <c r="H19" s="38">
        <v>9.9425000000000008</v>
      </c>
    </row>
    <row r="20" spans="2:8" x14ac:dyDescent="0.3">
      <c r="B20" s="2">
        <v>1985</v>
      </c>
      <c r="C20" s="2"/>
      <c r="D20" s="40">
        <v>4.1696562233772898</v>
      </c>
      <c r="E20" s="2"/>
      <c r="F20" s="53"/>
      <c r="G20" s="40">
        <f t="shared" si="0"/>
        <v>20.809500649462674</v>
      </c>
      <c r="H20" s="38">
        <v>12.2425</v>
      </c>
    </row>
    <row r="21" spans="2:8" x14ac:dyDescent="0.3">
      <c r="B21" s="2">
        <v>1986</v>
      </c>
      <c r="C21" s="2"/>
      <c r="D21" s="40">
        <v>3.4626459710687998</v>
      </c>
      <c r="E21" s="37">
        <v>238.92083333333332</v>
      </c>
      <c r="F21" s="54"/>
      <c r="G21" s="40">
        <f t="shared" si="0"/>
        <v>-11.203077361950912</v>
      </c>
      <c r="H21" s="38">
        <v>10.945</v>
      </c>
    </row>
    <row r="22" spans="2:8" s="49" customFormat="1" x14ac:dyDescent="0.3">
      <c r="B22" s="45">
        <v>1987</v>
      </c>
      <c r="C22" s="45"/>
      <c r="D22" s="46">
        <v>3.4592519897330201</v>
      </c>
      <c r="E22" s="47">
        <v>285.99166666666667</v>
      </c>
      <c r="F22" s="55">
        <f>LN(E22/E21)*100</f>
        <v>17.983041709033401</v>
      </c>
      <c r="G22" s="51">
        <f t="shared" si="0"/>
        <v>-12.101461064284113</v>
      </c>
      <c r="H22" s="48">
        <v>9.6974999999999998</v>
      </c>
    </row>
    <row r="23" spans="2:8" x14ac:dyDescent="0.3">
      <c r="B23" s="2">
        <v>1988</v>
      </c>
      <c r="C23" s="2"/>
      <c r="D23" s="40">
        <v>4.1770612914039997</v>
      </c>
      <c r="E23" s="37">
        <v>268.05083333333329</v>
      </c>
      <c r="F23" s="55">
        <f>LN(E23/E22)*100</f>
        <v>-6.4786033724772238</v>
      </c>
      <c r="G23" s="40">
        <f t="shared" si="0"/>
        <v>6.3184162799562102</v>
      </c>
      <c r="H23" s="38">
        <v>10.33</v>
      </c>
    </row>
    <row r="24" spans="2:8" x14ac:dyDescent="0.3">
      <c r="B24" s="2">
        <v>1989</v>
      </c>
      <c r="C24" s="2"/>
      <c r="D24" s="40">
        <v>3.67264814950788</v>
      </c>
      <c r="E24" s="37">
        <v>326.31416666666667</v>
      </c>
      <c r="F24" s="55">
        <f t="shared" ref="F24:F57" si="1">LN(E24/E23)*100</f>
        <v>19.668397959466002</v>
      </c>
      <c r="G24" s="40">
        <f t="shared" si="0"/>
        <v>29.593687183420109</v>
      </c>
      <c r="H24" s="38">
        <v>13.887499999999999</v>
      </c>
    </row>
    <row r="25" spans="2:8" x14ac:dyDescent="0.3">
      <c r="B25" s="2">
        <v>1990</v>
      </c>
      <c r="C25" s="2"/>
      <c r="D25" s="40">
        <v>1.88596495668033</v>
      </c>
      <c r="E25" s="37">
        <v>332.68000000000006</v>
      </c>
      <c r="F25" s="55">
        <f t="shared" si="1"/>
        <v>1.9320448264390007</v>
      </c>
      <c r="G25" s="40">
        <f t="shared" si="0"/>
        <v>6.1608941577540044</v>
      </c>
      <c r="H25" s="38">
        <v>14.77</v>
      </c>
    </row>
    <row r="26" spans="2:8" x14ac:dyDescent="0.3">
      <c r="B26" s="2">
        <v>1991</v>
      </c>
      <c r="C26" s="2"/>
      <c r="D26" s="40">
        <v>-0.108264790855543</v>
      </c>
      <c r="E26" s="37">
        <v>381.53416666666664</v>
      </c>
      <c r="F26" s="55">
        <f t="shared" si="1"/>
        <v>13.7019338473162</v>
      </c>
      <c r="G26" s="40">
        <f t="shared" si="0"/>
        <v>-24.829645093076198</v>
      </c>
      <c r="H26" s="38">
        <v>11.522500000000001</v>
      </c>
    </row>
    <row r="27" spans="2:8" x14ac:dyDescent="0.3">
      <c r="B27" s="2">
        <v>1992</v>
      </c>
      <c r="C27" s="2"/>
      <c r="D27" s="40">
        <v>3.5224405274050201</v>
      </c>
      <c r="E27" s="37">
        <v>417.11583333333346</v>
      </c>
      <c r="F27" s="55">
        <f t="shared" si="1"/>
        <v>8.9163555529826741</v>
      </c>
      <c r="G27" s="40">
        <f t="shared" si="0"/>
        <v>-18.045738093491135</v>
      </c>
      <c r="H27" s="38">
        <v>9.6199999999999992</v>
      </c>
    </row>
    <row r="28" spans="2:8" x14ac:dyDescent="0.3">
      <c r="B28" s="2">
        <v>1993</v>
      </c>
      <c r="C28" s="2"/>
      <c r="D28" s="40">
        <v>2.75178105096643</v>
      </c>
      <c r="E28" s="37">
        <v>453.45249999999993</v>
      </c>
      <c r="F28" s="55">
        <f t="shared" si="1"/>
        <v>8.3526562161924609</v>
      </c>
      <c r="G28" s="40">
        <f t="shared" si="0"/>
        <v>-48.255609531685536</v>
      </c>
      <c r="H28" s="38">
        <v>5.9375000000000009</v>
      </c>
    </row>
    <row r="29" spans="2:8" x14ac:dyDescent="0.3">
      <c r="B29" s="2">
        <v>1994</v>
      </c>
      <c r="C29" s="2"/>
      <c r="D29" s="40">
        <v>4.0287932599190297</v>
      </c>
      <c r="E29" s="37">
        <v>460.66416666666663</v>
      </c>
      <c r="F29" s="55">
        <f t="shared" si="1"/>
        <v>1.5778765561868695</v>
      </c>
      <c r="G29" s="40">
        <f t="shared" si="0"/>
        <v>-7.5631399186116468</v>
      </c>
      <c r="H29" s="38">
        <v>5.5049999999999999</v>
      </c>
    </row>
    <row r="30" spans="2:8" x14ac:dyDescent="0.3">
      <c r="B30" s="2">
        <v>1995</v>
      </c>
      <c r="C30" s="2"/>
      <c r="D30" s="40">
        <v>2.6842172720778601</v>
      </c>
      <c r="E30" s="37">
        <v>546.87749999999994</v>
      </c>
      <c r="F30" s="55">
        <f t="shared" si="1"/>
        <v>17.155553980273243</v>
      </c>
      <c r="G30" s="40">
        <f t="shared" si="0"/>
        <v>19.383539885629382</v>
      </c>
      <c r="H30" s="38">
        <v>6.6825000000000001</v>
      </c>
    </row>
    <row r="31" spans="2:8" x14ac:dyDescent="0.3">
      <c r="B31" s="2">
        <v>1996</v>
      </c>
      <c r="C31" s="2"/>
      <c r="D31" s="40">
        <v>3.77256549921414</v>
      </c>
      <c r="E31" s="37">
        <v>674.84749999999997</v>
      </c>
      <c r="F31" s="55">
        <f t="shared" si="1"/>
        <v>21.026191089149609</v>
      </c>
      <c r="G31" s="40">
        <f t="shared" si="0"/>
        <v>-10.357468965421845</v>
      </c>
      <c r="H31" s="38">
        <v>6.0249999999999995</v>
      </c>
    </row>
    <row r="32" spans="2:8" x14ac:dyDescent="0.3">
      <c r="B32" s="2">
        <v>1997</v>
      </c>
      <c r="C32" s="2"/>
      <c r="D32" s="40">
        <v>4.4471749452452496</v>
      </c>
      <c r="E32" s="37">
        <v>875.86416666666673</v>
      </c>
      <c r="F32" s="55">
        <f t="shared" si="1"/>
        <v>26.072427860891199</v>
      </c>
      <c r="G32" s="40">
        <f t="shared" si="0"/>
        <v>12.504109498900432</v>
      </c>
      <c r="H32" s="38">
        <v>6.8274999999999997</v>
      </c>
    </row>
    <row r="33" spans="2:8" x14ac:dyDescent="0.3">
      <c r="B33" s="2">
        <v>1998</v>
      </c>
      <c r="C33" s="2"/>
      <c r="D33" s="40">
        <v>4.4813944315531602</v>
      </c>
      <c r="E33" s="37">
        <v>1087.8558333333333</v>
      </c>
      <c r="F33" s="55">
        <f t="shared" si="1"/>
        <v>21.675289447831517</v>
      </c>
      <c r="G33" s="40">
        <f t="shared" si="0"/>
        <v>7.1698837229222008</v>
      </c>
      <c r="H33" s="38">
        <v>7.335</v>
      </c>
    </row>
    <row r="34" spans="2:8" x14ac:dyDescent="0.3">
      <c r="B34" s="2">
        <v>1999</v>
      </c>
      <c r="C34" s="2"/>
      <c r="D34" s="40">
        <v>4.7944990446750797</v>
      </c>
      <c r="E34" s="37">
        <v>1330.5833333333333</v>
      </c>
      <c r="F34" s="55">
        <f t="shared" si="1"/>
        <v>20.14088090429766</v>
      </c>
      <c r="G34" s="40">
        <f t="shared" si="0"/>
        <v>-29.70418029197921</v>
      </c>
      <c r="H34" s="38">
        <v>5.4500000000000011</v>
      </c>
    </row>
    <row r="35" spans="2:8" x14ac:dyDescent="0.3">
      <c r="B35" s="2">
        <v>2000</v>
      </c>
      <c r="C35" s="2"/>
      <c r="D35" s="40">
        <v>4.0771594794161796</v>
      </c>
      <c r="E35" s="37">
        <v>1419.7283333333335</v>
      </c>
      <c r="F35" s="55">
        <f t="shared" si="1"/>
        <v>6.4848096186651185</v>
      </c>
      <c r="G35" s="40">
        <f t="shared" si="0"/>
        <v>11.349249888751523</v>
      </c>
      <c r="H35" s="38">
        <v>6.1050000000000004</v>
      </c>
    </row>
    <row r="36" spans="2:8" x14ac:dyDescent="0.3">
      <c r="B36" s="2">
        <v>2001</v>
      </c>
      <c r="C36" s="2"/>
      <c r="D36" s="40">
        <v>0.95433872870837899</v>
      </c>
      <c r="E36" s="37">
        <v>1185.7500000000002</v>
      </c>
      <c r="F36" s="55">
        <f t="shared" si="1"/>
        <v>-18.009005298066089</v>
      </c>
      <c r="G36" s="40">
        <f t="shared" si="0"/>
        <v>-20.568826745413055</v>
      </c>
      <c r="H36" s="38">
        <v>4.9700000000000006</v>
      </c>
    </row>
    <row r="37" spans="2:8" x14ac:dyDescent="0.3">
      <c r="B37" s="2">
        <v>2002</v>
      </c>
      <c r="C37" s="2"/>
      <c r="D37" s="40">
        <v>1.6959429227495699</v>
      </c>
      <c r="E37" s="37">
        <v>988.58833333333348</v>
      </c>
      <c r="F37" s="55">
        <f t="shared" si="1"/>
        <v>-18.18527651548176</v>
      </c>
      <c r="G37" s="40">
        <f t="shared" si="0"/>
        <v>-21.837626089029953</v>
      </c>
      <c r="H37" s="38">
        <v>3.9949999999999997</v>
      </c>
    </row>
    <row r="38" spans="2:8" x14ac:dyDescent="0.3">
      <c r="B38" s="2">
        <v>2003</v>
      </c>
      <c r="C38" s="2"/>
      <c r="D38" s="40">
        <v>2.7962091006717</v>
      </c>
      <c r="E38" s="37">
        <v>967.93000000000018</v>
      </c>
      <c r="F38" s="55">
        <f t="shared" si="1"/>
        <v>-2.1118228990670262</v>
      </c>
      <c r="G38" s="40">
        <f t="shared" si="0"/>
        <v>-8.6215243879623085</v>
      </c>
      <c r="H38" s="38">
        <v>3.665</v>
      </c>
    </row>
    <row r="39" spans="2:8" x14ac:dyDescent="0.3">
      <c r="B39" s="2">
        <v>2004</v>
      </c>
      <c r="C39" s="2"/>
      <c r="D39" s="40">
        <v>3.8525526006435098</v>
      </c>
      <c r="E39" s="37">
        <v>1133.9650000000001</v>
      </c>
      <c r="F39" s="55">
        <f t="shared" si="1"/>
        <v>15.83158490016541</v>
      </c>
      <c r="G39" s="40">
        <f t="shared" si="0"/>
        <v>22.068486956749851</v>
      </c>
      <c r="H39" s="38">
        <v>4.57</v>
      </c>
    </row>
    <row r="40" spans="2:8" x14ac:dyDescent="0.3">
      <c r="B40" s="2">
        <v>2005</v>
      </c>
      <c r="C40" s="2"/>
      <c r="D40" s="40">
        <v>3.4832203202525802</v>
      </c>
      <c r="E40" s="37">
        <v>1207.7699999999998</v>
      </c>
      <c r="F40" s="55">
        <f t="shared" si="1"/>
        <v>6.3055343402032529</v>
      </c>
      <c r="G40" s="40">
        <f t="shared" si="0"/>
        <v>2.7517247399369804</v>
      </c>
      <c r="H40" s="38">
        <v>4.6974999999999998</v>
      </c>
    </row>
    <row r="41" spans="2:8" x14ac:dyDescent="0.3">
      <c r="B41" s="2">
        <v>2006</v>
      </c>
      <c r="C41" s="2"/>
      <c r="D41" s="40">
        <v>2.7828106258432701</v>
      </c>
      <c r="E41" s="37">
        <v>1318.3091666666667</v>
      </c>
      <c r="F41" s="55">
        <f t="shared" si="1"/>
        <v>8.7574297123439706</v>
      </c>
      <c r="G41" s="40">
        <f t="shared" si="0"/>
        <v>2.1064496594234416</v>
      </c>
      <c r="H41" s="38">
        <v>4.7974999999999994</v>
      </c>
    </row>
    <row r="42" spans="2:8" x14ac:dyDescent="0.3">
      <c r="B42" s="2">
        <v>2007</v>
      </c>
      <c r="C42" s="2"/>
      <c r="D42" s="40">
        <v>2.01050755163328</v>
      </c>
      <c r="E42" s="37">
        <v>1478.0958333333335</v>
      </c>
      <c r="F42" s="55">
        <f t="shared" si="1"/>
        <v>11.440467914050702</v>
      </c>
      <c r="G42" s="40">
        <f t="shared" si="0"/>
        <v>21.613625390754567</v>
      </c>
      <c r="H42" s="38">
        <v>5.9550000000000001</v>
      </c>
    </row>
    <row r="43" spans="2:8" x14ac:dyDescent="0.3">
      <c r="B43" s="2">
        <v>2008</v>
      </c>
      <c r="C43" s="2"/>
      <c r="D43" s="40">
        <v>0.122188442974647</v>
      </c>
      <c r="E43" s="37">
        <v>1215.2216666666666</v>
      </c>
      <c r="F43" s="55">
        <f t="shared" si="1"/>
        <v>-19.582815844469096</v>
      </c>
      <c r="G43" s="40">
        <f t="shared" si="0"/>
        <v>-8.1302947285824168</v>
      </c>
      <c r="H43" s="38">
        <v>5.49</v>
      </c>
    </row>
    <row r="44" spans="2:8" x14ac:dyDescent="0.3">
      <c r="B44" s="2">
        <v>2009</v>
      </c>
      <c r="C44" s="2"/>
      <c r="D44" s="40">
        <v>-2.5998883510855801</v>
      </c>
      <c r="E44" s="37">
        <v>948.51750000000004</v>
      </c>
      <c r="F44" s="55">
        <f t="shared" si="1"/>
        <v>-24.778154144577758</v>
      </c>
      <c r="G44" s="40">
        <f t="shared" si="0"/>
        <v>-152.2692205218506</v>
      </c>
      <c r="H44" s="38">
        <v>1.1975</v>
      </c>
    </row>
    <row r="45" spans="2:8" x14ac:dyDescent="0.3">
      <c r="B45" s="2">
        <v>2010</v>
      </c>
      <c r="C45" s="2"/>
      <c r="D45" s="40">
        <v>2.7088566941968102</v>
      </c>
      <c r="E45" s="37">
        <v>1130.6816666666666</v>
      </c>
      <c r="F45" s="55">
        <f t="shared" si="1"/>
        <v>17.567573527575036</v>
      </c>
      <c r="G45" s="40">
        <f t="shared" si="0"/>
        <v>-55.129973169376534</v>
      </c>
      <c r="H45" s="38">
        <v>0.69</v>
      </c>
    </row>
    <row r="46" spans="2:8" x14ac:dyDescent="0.3">
      <c r="B46" s="2">
        <v>2011</v>
      </c>
      <c r="C46" s="2"/>
      <c r="D46" s="40">
        <v>1.54989495017045</v>
      </c>
      <c r="E46" s="37">
        <v>1280.7558333333332</v>
      </c>
      <c r="F46" s="55">
        <f t="shared" si="1"/>
        <v>12.462970276676295</v>
      </c>
      <c r="G46" s="40">
        <f t="shared" si="0"/>
        <v>25.171692375826577</v>
      </c>
      <c r="H46" s="38">
        <v>0.88749999999999996</v>
      </c>
    </row>
    <row r="47" spans="2:8" x14ac:dyDescent="0.3">
      <c r="B47" s="2">
        <v>2012</v>
      </c>
      <c r="C47" s="2"/>
      <c r="D47" s="40">
        <v>2.2806876031918502</v>
      </c>
      <c r="E47" s="37">
        <v>1386.5050000000001</v>
      </c>
      <c r="F47" s="55">
        <f t="shared" si="1"/>
        <v>7.9335793820117502</v>
      </c>
      <c r="G47" s="40">
        <f t="shared" si="0"/>
        <v>-5.7987257650349395</v>
      </c>
      <c r="H47" s="38">
        <v>0.83749999999999991</v>
      </c>
    </row>
    <row r="48" spans="2:8" x14ac:dyDescent="0.3">
      <c r="B48" s="2">
        <v>2013</v>
      </c>
      <c r="C48" s="2"/>
      <c r="D48" s="40">
        <v>1.84187539518688</v>
      </c>
      <c r="E48" s="37">
        <v>1652.2941666666666</v>
      </c>
      <c r="F48" s="55">
        <f t="shared" si="1"/>
        <v>17.537853396638734</v>
      </c>
      <c r="G48" s="40">
        <f t="shared" si="0"/>
        <v>-52.586350113053101</v>
      </c>
      <c r="H48" s="38">
        <v>0.495</v>
      </c>
    </row>
    <row r="49" spans="2:8" x14ac:dyDescent="0.3">
      <c r="B49" s="2">
        <v>2014</v>
      </c>
      <c r="C49" s="2"/>
      <c r="D49" s="40">
        <v>2.2877759325535898</v>
      </c>
      <c r="E49" s="37">
        <v>1944.4141666666667</v>
      </c>
      <c r="F49" s="55">
        <f t="shared" si="1"/>
        <v>16.279600580719226</v>
      </c>
      <c r="G49" s="40">
        <f t="shared" si="0"/>
        <v>8.2370997433127773</v>
      </c>
      <c r="H49" s="38">
        <v>0.53750000000000009</v>
      </c>
    </row>
    <row r="50" spans="2:8" x14ac:dyDescent="0.3">
      <c r="B50" s="2">
        <v>2015</v>
      </c>
      <c r="C50" s="2"/>
      <c r="D50" s="40">
        <v>2.7063695817639899</v>
      </c>
      <c r="E50" s="37">
        <v>2051.9291666666663</v>
      </c>
      <c r="F50" s="55">
        <f t="shared" si="1"/>
        <v>5.3819675500990032</v>
      </c>
      <c r="G50" s="40">
        <f t="shared" si="0"/>
        <v>2.7524673390089935</v>
      </c>
      <c r="H50" s="38">
        <v>0.55249999999999999</v>
      </c>
    </row>
    <row r="51" spans="2:8" x14ac:dyDescent="0.3">
      <c r="B51" s="2">
        <v>2016</v>
      </c>
      <c r="C51" s="2"/>
      <c r="D51" s="40">
        <v>1.66747207596187</v>
      </c>
      <c r="E51" s="37">
        <v>2105.8274999999999</v>
      </c>
      <c r="F51" s="55">
        <f t="shared" si="1"/>
        <v>2.592809398073177</v>
      </c>
      <c r="G51" s="40">
        <f t="shared" si="0"/>
        <v>-11.495897277976438</v>
      </c>
      <c r="H51" s="38">
        <v>0.49249999999999994</v>
      </c>
    </row>
    <row r="52" spans="2:8" x14ac:dyDescent="0.3">
      <c r="B52" s="2">
        <v>2017</v>
      </c>
      <c r="C52" s="2"/>
      <c r="D52" s="40">
        <v>2.24192121597748</v>
      </c>
      <c r="E52" s="37">
        <v>2465.2000000000003</v>
      </c>
      <c r="F52" s="55">
        <f t="shared" si="1"/>
        <v>15.75644385807878</v>
      </c>
      <c r="G52" s="40">
        <f t="shared" si="0"/>
        <v>96.096317192574773</v>
      </c>
      <c r="H52" s="38">
        <v>1.2874999999999999</v>
      </c>
    </row>
    <row r="53" spans="2:8" x14ac:dyDescent="0.3">
      <c r="B53" s="2">
        <v>2018</v>
      </c>
      <c r="C53" s="2"/>
      <c r="D53" s="40">
        <v>2.9453848312678002</v>
      </c>
      <c r="E53" s="37">
        <v>2738.3958333333335</v>
      </c>
      <c r="F53" s="55">
        <f t="shared" si="1"/>
        <v>10.50993465569568</v>
      </c>
      <c r="G53" s="40">
        <f t="shared" si="0"/>
        <v>60.525280130543749</v>
      </c>
      <c r="H53" s="38">
        <v>2.3583333333333329</v>
      </c>
    </row>
    <row r="54" spans="2:8" x14ac:dyDescent="0.3">
      <c r="B54" s="2">
        <v>2019</v>
      </c>
      <c r="C54" s="2"/>
      <c r="D54" s="40">
        <v>2.2944390776931098</v>
      </c>
      <c r="E54" s="37">
        <v>2937.9616666666666</v>
      </c>
      <c r="F54" s="55">
        <f t="shared" si="1"/>
        <v>7.0343743579107363</v>
      </c>
      <c r="G54" s="40">
        <f t="shared" si="0"/>
        <v>-2.5770932284035988</v>
      </c>
      <c r="H54" s="38">
        <v>2.2983333333333333</v>
      </c>
    </row>
    <row r="55" spans="2:8" x14ac:dyDescent="0.3">
      <c r="B55" s="2">
        <v>2020</v>
      </c>
      <c r="C55" s="2"/>
      <c r="D55" s="40">
        <v>-2.76780251140578</v>
      </c>
      <c r="E55" s="37">
        <v>3216.9541666666664</v>
      </c>
      <c r="F55" s="55">
        <f t="shared" si="1"/>
        <v>9.0718970685114702</v>
      </c>
      <c r="G55" s="40">
        <f t="shared" si="0"/>
        <v>-114.23391508809951</v>
      </c>
      <c r="H55" s="38">
        <v>0.73333333333333339</v>
      </c>
    </row>
    <row r="56" spans="2:8" x14ac:dyDescent="0.3">
      <c r="B56" s="2">
        <v>2021</v>
      </c>
      <c r="C56" s="2"/>
      <c r="D56" s="40">
        <v>5.9454847612217199</v>
      </c>
      <c r="E56" s="37">
        <v>4278.7583333333332</v>
      </c>
      <c r="F56" s="55">
        <f t="shared" si="1"/>
        <v>28.522785754254098</v>
      </c>
      <c r="G56" s="40">
        <f t="shared" si="0"/>
        <v>-151.61959856938344</v>
      </c>
      <c r="H56" s="38">
        <v>0.161</v>
      </c>
    </row>
    <row r="57" spans="2:8" x14ac:dyDescent="0.3">
      <c r="B57" s="2">
        <v>2022</v>
      </c>
      <c r="C57" s="2"/>
      <c r="D57" s="40">
        <v>2.1</v>
      </c>
      <c r="E57" s="37">
        <v>4077.6550000000011</v>
      </c>
      <c r="F57" s="55">
        <f t="shared" si="1"/>
        <v>-4.8140790190475906</v>
      </c>
      <c r="G57" s="40">
        <f t="shared" si="0"/>
        <v>270.39008175553982</v>
      </c>
      <c r="H57" s="38">
        <v>2.4049999999999998</v>
      </c>
    </row>
    <row r="58" spans="2:8" x14ac:dyDescent="0.3">
      <c r="E58" s="39"/>
      <c r="F58" s="56"/>
    </row>
  </sheetData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</vt:lpstr>
      <vt:lpstr>Bank List</vt:lpstr>
      <vt:lpstr>bankInfo</vt:lpstr>
      <vt:lpstr>Raw</vt:lpstr>
      <vt:lpstr>UpdatedData</vt:lpstr>
      <vt:lpstr>Sheet1</vt:lpstr>
      <vt:lpstr>Redressed</vt:lpstr>
      <vt:lpstr>macroInfo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Kamal</dc:creator>
  <cp:lastModifiedBy>HP</cp:lastModifiedBy>
  <dcterms:created xsi:type="dcterms:W3CDTF">2015-06-05T18:17:20Z</dcterms:created>
  <dcterms:modified xsi:type="dcterms:W3CDTF">2023-05-20T22:23:38Z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2023-05-15T15:55:12Z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186b45e2-a720-4a47-a0c2-46ec61091433</vt:lpwstr>
  </property>
  <property fmtid="{D5CDD505-2E9C-101B-9397-08002B2CF9AE}" pid="8" name="MSIP_Label_2e952e98-911c-4aff-840a-f71bc6baaf7f_ContentBits">
    <vt:lpwstr>2</vt:lpwstr>
  </property>
</Properties>
</file>