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tmp/"/>
    </mc:Choice>
  </mc:AlternateContent>
  <xr:revisionPtr revIDLastSave="0" documentId="13_ncr:1_{D17A6DAC-67B8-764C-AB57-091FE37F14B4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Sheet1" sheetId="9" r:id="rId1"/>
    <sheet name="protocol_version" sheetId="8" r:id="rId2"/>
    <sheet name="kex_algorithm" sheetId="3" r:id="rId3"/>
    <sheet name="auth_algorithm" sheetId="4" r:id="rId4"/>
    <sheet name="enc_algorithm" sheetId="5" r:id="rId5"/>
    <sheet name="hash_algorithm" sheetId="6" r:id="rId6"/>
  </sheets>
  <calcPr calcId="181029"/>
</workbook>
</file>

<file path=xl/calcChain.xml><?xml version="1.0" encoding="utf-8"?>
<calcChain xmlns="http://schemas.openxmlformats.org/spreadsheetml/2006/main">
  <c r="N4" i="9" l="1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U4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9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T301" i="9"/>
  <c r="T302" i="9"/>
  <c r="T303" i="9"/>
  <c r="T304" i="9"/>
  <c r="T305" i="9"/>
  <c r="T306" i="9"/>
  <c r="T307" i="9"/>
  <c r="T308" i="9"/>
  <c r="T309" i="9"/>
  <c r="T310" i="9"/>
  <c r="T311" i="9"/>
  <c r="T312" i="9"/>
  <c r="T313" i="9"/>
  <c r="T314" i="9"/>
  <c r="T315" i="9"/>
  <c r="T316" i="9"/>
  <c r="T317" i="9"/>
  <c r="T318" i="9"/>
  <c r="T319" i="9"/>
  <c r="T320" i="9"/>
  <c r="T321" i="9"/>
  <c r="T322" i="9"/>
  <c r="T323" i="9"/>
  <c r="T324" i="9"/>
  <c r="T325" i="9"/>
  <c r="T326" i="9"/>
  <c r="T327" i="9"/>
  <c r="T328" i="9"/>
  <c r="T329" i="9"/>
  <c r="T330" i="9"/>
  <c r="T331" i="9"/>
  <c r="T332" i="9"/>
  <c r="T333" i="9"/>
  <c r="T334" i="9"/>
  <c r="T335" i="9"/>
  <c r="T336" i="9"/>
  <c r="T337" i="9"/>
  <c r="T338" i="9"/>
  <c r="T339" i="9"/>
  <c r="T340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130" i="9"/>
  <c r="S131" i="9"/>
  <c r="S132" i="9"/>
  <c r="S133" i="9"/>
  <c r="S134" i="9"/>
  <c r="S135" i="9"/>
  <c r="S136" i="9"/>
  <c r="S137" i="9"/>
  <c r="S138" i="9"/>
  <c r="S139" i="9"/>
  <c r="S140" i="9"/>
  <c r="S141" i="9"/>
  <c r="S142" i="9"/>
  <c r="S143" i="9"/>
  <c r="S144" i="9"/>
  <c r="S145" i="9"/>
  <c r="S146" i="9"/>
  <c r="S147" i="9"/>
  <c r="S148" i="9"/>
  <c r="S149" i="9"/>
  <c r="S150" i="9"/>
  <c r="S151" i="9"/>
  <c r="S152" i="9"/>
  <c r="S153" i="9"/>
  <c r="S154" i="9"/>
  <c r="S155" i="9"/>
  <c r="S156" i="9"/>
  <c r="S157" i="9"/>
  <c r="S158" i="9"/>
  <c r="S159" i="9"/>
  <c r="S160" i="9"/>
  <c r="S161" i="9"/>
  <c r="S162" i="9"/>
  <c r="S163" i="9"/>
  <c r="S164" i="9"/>
  <c r="S165" i="9"/>
  <c r="S166" i="9"/>
  <c r="S167" i="9"/>
  <c r="S168" i="9"/>
  <c r="S169" i="9"/>
  <c r="S170" i="9"/>
  <c r="S171" i="9"/>
  <c r="S172" i="9"/>
  <c r="S173" i="9"/>
  <c r="S174" i="9"/>
  <c r="S175" i="9"/>
  <c r="S176" i="9"/>
  <c r="S177" i="9"/>
  <c r="S178" i="9"/>
  <c r="S179" i="9"/>
  <c r="S180" i="9"/>
  <c r="S181" i="9"/>
  <c r="S182" i="9"/>
  <c r="S183" i="9"/>
  <c r="S184" i="9"/>
  <c r="S185" i="9"/>
  <c r="S186" i="9"/>
  <c r="S187" i="9"/>
  <c r="S188" i="9"/>
  <c r="S189" i="9"/>
  <c r="S190" i="9"/>
  <c r="S191" i="9"/>
  <c r="S192" i="9"/>
  <c r="S193" i="9"/>
  <c r="S194" i="9"/>
  <c r="S195" i="9"/>
  <c r="S196" i="9"/>
  <c r="S197" i="9"/>
  <c r="S198" i="9"/>
  <c r="S199" i="9"/>
  <c r="S200" i="9"/>
  <c r="S201" i="9"/>
  <c r="S202" i="9"/>
  <c r="S203" i="9"/>
  <c r="S204" i="9"/>
  <c r="S205" i="9"/>
  <c r="S206" i="9"/>
  <c r="S207" i="9"/>
  <c r="S208" i="9"/>
  <c r="S209" i="9"/>
  <c r="S210" i="9"/>
  <c r="S211" i="9"/>
  <c r="S212" i="9"/>
  <c r="S213" i="9"/>
  <c r="S214" i="9"/>
  <c r="S215" i="9"/>
  <c r="S216" i="9"/>
  <c r="S217" i="9"/>
  <c r="S218" i="9"/>
  <c r="S219" i="9"/>
  <c r="S220" i="9"/>
  <c r="S221" i="9"/>
  <c r="S222" i="9"/>
  <c r="S223" i="9"/>
  <c r="S224" i="9"/>
  <c r="S225" i="9"/>
  <c r="S226" i="9"/>
  <c r="S227" i="9"/>
  <c r="S228" i="9"/>
  <c r="S229" i="9"/>
  <c r="S230" i="9"/>
  <c r="S231" i="9"/>
  <c r="S232" i="9"/>
  <c r="S233" i="9"/>
  <c r="S234" i="9"/>
  <c r="S235" i="9"/>
  <c r="S236" i="9"/>
  <c r="S237" i="9"/>
  <c r="S238" i="9"/>
  <c r="S239" i="9"/>
  <c r="S240" i="9"/>
  <c r="S241" i="9"/>
  <c r="S242" i="9"/>
  <c r="S243" i="9"/>
  <c r="S244" i="9"/>
  <c r="S245" i="9"/>
  <c r="S246" i="9"/>
  <c r="S247" i="9"/>
  <c r="S248" i="9"/>
  <c r="S249" i="9"/>
  <c r="S250" i="9"/>
  <c r="S251" i="9"/>
  <c r="S252" i="9"/>
  <c r="S253" i="9"/>
  <c r="S254" i="9"/>
  <c r="S255" i="9"/>
  <c r="S256" i="9"/>
  <c r="S257" i="9"/>
  <c r="S258" i="9"/>
  <c r="S259" i="9"/>
  <c r="S260" i="9"/>
  <c r="S261" i="9"/>
  <c r="S262" i="9"/>
  <c r="S263" i="9"/>
  <c r="S264" i="9"/>
  <c r="S265" i="9"/>
  <c r="S266" i="9"/>
  <c r="S267" i="9"/>
  <c r="S268" i="9"/>
  <c r="S269" i="9"/>
  <c r="S270" i="9"/>
  <c r="S271" i="9"/>
  <c r="S272" i="9"/>
  <c r="S273" i="9"/>
  <c r="S274" i="9"/>
  <c r="S275" i="9"/>
  <c r="S276" i="9"/>
  <c r="S277" i="9"/>
  <c r="S278" i="9"/>
  <c r="S279" i="9"/>
  <c r="S280" i="9"/>
  <c r="S281" i="9"/>
  <c r="S282" i="9"/>
  <c r="S283" i="9"/>
  <c r="S284" i="9"/>
  <c r="S285" i="9"/>
  <c r="S286" i="9"/>
  <c r="S287" i="9"/>
  <c r="S288" i="9"/>
  <c r="S289" i="9"/>
  <c r="S290" i="9"/>
  <c r="S291" i="9"/>
  <c r="S292" i="9"/>
  <c r="S293" i="9"/>
  <c r="S294" i="9"/>
  <c r="S295" i="9"/>
  <c r="S296" i="9"/>
  <c r="S297" i="9"/>
  <c r="S298" i="9"/>
  <c r="S299" i="9"/>
  <c r="S300" i="9"/>
  <c r="S301" i="9"/>
  <c r="S302" i="9"/>
  <c r="S303" i="9"/>
  <c r="S304" i="9"/>
  <c r="S305" i="9"/>
  <c r="S306" i="9"/>
  <c r="S307" i="9"/>
  <c r="S308" i="9"/>
  <c r="S309" i="9"/>
  <c r="S310" i="9"/>
  <c r="S311" i="9"/>
  <c r="S312" i="9"/>
  <c r="S313" i="9"/>
  <c r="S314" i="9"/>
  <c r="S315" i="9"/>
  <c r="S316" i="9"/>
  <c r="S317" i="9"/>
  <c r="S318" i="9"/>
  <c r="S319" i="9"/>
  <c r="S320" i="9"/>
  <c r="S321" i="9"/>
  <c r="S322" i="9"/>
  <c r="S323" i="9"/>
  <c r="S324" i="9"/>
  <c r="S325" i="9"/>
  <c r="S326" i="9"/>
  <c r="S327" i="9"/>
  <c r="S328" i="9"/>
  <c r="S329" i="9"/>
  <c r="S330" i="9"/>
  <c r="S331" i="9"/>
  <c r="S332" i="9"/>
  <c r="S333" i="9"/>
  <c r="S334" i="9"/>
  <c r="S335" i="9"/>
  <c r="S336" i="9"/>
  <c r="S337" i="9"/>
  <c r="S338" i="9"/>
  <c r="S339" i="9"/>
  <c r="S340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93" i="9"/>
  <c r="R94" i="9"/>
  <c r="R95" i="9"/>
  <c r="R96" i="9"/>
  <c r="R97" i="9"/>
  <c r="R98" i="9"/>
  <c r="R99" i="9"/>
  <c r="R100" i="9"/>
  <c r="R101" i="9"/>
  <c r="R102" i="9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R301" i="9"/>
  <c r="R302" i="9"/>
  <c r="R303" i="9"/>
  <c r="R304" i="9"/>
  <c r="R305" i="9"/>
  <c r="R306" i="9"/>
  <c r="R307" i="9"/>
  <c r="R308" i="9"/>
  <c r="R309" i="9"/>
  <c r="R310" i="9"/>
  <c r="R311" i="9"/>
  <c r="R312" i="9"/>
  <c r="R313" i="9"/>
  <c r="R314" i="9"/>
  <c r="R315" i="9"/>
  <c r="R316" i="9"/>
  <c r="R317" i="9"/>
  <c r="R318" i="9"/>
  <c r="R319" i="9"/>
  <c r="R320" i="9"/>
  <c r="R321" i="9"/>
  <c r="R322" i="9"/>
  <c r="R323" i="9"/>
  <c r="R324" i="9"/>
  <c r="R325" i="9"/>
  <c r="R326" i="9"/>
  <c r="R327" i="9"/>
  <c r="R328" i="9"/>
  <c r="R329" i="9"/>
  <c r="R330" i="9"/>
  <c r="R331" i="9"/>
  <c r="R332" i="9"/>
  <c r="R333" i="9"/>
  <c r="R334" i="9"/>
  <c r="R335" i="9"/>
  <c r="R336" i="9"/>
  <c r="R337" i="9"/>
  <c r="R338" i="9"/>
  <c r="R339" i="9"/>
  <c r="R340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Q301" i="9"/>
  <c r="Q302" i="9"/>
  <c r="Q303" i="9"/>
  <c r="Q304" i="9"/>
  <c r="Q305" i="9"/>
  <c r="Q306" i="9"/>
  <c r="Q307" i="9"/>
  <c r="Q308" i="9"/>
  <c r="Q309" i="9"/>
  <c r="Q310" i="9"/>
  <c r="Q311" i="9"/>
  <c r="Q312" i="9"/>
  <c r="Q313" i="9"/>
  <c r="Q314" i="9"/>
  <c r="Q315" i="9"/>
  <c r="Q316" i="9"/>
  <c r="Q317" i="9"/>
  <c r="Q318" i="9"/>
  <c r="Q319" i="9"/>
  <c r="Q320" i="9"/>
  <c r="Q321" i="9"/>
  <c r="Q322" i="9"/>
  <c r="Q323" i="9"/>
  <c r="Q324" i="9"/>
  <c r="Q325" i="9"/>
  <c r="Q326" i="9"/>
  <c r="Q327" i="9"/>
  <c r="Q328" i="9"/>
  <c r="Q329" i="9"/>
  <c r="Q330" i="9"/>
  <c r="Q331" i="9"/>
  <c r="Q332" i="9"/>
  <c r="Q333" i="9"/>
  <c r="Q334" i="9"/>
  <c r="Q335" i="9"/>
  <c r="Q336" i="9"/>
  <c r="Q337" i="9"/>
  <c r="Q338" i="9"/>
  <c r="Q339" i="9"/>
  <c r="Q340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5" i="9"/>
  <c r="P336" i="9"/>
  <c r="P337" i="9"/>
  <c r="P338" i="9"/>
  <c r="P339" i="9"/>
  <c r="P340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V4" i="9"/>
  <c r="U5" i="9"/>
  <c r="V5" i="9" s="1"/>
  <c r="U6" i="9"/>
  <c r="V6" i="9" s="1"/>
  <c r="U7" i="9"/>
  <c r="V7" i="9" s="1"/>
  <c r="U8" i="9"/>
  <c r="V8" i="9" s="1"/>
  <c r="U9" i="9"/>
  <c r="V9" i="9" s="1"/>
  <c r="U10" i="9"/>
  <c r="V10" i="9" s="1"/>
  <c r="U11" i="9"/>
  <c r="V11" i="9" s="1"/>
  <c r="U12" i="9"/>
  <c r="V12" i="9" s="1"/>
  <c r="U13" i="9"/>
  <c r="V13" i="9" s="1"/>
  <c r="U14" i="9"/>
  <c r="V14" i="9" s="1"/>
  <c r="U15" i="9"/>
  <c r="V15" i="9" s="1"/>
  <c r="U16" i="9"/>
  <c r="V16" i="9" s="1"/>
  <c r="U17" i="9"/>
  <c r="V17" i="9" s="1"/>
  <c r="U18" i="9"/>
  <c r="V18" i="9" s="1"/>
  <c r="U19" i="9"/>
  <c r="V19" i="9" s="1"/>
  <c r="U20" i="9"/>
  <c r="V20" i="9" s="1"/>
  <c r="U21" i="9"/>
  <c r="V21" i="9" s="1"/>
  <c r="U22" i="9"/>
  <c r="V22" i="9" s="1"/>
  <c r="U23" i="9"/>
  <c r="V23" i="9" s="1"/>
  <c r="U24" i="9"/>
  <c r="V24" i="9" s="1"/>
  <c r="U25" i="9"/>
  <c r="V25" i="9" s="1"/>
  <c r="U26" i="9"/>
  <c r="V26" i="9" s="1"/>
  <c r="U27" i="9"/>
  <c r="V27" i="9" s="1"/>
  <c r="U28" i="9"/>
  <c r="V28" i="9" s="1"/>
  <c r="U29" i="9"/>
  <c r="V29" i="9" s="1"/>
  <c r="U30" i="9"/>
  <c r="V30" i="9" s="1"/>
  <c r="U31" i="9"/>
  <c r="V31" i="9" s="1"/>
  <c r="U32" i="9"/>
  <c r="V32" i="9" s="1"/>
  <c r="U33" i="9"/>
  <c r="V33" i="9" s="1"/>
  <c r="U34" i="9"/>
  <c r="V34" i="9" s="1"/>
  <c r="U35" i="9"/>
  <c r="V35" i="9" s="1"/>
  <c r="U36" i="9"/>
  <c r="V36" i="9" s="1"/>
  <c r="U37" i="9"/>
  <c r="V37" i="9" s="1"/>
  <c r="U38" i="9"/>
  <c r="V38" i="9" s="1"/>
  <c r="U39" i="9"/>
  <c r="V39" i="9" s="1"/>
  <c r="U40" i="9"/>
  <c r="V40" i="9" s="1"/>
  <c r="U41" i="9"/>
  <c r="V41" i="9" s="1"/>
  <c r="U42" i="9"/>
  <c r="V42" i="9" s="1"/>
  <c r="U43" i="9"/>
  <c r="V43" i="9" s="1"/>
  <c r="U44" i="9"/>
  <c r="V44" i="9" s="1"/>
  <c r="U45" i="9"/>
  <c r="V45" i="9" s="1"/>
  <c r="U46" i="9"/>
  <c r="V46" i="9" s="1"/>
  <c r="U47" i="9"/>
  <c r="V47" i="9" s="1"/>
  <c r="U48" i="9"/>
  <c r="V48" i="9" s="1"/>
  <c r="U49" i="9"/>
  <c r="V49" i="9" s="1"/>
  <c r="U50" i="9"/>
  <c r="V50" i="9" s="1"/>
  <c r="U51" i="9"/>
  <c r="V51" i="9" s="1"/>
  <c r="U52" i="9"/>
  <c r="V52" i="9" s="1"/>
  <c r="U53" i="9"/>
  <c r="V53" i="9" s="1"/>
  <c r="U54" i="9"/>
  <c r="V54" i="9" s="1"/>
  <c r="U55" i="9"/>
  <c r="V55" i="9" s="1"/>
  <c r="U56" i="9"/>
  <c r="V56" i="9" s="1"/>
  <c r="U57" i="9"/>
  <c r="V57" i="9" s="1"/>
  <c r="U58" i="9"/>
  <c r="V58" i="9" s="1"/>
  <c r="U59" i="9"/>
  <c r="V59" i="9" s="1"/>
  <c r="U60" i="9"/>
  <c r="V60" i="9" s="1"/>
  <c r="U61" i="9"/>
  <c r="V61" i="9" s="1"/>
  <c r="U62" i="9"/>
  <c r="V62" i="9" s="1"/>
  <c r="U63" i="9"/>
  <c r="V63" i="9" s="1"/>
  <c r="U64" i="9"/>
  <c r="V64" i="9" s="1"/>
  <c r="U65" i="9"/>
  <c r="V65" i="9" s="1"/>
  <c r="U66" i="9"/>
  <c r="V66" i="9" s="1"/>
  <c r="U67" i="9"/>
  <c r="V67" i="9" s="1"/>
  <c r="U68" i="9"/>
  <c r="V68" i="9" s="1"/>
  <c r="U69" i="9"/>
  <c r="V69" i="9" s="1"/>
  <c r="U70" i="9"/>
  <c r="V70" i="9" s="1"/>
  <c r="U71" i="9"/>
  <c r="V71" i="9" s="1"/>
  <c r="U72" i="9"/>
  <c r="V72" i="9" s="1"/>
  <c r="U73" i="9"/>
  <c r="V73" i="9" s="1"/>
  <c r="U74" i="9"/>
  <c r="V74" i="9" s="1"/>
  <c r="U75" i="9"/>
  <c r="V75" i="9" s="1"/>
  <c r="U76" i="9"/>
  <c r="V76" i="9" s="1"/>
  <c r="U77" i="9"/>
  <c r="V77" i="9" s="1"/>
  <c r="U78" i="9"/>
  <c r="V78" i="9" s="1"/>
  <c r="U79" i="9"/>
  <c r="V79" i="9" s="1"/>
  <c r="U80" i="9"/>
  <c r="V80" i="9" s="1"/>
  <c r="U81" i="9"/>
  <c r="V81" i="9" s="1"/>
  <c r="U82" i="9"/>
  <c r="V82" i="9" s="1"/>
  <c r="U83" i="9"/>
  <c r="V83" i="9" s="1"/>
  <c r="U84" i="9"/>
  <c r="V84" i="9" s="1"/>
  <c r="U85" i="9"/>
  <c r="V85" i="9" s="1"/>
  <c r="U86" i="9"/>
  <c r="V86" i="9" s="1"/>
  <c r="U87" i="9"/>
  <c r="V87" i="9" s="1"/>
  <c r="U88" i="9"/>
  <c r="V88" i="9" s="1"/>
  <c r="U89" i="9"/>
  <c r="V89" i="9" s="1"/>
  <c r="U90" i="9"/>
  <c r="V90" i="9" s="1"/>
  <c r="U91" i="9"/>
  <c r="V91" i="9" s="1"/>
  <c r="U92" i="9"/>
  <c r="V92" i="9" s="1"/>
  <c r="U93" i="9"/>
  <c r="V93" i="9" s="1"/>
  <c r="U94" i="9"/>
  <c r="V94" i="9" s="1"/>
  <c r="U95" i="9"/>
  <c r="V95" i="9" s="1"/>
  <c r="U96" i="9"/>
  <c r="V96" i="9" s="1"/>
  <c r="U97" i="9"/>
  <c r="V97" i="9" s="1"/>
  <c r="U98" i="9"/>
  <c r="V98" i="9" s="1"/>
  <c r="U99" i="9"/>
  <c r="V99" i="9" s="1"/>
  <c r="U100" i="9"/>
  <c r="V100" i="9" s="1"/>
  <c r="U101" i="9"/>
  <c r="V101" i="9" s="1"/>
  <c r="U102" i="9"/>
  <c r="V102" i="9" s="1"/>
  <c r="U103" i="9"/>
  <c r="V103" i="9" s="1"/>
  <c r="U104" i="9"/>
  <c r="V104" i="9" s="1"/>
  <c r="U105" i="9"/>
  <c r="V105" i="9" s="1"/>
  <c r="U106" i="9"/>
  <c r="V106" i="9" s="1"/>
  <c r="U107" i="9"/>
  <c r="V107" i="9" s="1"/>
  <c r="U108" i="9"/>
  <c r="V108" i="9" s="1"/>
  <c r="U109" i="9"/>
  <c r="V109" i="9" s="1"/>
  <c r="U110" i="9"/>
  <c r="V110" i="9" s="1"/>
  <c r="U111" i="9"/>
  <c r="V111" i="9" s="1"/>
  <c r="U112" i="9"/>
  <c r="V112" i="9" s="1"/>
  <c r="U113" i="9"/>
  <c r="V113" i="9" s="1"/>
  <c r="U114" i="9"/>
  <c r="V114" i="9" s="1"/>
  <c r="U115" i="9"/>
  <c r="V115" i="9" s="1"/>
  <c r="U116" i="9"/>
  <c r="V116" i="9" s="1"/>
  <c r="U117" i="9"/>
  <c r="V117" i="9" s="1"/>
  <c r="U118" i="9"/>
  <c r="V118" i="9" s="1"/>
  <c r="U119" i="9"/>
  <c r="V119" i="9" s="1"/>
  <c r="U120" i="9"/>
  <c r="V120" i="9" s="1"/>
  <c r="U121" i="9"/>
  <c r="V121" i="9" s="1"/>
  <c r="U122" i="9"/>
  <c r="V122" i="9" s="1"/>
  <c r="U123" i="9"/>
  <c r="V123" i="9" s="1"/>
  <c r="U124" i="9"/>
  <c r="V124" i="9" s="1"/>
  <c r="U125" i="9"/>
  <c r="V125" i="9" s="1"/>
  <c r="U126" i="9"/>
  <c r="V126" i="9" s="1"/>
  <c r="U127" i="9"/>
  <c r="V127" i="9" s="1"/>
  <c r="U128" i="9"/>
  <c r="V128" i="9" s="1"/>
  <c r="U129" i="9"/>
  <c r="V129" i="9" s="1"/>
  <c r="U130" i="9"/>
  <c r="V130" i="9" s="1"/>
  <c r="U131" i="9"/>
  <c r="V131" i="9" s="1"/>
  <c r="U132" i="9"/>
  <c r="V132" i="9" s="1"/>
  <c r="U133" i="9"/>
  <c r="V133" i="9" s="1"/>
  <c r="U134" i="9"/>
  <c r="V134" i="9" s="1"/>
  <c r="U135" i="9"/>
  <c r="V135" i="9" s="1"/>
  <c r="U136" i="9"/>
  <c r="V136" i="9" s="1"/>
  <c r="U137" i="9"/>
  <c r="V137" i="9" s="1"/>
  <c r="U138" i="9"/>
  <c r="V138" i="9" s="1"/>
  <c r="U139" i="9"/>
  <c r="V139" i="9" s="1"/>
  <c r="U140" i="9"/>
  <c r="V140" i="9" s="1"/>
  <c r="U141" i="9"/>
  <c r="V141" i="9" s="1"/>
  <c r="U142" i="9"/>
  <c r="V142" i="9" s="1"/>
  <c r="U143" i="9"/>
  <c r="V143" i="9" s="1"/>
  <c r="U144" i="9"/>
  <c r="V144" i="9" s="1"/>
  <c r="U145" i="9"/>
  <c r="V145" i="9" s="1"/>
  <c r="U146" i="9"/>
  <c r="V146" i="9" s="1"/>
  <c r="U147" i="9"/>
  <c r="V147" i="9" s="1"/>
  <c r="U148" i="9"/>
  <c r="V148" i="9" s="1"/>
  <c r="U149" i="9"/>
  <c r="V149" i="9" s="1"/>
  <c r="U150" i="9"/>
  <c r="V150" i="9" s="1"/>
  <c r="U151" i="9"/>
  <c r="V151" i="9" s="1"/>
  <c r="U152" i="9"/>
  <c r="V152" i="9" s="1"/>
  <c r="U153" i="9"/>
  <c r="V153" i="9" s="1"/>
  <c r="U154" i="9"/>
  <c r="V154" i="9" s="1"/>
  <c r="U155" i="9"/>
  <c r="V155" i="9" s="1"/>
  <c r="U156" i="9"/>
  <c r="V156" i="9" s="1"/>
  <c r="U157" i="9"/>
  <c r="V157" i="9" s="1"/>
  <c r="U158" i="9"/>
  <c r="V158" i="9" s="1"/>
  <c r="U159" i="9"/>
  <c r="V159" i="9" s="1"/>
  <c r="U160" i="9"/>
  <c r="V160" i="9" s="1"/>
  <c r="U161" i="9"/>
  <c r="V161" i="9" s="1"/>
  <c r="U162" i="9"/>
  <c r="V162" i="9" s="1"/>
  <c r="U163" i="9"/>
  <c r="V163" i="9" s="1"/>
  <c r="U164" i="9"/>
  <c r="V164" i="9" s="1"/>
  <c r="U165" i="9"/>
  <c r="V165" i="9" s="1"/>
  <c r="U166" i="9"/>
  <c r="V166" i="9" s="1"/>
  <c r="U167" i="9"/>
  <c r="V167" i="9" s="1"/>
  <c r="U168" i="9"/>
  <c r="V168" i="9" s="1"/>
  <c r="U169" i="9"/>
  <c r="V169" i="9" s="1"/>
  <c r="U170" i="9"/>
  <c r="V170" i="9" s="1"/>
  <c r="U171" i="9"/>
  <c r="V171" i="9" s="1"/>
  <c r="U172" i="9"/>
  <c r="V172" i="9" s="1"/>
  <c r="U173" i="9"/>
  <c r="V173" i="9" s="1"/>
  <c r="U174" i="9"/>
  <c r="V174" i="9" s="1"/>
  <c r="U175" i="9"/>
  <c r="V175" i="9" s="1"/>
  <c r="U176" i="9"/>
  <c r="V176" i="9" s="1"/>
  <c r="U177" i="9"/>
  <c r="V177" i="9" s="1"/>
  <c r="U178" i="9"/>
  <c r="V178" i="9" s="1"/>
  <c r="U179" i="9"/>
  <c r="V179" i="9" s="1"/>
  <c r="U180" i="9"/>
  <c r="V180" i="9" s="1"/>
  <c r="U181" i="9"/>
  <c r="V181" i="9" s="1"/>
  <c r="U182" i="9"/>
  <c r="V182" i="9" s="1"/>
  <c r="U183" i="9"/>
  <c r="V183" i="9" s="1"/>
  <c r="U184" i="9"/>
  <c r="V184" i="9" s="1"/>
  <c r="U185" i="9"/>
  <c r="V185" i="9" s="1"/>
  <c r="U186" i="9"/>
  <c r="V186" i="9" s="1"/>
  <c r="U187" i="9"/>
  <c r="V187" i="9" s="1"/>
  <c r="U188" i="9"/>
  <c r="V188" i="9" s="1"/>
  <c r="U189" i="9"/>
  <c r="V189" i="9" s="1"/>
  <c r="U190" i="9"/>
  <c r="V190" i="9" s="1"/>
  <c r="U191" i="9"/>
  <c r="V191" i="9" s="1"/>
  <c r="U192" i="9"/>
  <c r="V192" i="9" s="1"/>
  <c r="U193" i="9"/>
  <c r="V193" i="9" s="1"/>
  <c r="U194" i="9"/>
  <c r="V194" i="9" s="1"/>
  <c r="U195" i="9"/>
  <c r="V195" i="9" s="1"/>
  <c r="U196" i="9"/>
  <c r="V196" i="9" s="1"/>
  <c r="U197" i="9"/>
  <c r="V197" i="9" s="1"/>
  <c r="U198" i="9"/>
  <c r="V198" i="9" s="1"/>
  <c r="U199" i="9"/>
  <c r="V199" i="9" s="1"/>
  <c r="U200" i="9"/>
  <c r="V200" i="9" s="1"/>
  <c r="U201" i="9"/>
  <c r="V201" i="9" s="1"/>
  <c r="U202" i="9"/>
  <c r="V202" i="9" s="1"/>
  <c r="U203" i="9"/>
  <c r="V203" i="9" s="1"/>
  <c r="U204" i="9"/>
  <c r="V204" i="9" s="1"/>
  <c r="U205" i="9"/>
  <c r="V205" i="9" s="1"/>
  <c r="U206" i="9"/>
  <c r="V206" i="9" s="1"/>
  <c r="U207" i="9"/>
  <c r="V207" i="9" s="1"/>
  <c r="U208" i="9"/>
  <c r="V208" i="9" s="1"/>
  <c r="U209" i="9"/>
  <c r="V209" i="9" s="1"/>
  <c r="U210" i="9"/>
  <c r="V210" i="9" s="1"/>
  <c r="U211" i="9"/>
  <c r="V211" i="9" s="1"/>
  <c r="U212" i="9"/>
  <c r="V212" i="9" s="1"/>
  <c r="U213" i="9"/>
  <c r="V213" i="9" s="1"/>
  <c r="U214" i="9"/>
  <c r="V214" i="9" s="1"/>
  <c r="U215" i="9"/>
  <c r="V215" i="9" s="1"/>
  <c r="U216" i="9"/>
  <c r="V216" i="9" s="1"/>
  <c r="U217" i="9"/>
  <c r="V217" i="9" s="1"/>
  <c r="U218" i="9"/>
  <c r="V218" i="9" s="1"/>
  <c r="U219" i="9"/>
  <c r="V219" i="9" s="1"/>
  <c r="U220" i="9"/>
  <c r="V220" i="9" s="1"/>
  <c r="U221" i="9"/>
  <c r="V221" i="9" s="1"/>
  <c r="U222" i="9"/>
  <c r="V222" i="9" s="1"/>
  <c r="U223" i="9"/>
  <c r="V223" i="9" s="1"/>
  <c r="U224" i="9"/>
  <c r="V224" i="9" s="1"/>
  <c r="U225" i="9"/>
  <c r="V225" i="9" s="1"/>
  <c r="U226" i="9"/>
  <c r="V226" i="9" s="1"/>
  <c r="U227" i="9"/>
  <c r="V227" i="9" s="1"/>
  <c r="U228" i="9"/>
  <c r="V228" i="9" s="1"/>
  <c r="U229" i="9"/>
  <c r="V229" i="9" s="1"/>
  <c r="U230" i="9"/>
  <c r="V230" i="9" s="1"/>
  <c r="U231" i="9"/>
  <c r="V231" i="9" s="1"/>
  <c r="U232" i="9"/>
  <c r="V232" i="9" s="1"/>
  <c r="U233" i="9"/>
  <c r="V233" i="9" s="1"/>
  <c r="U234" i="9"/>
  <c r="V234" i="9" s="1"/>
  <c r="U235" i="9"/>
  <c r="V235" i="9" s="1"/>
  <c r="U236" i="9"/>
  <c r="V236" i="9" s="1"/>
  <c r="U237" i="9"/>
  <c r="V237" i="9" s="1"/>
  <c r="U238" i="9"/>
  <c r="V238" i="9" s="1"/>
  <c r="U239" i="9"/>
  <c r="V239" i="9" s="1"/>
  <c r="U240" i="9"/>
  <c r="V240" i="9" s="1"/>
  <c r="U241" i="9"/>
  <c r="V241" i="9" s="1"/>
  <c r="U242" i="9"/>
  <c r="V242" i="9" s="1"/>
  <c r="U243" i="9"/>
  <c r="V243" i="9" s="1"/>
  <c r="U244" i="9"/>
  <c r="V244" i="9" s="1"/>
  <c r="U245" i="9"/>
  <c r="V245" i="9" s="1"/>
  <c r="U246" i="9"/>
  <c r="V246" i="9" s="1"/>
  <c r="U247" i="9"/>
  <c r="V247" i="9" s="1"/>
  <c r="U248" i="9"/>
  <c r="V248" i="9" s="1"/>
  <c r="U249" i="9"/>
  <c r="V249" i="9" s="1"/>
  <c r="U250" i="9"/>
  <c r="V250" i="9" s="1"/>
  <c r="U251" i="9"/>
  <c r="V251" i="9" s="1"/>
  <c r="U252" i="9"/>
  <c r="V252" i="9" s="1"/>
  <c r="U253" i="9"/>
  <c r="V253" i="9" s="1"/>
  <c r="U254" i="9"/>
  <c r="V254" i="9" s="1"/>
  <c r="U255" i="9"/>
  <c r="V255" i="9" s="1"/>
  <c r="U256" i="9"/>
  <c r="V256" i="9" s="1"/>
  <c r="U257" i="9"/>
  <c r="V257" i="9" s="1"/>
  <c r="U258" i="9"/>
  <c r="V258" i="9" s="1"/>
  <c r="U259" i="9"/>
  <c r="V259" i="9" s="1"/>
  <c r="U260" i="9"/>
  <c r="V260" i="9" s="1"/>
  <c r="U261" i="9"/>
  <c r="V261" i="9" s="1"/>
  <c r="U262" i="9"/>
  <c r="V262" i="9" s="1"/>
  <c r="U263" i="9"/>
  <c r="V263" i="9" s="1"/>
  <c r="U264" i="9"/>
  <c r="V264" i="9" s="1"/>
  <c r="U265" i="9"/>
  <c r="V265" i="9" s="1"/>
  <c r="U266" i="9"/>
  <c r="V266" i="9" s="1"/>
  <c r="U267" i="9"/>
  <c r="V267" i="9" s="1"/>
  <c r="U268" i="9"/>
  <c r="V268" i="9" s="1"/>
  <c r="U269" i="9"/>
  <c r="V269" i="9" s="1"/>
  <c r="U270" i="9"/>
  <c r="V270" i="9" s="1"/>
  <c r="U271" i="9"/>
  <c r="V271" i="9" s="1"/>
  <c r="U272" i="9"/>
  <c r="V272" i="9" s="1"/>
  <c r="U273" i="9"/>
  <c r="V273" i="9" s="1"/>
  <c r="U274" i="9"/>
  <c r="V274" i="9" s="1"/>
  <c r="U275" i="9"/>
  <c r="V275" i="9" s="1"/>
  <c r="U276" i="9"/>
  <c r="V276" i="9" s="1"/>
  <c r="U277" i="9"/>
  <c r="V277" i="9" s="1"/>
  <c r="U278" i="9"/>
  <c r="V278" i="9" s="1"/>
  <c r="U279" i="9"/>
  <c r="V279" i="9" s="1"/>
  <c r="U280" i="9"/>
  <c r="V280" i="9" s="1"/>
  <c r="U281" i="9"/>
  <c r="V281" i="9" s="1"/>
  <c r="U282" i="9"/>
  <c r="V282" i="9" s="1"/>
  <c r="U283" i="9"/>
  <c r="V283" i="9" s="1"/>
  <c r="U284" i="9"/>
  <c r="V284" i="9" s="1"/>
  <c r="U285" i="9"/>
  <c r="V285" i="9" s="1"/>
  <c r="U286" i="9"/>
  <c r="V286" i="9" s="1"/>
  <c r="U287" i="9"/>
  <c r="V287" i="9" s="1"/>
  <c r="U288" i="9"/>
  <c r="V288" i="9" s="1"/>
  <c r="U289" i="9"/>
  <c r="V289" i="9" s="1"/>
  <c r="U290" i="9"/>
  <c r="V290" i="9" s="1"/>
  <c r="U291" i="9"/>
  <c r="V291" i="9" s="1"/>
  <c r="U292" i="9"/>
  <c r="V292" i="9" s="1"/>
  <c r="U293" i="9"/>
  <c r="V293" i="9" s="1"/>
  <c r="U294" i="9"/>
  <c r="V294" i="9" s="1"/>
  <c r="U295" i="9"/>
  <c r="V295" i="9" s="1"/>
  <c r="U296" i="9"/>
  <c r="V296" i="9" s="1"/>
  <c r="U297" i="9"/>
  <c r="V297" i="9" s="1"/>
  <c r="U298" i="9"/>
  <c r="V298" i="9" s="1"/>
  <c r="U299" i="9"/>
  <c r="V299" i="9" s="1"/>
  <c r="U300" i="9"/>
  <c r="V300" i="9" s="1"/>
  <c r="U301" i="9"/>
  <c r="V301" i="9" s="1"/>
  <c r="U302" i="9"/>
  <c r="V302" i="9" s="1"/>
  <c r="U303" i="9"/>
  <c r="V303" i="9" s="1"/>
  <c r="U304" i="9"/>
  <c r="V304" i="9" s="1"/>
  <c r="U305" i="9"/>
  <c r="V305" i="9" s="1"/>
  <c r="U306" i="9"/>
  <c r="V306" i="9" s="1"/>
  <c r="U307" i="9"/>
  <c r="V307" i="9" s="1"/>
  <c r="U308" i="9"/>
  <c r="V308" i="9" s="1"/>
  <c r="U309" i="9"/>
  <c r="V309" i="9" s="1"/>
  <c r="U310" i="9"/>
  <c r="V310" i="9" s="1"/>
  <c r="U311" i="9"/>
  <c r="V311" i="9" s="1"/>
  <c r="U312" i="9"/>
  <c r="V312" i="9" s="1"/>
  <c r="U313" i="9"/>
  <c r="V313" i="9" s="1"/>
  <c r="U314" i="9"/>
  <c r="V314" i="9" s="1"/>
  <c r="U315" i="9"/>
  <c r="V315" i="9" s="1"/>
  <c r="U316" i="9"/>
  <c r="V316" i="9" s="1"/>
  <c r="U317" i="9"/>
  <c r="V317" i="9" s="1"/>
  <c r="U318" i="9"/>
  <c r="V318" i="9" s="1"/>
  <c r="U319" i="9"/>
  <c r="V319" i="9" s="1"/>
  <c r="U320" i="9"/>
  <c r="V320" i="9" s="1"/>
  <c r="U321" i="9"/>
  <c r="V321" i="9" s="1"/>
  <c r="U322" i="9"/>
  <c r="V322" i="9" s="1"/>
  <c r="U323" i="9"/>
  <c r="V323" i="9" s="1"/>
  <c r="U324" i="9"/>
  <c r="V324" i="9" s="1"/>
  <c r="U325" i="9"/>
  <c r="V325" i="9" s="1"/>
  <c r="U326" i="9"/>
  <c r="V326" i="9" s="1"/>
  <c r="U327" i="9"/>
  <c r="V327" i="9" s="1"/>
  <c r="U328" i="9"/>
  <c r="V328" i="9" s="1"/>
  <c r="U329" i="9"/>
  <c r="V329" i="9" s="1"/>
  <c r="U330" i="9"/>
  <c r="V330" i="9" s="1"/>
  <c r="U331" i="9"/>
  <c r="V331" i="9" s="1"/>
  <c r="U332" i="9"/>
  <c r="V332" i="9" s="1"/>
  <c r="U333" i="9"/>
  <c r="V333" i="9" s="1"/>
  <c r="U334" i="9"/>
  <c r="V334" i="9" s="1"/>
  <c r="U335" i="9"/>
  <c r="V335" i="9" s="1"/>
  <c r="U336" i="9"/>
  <c r="V336" i="9" s="1"/>
  <c r="U337" i="9"/>
  <c r="V337" i="9" s="1"/>
  <c r="U338" i="9"/>
  <c r="V338" i="9" s="1"/>
  <c r="U339" i="9"/>
  <c r="V339" i="9" s="1"/>
  <c r="U340" i="9"/>
  <c r="V340" i="9" s="1"/>
  <c r="C2" i="8" l="1"/>
  <c r="C3" i="8"/>
  <c r="C2" i="6"/>
  <c r="C3" i="6"/>
  <c r="C4" i="6"/>
  <c r="C5" i="6"/>
  <c r="C6" i="6"/>
  <c r="C7" i="6"/>
  <c r="C8" i="6"/>
  <c r="C2" i="3"/>
  <c r="C3" i="3"/>
  <c r="C4" i="3"/>
  <c r="C5" i="3"/>
  <c r="C6" i="3"/>
  <c r="C7" i="3"/>
  <c r="C8" i="3"/>
  <c r="C9" i="3"/>
  <c r="C10" i="3"/>
  <c r="C11" i="3"/>
  <c r="C12" i="3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C2" i="4"/>
  <c r="C3" i="4"/>
  <c r="C4" i="4"/>
  <c r="C5" i="4"/>
  <c r="C6" i="4"/>
  <c r="C7" i="4"/>
  <c r="C8" i="4"/>
  <c r="C9" i="4"/>
  <c r="C10" i="4"/>
  <c r="C11" i="4"/>
  <c r="C12" i="4"/>
  <c r="C13" i="4"/>
  <c r="C14" i="4"/>
</calcChain>
</file>

<file path=xl/sharedStrings.xml><?xml version="1.0" encoding="utf-8"?>
<sst xmlns="http://schemas.openxmlformats.org/spreadsheetml/2006/main" count="3872" uniqueCount="1012">
  <si>
    <t>ref</t>
  </si>
  <si>
    <t>security</t>
  </si>
  <si>
    <t>iana_name</t>
  </si>
  <si>
    <t>gnutls_name</t>
  </si>
  <si>
    <t>openssl_name</t>
  </si>
  <si>
    <t>hex_byte_1</t>
  </si>
  <si>
    <t>hex_byte_2</t>
  </si>
  <si>
    <t>protocol_version</t>
  </si>
  <si>
    <t>kex_algorithm</t>
  </si>
  <si>
    <t>auth_algorithm</t>
  </si>
  <si>
    <t>enc_algorithm</t>
  </si>
  <si>
    <t>hash_algorithm</t>
  </si>
  <si>
    <t>tls_version</t>
  </si>
  <si>
    <t>insecure</t>
  </si>
  <si>
    <t>TLS_DH_anon_EXPORT_WITH_DES40_CBC_SHA</t>
  </si>
  <si>
    <t>0x00</t>
  </si>
  <si>
    <t>0x19</t>
  </si>
  <si>
    <t>TLS EXPORT</t>
  </si>
  <si>
    <t>DH</t>
  </si>
  <si>
    <t>anon</t>
  </si>
  <si>
    <t>DES40 CBC</t>
  </si>
  <si>
    <t>SHA</t>
  </si>
  <si>
    <t>TLS1.0, TLS1.1</t>
  </si>
  <si>
    <t>TLS_DH_anon_EXPORT_WITH_RC4_40_MD5</t>
  </si>
  <si>
    <t>0x17</t>
  </si>
  <si>
    <t>RC4 40</t>
  </si>
  <si>
    <t>MD5</t>
  </si>
  <si>
    <t>TLS1.0, TLS1.1, TLS1.2</t>
  </si>
  <si>
    <t>TLS_DH_anon_WITH_3DES_EDE_CBC_SHA</t>
  </si>
  <si>
    <t>TLS_DH_ANON_3DES_EDE_CBC_SHA1</t>
  </si>
  <si>
    <t>ADH-DES-CBC3-SHA</t>
  </si>
  <si>
    <t>0x1B</t>
  </si>
  <si>
    <t>TLS</t>
  </si>
  <si>
    <t>3DES EDE CBC</t>
  </si>
  <si>
    <t>TLS_DH_anon_WITH_AES_128_CBC_SHA</t>
  </si>
  <si>
    <t>TLS_DH_ANON_AES_128_CBC_SHA1</t>
  </si>
  <si>
    <t>ADH-AES128-SHA</t>
  </si>
  <si>
    <t>0x34</t>
  </si>
  <si>
    <t>AES 128 CBC</t>
  </si>
  <si>
    <t>TLS_DH_anon_WITH_AES_128_CBC_SHA256</t>
  </si>
  <si>
    <t>TLS_DH_ANON_AES_128_CBC_SHA256</t>
  </si>
  <si>
    <t>ADH-AES128-SHA256</t>
  </si>
  <si>
    <t>0x6C</t>
  </si>
  <si>
    <t>SHA256</t>
  </si>
  <si>
    <t>TLS1.2</t>
  </si>
  <si>
    <t>TLS_DH_anon_WITH_AES_128_GCM_SHA256</t>
  </si>
  <si>
    <t>TLS_DH_ANON_AES_128_GCM_SHA256</t>
  </si>
  <si>
    <t>ADH-AES128-GCM-SHA256</t>
  </si>
  <si>
    <t>0xA6</t>
  </si>
  <si>
    <t>AES 128 GCM</t>
  </si>
  <si>
    <t>TLS_DH_anon_WITH_AES_256_CBC_SHA</t>
  </si>
  <si>
    <t>TLS_DH_ANON_AES_256_CBC_SHA1</t>
  </si>
  <si>
    <t>ADH-AES256-SHA</t>
  </si>
  <si>
    <t>0x3A</t>
  </si>
  <si>
    <t>AES 256 CBC</t>
  </si>
  <si>
    <t>TLS_DH_anon_WITH_AES_256_CBC_SHA256</t>
  </si>
  <si>
    <t>TLS_DH_ANON_AES_256_CBC_SHA256</t>
  </si>
  <si>
    <t>ADH-AES256-SHA256</t>
  </si>
  <si>
    <t>0x6D</t>
  </si>
  <si>
    <t>TLS_DH_anon_WITH_AES_256_GCM_SHA384</t>
  </si>
  <si>
    <t>TLS_DH_ANON_AES_256_GCM_SHA384</t>
  </si>
  <si>
    <t>ADH-AES256-GCM-SHA384</t>
  </si>
  <si>
    <t>0xA7</t>
  </si>
  <si>
    <t>AES 256 GCM</t>
  </si>
  <si>
    <t>SHA384</t>
  </si>
  <si>
    <t>TLS_DH_anon_WITH_ARIA_128_CBC_SHA256</t>
  </si>
  <si>
    <t>0xC0</t>
  </si>
  <si>
    <t>0x46</t>
  </si>
  <si>
    <t>ARIA 128 CBC</t>
  </si>
  <si>
    <t>TLS_DH_anon_WITH_ARIA_128_GCM_SHA256</t>
  </si>
  <si>
    <t>0x5A</t>
  </si>
  <si>
    <t>ARIA 128 GCM</t>
  </si>
  <si>
    <t>TLS_DH_anon_WITH_ARIA_256_CBC_SHA384</t>
  </si>
  <si>
    <t>0x47</t>
  </si>
  <si>
    <t>ARIA 256 CBC</t>
  </si>
  <si>
    <t>TLS_DH_anon_WITH_ARIA_256_GCM_SHA384</t>
  </si>
  <si>
    <t>0x5B</t>
  </si>
  <si>
    <t>ARIA 256 GCM</t>
  </si>
  <si>
    <t>TLS_DH_anon_WITH_CAMELLIA_128_CBC_SHA</t>
  </si>
  <si>
    <t>TLS_DH_ANON_CAMELLIA_128_CBC_SHA1</t>
  </si>
  <si>
    <t>ADH-CAMELLIA128-SHA</t>
  </si>
  <si>
    <t>CAMELLIA 128 CBC</t>
  </si>
  <si>
    <t>TLS_DH_anon_WITH_CAMELLIA_128_CBC_SHA256</t>
  </si>
  <si>
    <t>TLS_DH_ANON_CAMELLIA_128_CBC_SHA256</t>
  </si>
  <si>
    <t>ADH-CAMELLIA128-SHA256</t>
  </si>
  <si>
    <t>0xBF</t>
  </si>
  <si>
    <t>TLS_DH_anon_WITH_CAMELLIA_128_GCM_SHA256</t>
  </si>
  <si>
    <t>TLS_DH_ANON_CAMELLIA_128_GCM_SHA256</t>
  </si>
  <si>
    <t>0x84</t>
  </si>
  <si>
    <t>CAMELLIA 128 GCM</t>
  </si>
  <si>
    <t>TLS_DH_anon_WITH_CAMELLIA_256_CBC_SHA</t>
  </si>
  <si>
    <t>TLS_DH_ANON_CAMELLIA_256_CBC_SHA1</t>
  </si>
  <si>
    <t>ADH-CAMELLIA256-SHA</t>
  </si>
  <si>
    <t>0x89</t>
  </si>
  <si>
    <t>CAMELLIA 256 CBC</t>
  </si>
  <si>
    <t>TLS_DH_anon_WITH_CAMELLIA_256_CBC_SHA256</t>
  </si>
  <si>
    <t>TLS_DH_ANON_CAMELLIA_256_CBC_SHA256</t>
  </si>
  <si>
    <t>ADH-CAMELLIA256-SHA256</t>
  </si>
  <si>
    <t>0xC5</t>
  </si>
  <si>
    <t>TLS_DH_anon_WITH_CAMELLIA_256_GCM_SHA384</t>
  </si>
  <si>
    <t>TLS_DH_ANON_CAMELLIA_256_GCM_SHA384</t>
  </si>
  <si>
    <t>0x85</t>
  </si>
  <si>
    <t>CAMELLIA 256 GCM</t>
  </si>
  <si>
    <t>TLS_DH_anon_WITH_DES_CBC_SHA</t>
  </si>
  <si>
    <t>0x1A</t>
  </si>
  <si>
    <t>DES CBC</t>
  </si>
  <si>
    <t>TLS_DH_anon_WITH_RC4_128_MD5</t>
  </si>
  <si>
    <t>TLS_DH_ANON_ARCFOUR_128_MD5</t>
  </si>
  <si>
    <t>0x18</t>
  </si>
  <si>
    <t>RC4 128</t>
  </si>
  <si>
    <t>TLS_DH_anon_WITH_SEED_CBC_SHA</t>
  </si>
  <si>
    <t>ADH-SEED-SHA</t>
  </si>
  <si>
    <t>0x9B</t>
  </si>
  <si>
    <t>SEED CBC</t>
  </si>
  <si>
    <t>TLS_DH_DSS_EXPORT_WITH_DES40_CBC_SHA</t>
  </si>
  <si>
    <t>0x0B</t>
  </si>
  <si>
    <t>DSS</t>
  </si>
  <si>
    <t>TLS_DH_DSS_WITH_DES_CBC_SHA</t>
  </si>
  <si>
    <t>0x0C</t>
  </si>
  <si>
    <t>TLS_DHE_DSS_EXPORT_WITH_DES40_CBC_SHA</t>
  </si>
  <si>
    <t>0x11</t>
  </si>
  <si>
    <t>DHE</t>
  </si>
  <si>
    <t>TLS_DHE_DSS_WITH_DES_CBC_SHA</t>
  </si>
  <si>
    <t>0x12</t>
  </si>
  <si>
    <t>TLS_DHE_PSK_WITH_NULL_SHA</t>
  </si>
  <si>
    <t>TLS_DHE_PSK_NULL_SHA1</t>
  </si>
  <si>
    <t>DHE-PSK-NULL-SHA</t>
  </si>
  <si>
    <t>0x2D</t>
  </si>
  <si>
    <t>PSK</t>
  </si>
  <si>
    <t>NULL</t>
  </si>
  <si>
    <t>TLS_DHE_PSK_WITH_NULL_SHA256</t>
  </si>
  <si>
    <t>TLS_DHE_PSK_NULL_SHA256</t>
  </si>
  <si>
    <t>DHE-PSK-NULL-SHA256</t>
  </si>
  <si>
    <t>0xB4</t>
  </si>
  <si>
    <t>TLS_DHE_PSK_WITH_NULL_SHA384</t>
  </si>
  <si>
    <t>TLS_DHE_PSK_NULL_SHA384</t>
  </si>
  <si>
    <t>DHE-PSK-NULL-SHA384</t>
  </si>
  <si>
    <t>0xB5</t>
  </si>
  <si>
    <t>TLS_DHE_PSK_WITH_RC4_128_SHA</t>
  </si>
  <si>
    <t>TLS_DHE_PSK_ARCFOUR_128_SHA1</t>
  </si>
  <si>
    <t>0x8E</t>
  </si>
  <si>
    <t>TLS_DHE_RSA_EXPORT_WITH_DES40_CBC_SHA</t>
  </si>
  <si>
    <t>0x14</t>
  </si>
  <si>
    <t>RSA</t>
  </si>
  <si>
    <t>TLS_DHE_RSA_WITH_DES_CBC_SHA</t>
  </si>
  <si>
    <t>0x15</t>
  </si>
  <si>
    <t>TLS_DH_RSA_EXPORT_WITH_DES40_CBC_SHA</t>
  </si>
  <si>
    <t>0x0E</t>
  </si>
  <si>
    <t>TLS_DH_RSA_WITH_DES_CBC_SHA</t>
  </si>
  <si>
    <t>0x0F</t>
  </si>
  <si>
    <t>TLS_ECDH_anon_WITH_3DES_EDE_CBC_SHA</t>
  </si>
  <si>
    <t>TLS_ECDH_ANON_3DES_EDE_CBC_SHA1</t>
  </si>
  <si>
    <t>AECDH-DES-CBC3-SHA</t>
  </si>
  <si>
    <t>ECDH</t>
  </si>
  <si>
    <t>TLS_ECDH_anon_WITH_AES_128_CBC_SHA</t>
  </si>
  <si>
    <t>TLS_ECDH_ANON_AES_128_CBC_SHA1</t>
  </si>
  <si>
    <t>AECDH-AES128-SHA</t>
  </si>
  <si>
    <t>TLS_ECDH_anon_WITH_AES_256_CBC_SHA</t>
  </si>
  <si>
    <t>TLS_ECDH_ANON_AES_256_CBC_SHA1</t>
  </si>
  <si>
    <t>AECDH-AES256-SHA</t>
  </si>
  <si>
    <t>TLS_ECDH_anon_WITH_NULL_SHA</t>
  </si>
  <si>
    <t>TLS_ECDH_ANON_NULL_SHA1</t>
  </si>
  <si>
    <t>AECDH-NULL-SHA</t>
  </si>
  <si>
    <t>TLS_ECDH_anon_WITH_RC4_128_SHA</t>
  </si>
  <si>
    <t>TLS_ECDH_ANON_ARCFOUR_128_SHA1</t>
  </si>
  <si>
    <t>0x16</t>
  </si>
  <si>
    <t>TLS_ECDH_ECDSA_WITH_NULL_SHA</t>
  </si>
  <si>
    <t>0x01</t>
  </si>
  <si>
    <t>ECDSA</t>
  </si>
  <si>
    <t>TLS_ECDH_ECDSA_WITH_RC4_128_SHA</t>
  </si>
  <si>
    <t>0x02</t>
  </si>
  <si>
    <t>TLS_ECDHE_ECDSA_WITH_NULL_SHA</t>
  </si>
  <si>
    <t>TLS_ECDHE_ECDSA_NULL_SHA1</t>
  </si>
  <si>
    <t>ECDHE-ECDSA-NULL-SHA</t>
  </si>
  <si>
    <t>0x06</t>
  </si>
  <si>
    <t>ECDHE</t>
  </si>
  <si>
    <t>TLS_ECDHE_ECDSA_WITH_RC4_128_SHA</t>
  </si>
  <si>
    <t>TLS_ECDHE_ECDSA_ARCFOUR_128_SHA1</t>
  </si>
  <si>
    <t>0x07</t>
  </si>
  <si>
    <t>TLS_ECDHE_PSK_WITH_NULL_SHA</t>
  </si>
  <si>
    <t>TLS_ECDHE_PSK_NULL_SHA1</t>
  </si>
  <si>
    <t>ECDHE-PSK-NULL-SHA</t>
  </si>
  <si>
    <t>0x39</t>
  </si>
  <si>
    <t>TLS_ECDHE_PSK_WITH_NULL_SHA256</t>
  </si>
  <si>
    <t>TLS_ECDHE_PSK_NULL_SHA256</t>
  </si>
  <si>
    <t>ECDHE-PSK-NULL-SHA256</t>
  </si>
  <si>
    <t>TLS_ECDHE_PSK_WITH_NULL_SHA384</t>
  </si>
  <si>
    <t>TLS_ECDHE_PSK_NULL_SHA384</t>
  </si>
  <si>
    <t>ECDHE-PSK-NULL-SHA384</t>
  </si>
  <si>
    <t>0x3B</t>
  </si>
  <si>
    <t>TLS_ECDHE_PSK_WITH_RC4_128_SHA</t>
  </si>
  <si>
    <t>TLS_ECDHE_PSK_ARCFOUR_128_SHA1</t>
  </si>
  <si>
    <t>0x33</t>
  </si>
  <si>
    <t>TLS_ECDHE_RSA_WITH_NULL_SHA</t>
  </si>
  <si>
    <t>TLS_ECDHE_RSA_NULL_SHA1</t>
  </si>
  <si>
    <t>ECDHE-RSA-NULL-SHA</t>
  </si>
  <si>
    <t>0x10</t>
  </si>
  <si>
    <t>TLS_ECDHE_RSA_WITH_RC4_128_SHA</t>
  </si>
  <si>
    <t>TLS_ECDHE_RSA_ARCFOUR_128_SHA1</t>
  </si>
  <si>
    <t>TLS_ECDH_RSA_WITH_NULL_SHA</t>
  </si>
  <si>
    <t>TLS_ECDH_RSA_WITH_RC4_128_SHA</t>
  </si>
  <si>
    <t>TLS_KRB5_EXPORT_WITH_DES_CBC_40_MD5</t>
  </si>
  <si>
    <t>0x29</t>
  </si>
  <si>
    <t>KRB5</t>
  </si>
  <si>
    <t>DES CBC 40</t>
  </si>
  <si>
    <t>TLS_KRB5_EXPORT_WITH_DES_CBC_40_SHA</t>
  </si>
  <si>
    <t>0x26</t>
  </si>
  <si>
    <t>TLS_KRB5_EXPORT_WITH_RC2_CBC_40_MD5</t>
  </si>
  <si>
    <t>0x2A</t>
  </si>
  <si>
    <t>RC2 CBC 40</t>
  </si>
  <si>
    <t>TLS_KRB5_EXPORT_WITH_RC2_CBC_40_SHA</t>
  </si>
  <si>
    <t>0x27</t>
  </si>
  <si>
    <t>TLS_KRB5_EXPORT_WITH_RC4_40_MD5</t>
  </si>
  <si>
    <t>0x2B</t>
  </si>
  <si>
    <t>TLS_KRB5_EXPORT_WITH_RC4_40_SHA</t>
  </si>
  <si>
    <t>0x28</t>
  </si>
  <si>
    <t>TLS_KRB5_WITH_3DES_EDE_CBC_MD5</t>
  </si>
  <si>
    <t>0x23</t>
  </si>
  <si>
    <t>TLS_KRB5_WITH_DES_CBC_MD5</t>
  </si>
  <si>
    <t>0x22</t>
  </si>
  <si>
    <t>TLS_KRB5_WITH_DES_CBC_SHA</t>
  </si>
  <si>
    <t>0x1E</t>
  </si>
  <si>
    <t>TLS_KRB5_WITH_IDEA_CBC_MD5</t>
  </si>
  <si>
    <t>0x25</t>
  </si>
  <si>
    <t>IDEA CBC</t>
  </si>
  <si>
    <t>TLS_KRB5_WITH_RC4_128_MD5</t>
  </si>
  <si>
    <t>0x24</t>
  </si>
  <si>
    <t>TLS_KRB5_WITH_RC4_128_SHA</t>
  </si>
  <si>
    <t>0x20</t>
  </si>
  <si>
    <t>TLS_NULL_WITH_NULL_NULL</t>
  </si>
  <si>
    <t>TLS_PSK_WITH_NULL_SHA</t>
  </si>
  <si>
    <t>TLS_PSK_NULL_SHA1</t>
  </si>
  <si>
    <t>PSK-NULL-SHA</t>
  </si>
  <si>
    <t>0x2C</t>
  </si>
  <si>
    <t>TLS_PSK_WITH_NULL_SHA256</t>
  </si>
  <si>
    <t>TLS_PSK_NULL_SHA256</t>
  </si>
  <si>
    <t>PSK-NULL-SHA256</t>
  </si>
  <si>
    <t>0xB0</t>
  </si>
  <si>
    <t>TLS_PSK_WITH_NULL_SHA384</t>
  </si>
  <si>
    <t>TLS_PSK_NULL_SHA384</t>
  </si>
  <si>
    <t>PSK-NULL-SHA384</t>
  </si>
  <si>
    <t>0xB1</t>
  </si>
  <si>
    <t>TLS_PSK_WITH_RC4_128_SHA</t>
  </si>
  <si>
    <t>TLS_PSK_ARCFOUR_128_SHA1</t>
  </si>
  <si>
    <t>0x8A</t>
  </si>
  <si>
    <t>TLS_RSA_EXPORT_WITH_DES40_CBC_SHA</t>
  </si>
  <si>
    <t>0x08</t>
  </si>
  <si>
    <t>TLS_RSA_EXPORT_WITH_RC2_CBC_40_MD5</t>
  </si>
  <si>
    <t>TLS_RSA_EXPORT_WITH_RC4_40_MD5</t>
  </si>
  <si>
    <t>0x03</t>
  </si>
  <si>
    <t>TLS_RSA_PSK_WITH_NULL_SHA</t>
  </si>
  <si>
    <t>TLS_RSA_PSK_NULL_SHA1</t>
  </si>
  <si>
    <t>RSA-PSK-NULL-SHA</t>
  </si>
  <si>
    <t>0x2E</t>
  </si>
  <si>
    <t>TLS_RSA_PSK_WITH_NULL_SHA256</t>
  </si>
  <si>
    <t>TLS_RSA_PSK_NULL_SHA256</t>
  </si>
  <si>
    <t>RSA-PSK-NULL-SHA256</t>
  </si>
  <si>
    <t>0xB8</t>
  </si>
  <si>
    <t>TLS_RSA_PSK_WITH_NULL_SHA384</t>
  </si>
  <si>
    <t>TLS_RSA_PSK_NULL_SHA384</t>
  </si>
  <si>
    <t>RSA-PSK-NULL-SHA384</t>
  </si>
  <si>
    <t>0xB9</t>
  </si>
  <si>
    <t>TLS_RSA_PSK_WITH_RC4_128_SHA</t>
  </si>
  <si>
    <t>TLS_RSA_PSK_ARCFOUR_128_SHA1</t>
  </si>
  <si>
    <t>0x92</t>
  </si>
  <si>
    <t>TLS_RSA_WITH_DES_CBC_SHA</t>
  </si>
  <si>
    <t>0x09</t>
  </si>
  <si>
    <t>TLS_RSA_WITH_NULL_MD5</t>
  </si>
  <si>
    <t>TLS_RSA_NULL_MD5</t>
  </si>
  <si>
    <t>NULL-MD5</t>
  </si>
  <si>
    <t>TLS_RSA_WITH_NULL_SHA</t>
  </si>
  <si>
    <t>TLS_RSA_NULL_SHA1</t>
  </si>
  <si>
    <t>NULL-SHA</t>
  </si>
  <si>
    <t>TLS_RSA_WITH_NULL_SHA256</t>
  </si>
  <si>
    <t>TLS_RSA_NULL_SHA256</t>
  </si>
  <si>
    <t>NULL-SHA256</t>
  </si>
  <si>
    <t>TLS_RSA_WITH_RC4_128_MD5</t>
  </si>
  <si>
    <t>TLS_RSA_ARCFOUR_128_MD5</t>
  </si>
  <si>
    <t>0x04</t>
  </si>
  <si>
    <t>TLS_RSA_WITH_RC4_128_SHA</t>
  </si>
  <si>
    <t>TLS_RSA_ARCFOUR_128_SHA1</t>
  </si>
  <si>
    <t>0x05</t>
  </si>
  <si>
    <t>weak</t>
  </si>
  <si>
    <t>TLS_ECDHE_ECDSA_WITH_AES_256_CBC_SHA</t>
  </si>
  <si>
    <t>TLS_ECDHE_ECDSA_AES_256_CBC_SHA1</t>
  </si>
  <si>
    <t>ECDHE-ECDSA-AES256-SHA</t>
  </si>
  <si>
    <t>0x0A</t>
  </si>
  <si>
    <t>TLS_SRP_SHA_DSS_WITH_AES_256_CBC_SHA</t>
  </si>
  <si>
    <t>TLS_SRP_SHA_DSS_AES_256_CBC_SHA1</t>
  </si>
  <si>
    <t>SRP-DSS-AES-256-CBC-SHA</t>
  </si>
  <si>
    <t>SRP</t>
  </si>
  <si>
    <t>SHA DSS</t>
  </si>
  <si>
    <t>TLS_SRP_SHA_DSS_WITH_AES_128_CBC_SHA</t>
  </si>
  <si>
    <t>TLS_SRP_SHA_DSS_AES_128_CBC_SHA1</t>
  </si>
  <si>
    <t>SRP-DSS-AES-128-CBC-SHA</t>
  </si>
  <si>
    <t>0x1F</t>
  </si>
  <si>
    <t>TLS_DHE_PSK_WITH_3DES_EDE_CBC_SHA</t>
  </si>
  <si>
    <t>TLS_DHE_PSK_3DES_EDE_CBC_SHA1</t>
  </si>
  <si>
    <t>DHE-PSK-3DES-EDE-CBC-SHA</t>
  </si>
  <si>
    <t>0x8F</t>
  </si>
  <si>
    <t>TLS_DHE_RSA_WITH_3DES_EDE_CBC_SHA</t>
  </si>
  <si>
    <t>TLS_DHE_RSA_3DES_EDE_CBC_SHA1</t>
  </si>
  <si>
    <t>DHE-RSA-DES-CBC3-SHA</t>
  </si>
  <si>
    <t>TLS_ECDHE_PSK_WITH_AES_256_CBC_SHA</t>
  </si>
  <si>
    <t>TLS_ECDHE_PSK_AES_256_CBC_SHA1</t>
  </si>
  <si>
    <t>ECDHE-PSK-AES256-CBC-SHA</t>
  </si>
  <si>
    <t>0x36</t>
  </si>
  <si>
    <t>TLS_DH_RSA_WITH_AES_256_CBC_SHA</t>
  </si>
  <si>
    <t>0x37</t>
  </si>
  <si>
    <t>TLS_ECDHE_PSK_WITH_AES_128_CBC_SHA</t>
  </si>
  <si>
    <t>TLS_ECDHE_PSK_AES_128_CBC_SHA1</t>
  </si>
  <si>
    <t>ECDHE-PSK-AES128-CBC-SHA</t>
  </si>
  <si>
    <t>0x35</t>
  </si>
  <si>
    <t>TLS_DHE_RSA_WITH_CAMELLIA_256_CBC_SHA</t>
  </si>
  <si>
    <t>TLS_DHE_RSA_CAMELLIA_256_CBC_SHA1</t>
  </si>
  <si>
    <t>DHE-RSA-CAMELLIA256-SHA</t>
  </si>
  <si>
    <t>0x88</t>
  </si>
  <si>
    <t>TLS_PSK_WITH_AES_256_CBC_SHA</t>
  </si>
  <si>
    <t>TLS_PSK_AES_256_CBC_SHA1</t>
  </si>
  <si>
    <t>PSK-AES256-CBC-SHA</t>
  </si>
  <si>
    <t>0x8D</t>
  </si>
  <si>
    <t>TLS_DH_DSS_WITH_ARIA_256_GCM_SHA384</t>
  </si>
  <si>
    <t>0x59</t>
  </si>
  <si>
    <t>TLS_DH_RSA_WITH_3DES_EDE_CBC_SHA</t>
  </si>
  <si>
    <t>TLS_DHE_DSS_WITH_AES_256_CBC_SHA</t>
  </si>
  <si>
    <t>TLS_DHE_DSS_AES_256_CBC_SHA1</t>
  </si>
  <si>
    <t>DHE-DSS-AES256-SHA</t>
  </si>
  <si>
    <t>0x38</t>
  </si>
  <si>
    <t>TLS_ECDH_ECDSA_WITH_ARIA_256_GCM_SHA384</t>
  </si>
  <si>
    <t>0x5F</t>
  </si>
  <si>
    <t>TLS_ECDH_ECDSA_WITH_3DES_EDE_CBC_SHA</t>
  </si>
  <si>
    <t>TLS_DH_DSS_WITH_AES_128_GCM_SHA256</t>
  </si>
  <si>
    <t>0xA4</t>
  </si>
  <si>
    <t>TLS_ECDH_RSA_WITH_ARIA_128_CBC_SHA256</t>
  </si>
  <si>
    <t>0x4E</t>
  </si>
  <si>
    <t>TLS_DH_RSA_WITH_AES_128_GCM_SHA256</t>
  </si>
  <si>
    <t>0xA0</t>
  </si>
  <si>
    <t>TLS_ECDH_ECDSA_WITH_AES_256_CBC_SHA</t>
  </si>
  <si>
    <t>TLS_DH_DSS_WITH_CAMELLIA_256_CBC_SHA256</t>
  </si>
  <si>
    <t>0xC1</t>
  </si>
  <si>
    <t>TLS_DH_RSA_WITH_ARIA_256_CBC_SHA384</t>
  </si>
  <si>
    <t>0x41</t>
  </si>
  <si>
    <t>TLS_ECDHE_RSA_WITH_AES_256_CBC_SHA</t>
  </si>
  <si>
    <t>TLS_ECDHE_RSA_AES_256_CBC_SHA1</t>
  </si>
  <si>
    <t>ECDHE-RSA-AES256-SHA</t>
  </si>
  <si>
    <t>TLS_RSA_WITH_SEED_CBC_SHA</t>
  </si>
  <si>
    <t>SEED-SHA</t>
  </si>
  <si>
    <t>0x96</t>
  </si>
  <si>
    <t>TLS_DH_RSA_WITH_AES_256_CBC_SHA256</t>
  </si>
  <si>
    <t>0x69</t>
  </si>
  <si>
    <t>TLS_RSA_WITH_IDEA_CBC_SHA</t>
  </si>
  <si>
    <t>IDEA-CBC-SHA</t>
  </si>
  <si>
    <t>TLS_ECDHE_ECDSA_WITH_AES_128_CBC_SHA</t>
  </si>
  <si>
    <t>TLS_ECDHE_ECDSA_AES_128_CBC_SHA1</t>
  </si>
  <si>
    <t>ECDHE-ECDSA-AES128-SHA</t>
  </si>
  <si>
    <t>TLS_PSK_WITH_3DES_EDE_CBC_SHA</t>
  </si>
  <si>
    <t>TLS_PSK_3DES_EDE_CBC_SHA1</t>
  </si>
  <si>
    <t>PSK-3DES-EDE-CBC-SHA</t>
  </si>
  <si>
    <t>0x8B</t>
  </si>
  <si>
    <t>TLS_ECDH_ECDSA_WITH_ARIA_128_GCM_SHA256</t>
  </si>
  <si>
    <t>0x5E</t>
  </si>
  <si>
    <t>TLS_RSA_PSK_WITH_AES_256_CBC_SHA</t>
  </si>
  <si>
    <t>TLS_RSA_PSK_AES_256_CBC_SHA1</t>
  </si>
  <si>
    <t>RSA-PSK-AES256-CBC-SHA</t>
  </si>
  <si>
    <t>0x95</t>
  </si>
  <si>
    <t>TLS_DH_RSA_WITH_CAMELLIA_128_CBC_SHA</t>
  </si>
  <si>
    <t>0x43</t>
  </si>
  <si>
    <t>TLS_DH_RSA_WITH_CAMELLIA_256_CBC_SHA</t>
  </si>
  <si>
    <t>0x86</t>
  </si>
  <si>
    <t>TLS_ECDH_RSA_WITH_ARIA_256_GCM_SHA384</t>
  </si>
  <si>
    <t>0x63</t>
  </si>
  <si>
    <t>TLS_DHE_RSA_WITH_SEED_CBC_SHA</t>
  </si>
  <si>
    <t>DHE-RSA-SEED-SHA</t>
  </si>
  <si>
    <t>0x9A</t>
  </si>
  <si>
    <t>TLS_DH_RSA_WITH_CAMELLIA_256_GCM_SHA384</t>
  </si>
  <si>
    <t>0x7F</t>
  </si>
  <si>
    <t>TLS_DH_RSA_WITH_CAMELLIA_128_CBC_SHA256</t>
  </si>
  <si>
    <t>0xBC</t>
  </si>
  <si>
    <t>TLS_DH_RSA_WITH_AES_128_CBC_SHA</t>
  </si>
  <si>
    <t>0x31</t>
  </si>
  <si>
    <t>TLS_DH_RSA_WITH_CAMELLIA_256_CBC_SHA256</t>
  </si>
  <si>
    <t>0xC2</t>
  </si>
  <si>
    <t>TLS_ECDHE_ECDSA_WITH_3DES_EDE_CBC_SHA</t>
  </si>
  <si>
    <t>TLS_ECDHE_ECDSA_3DES_EDE_CBC_SHA1</t>
  </si>
  <si>
    <t>ECDHE-ECDSA-DES-CBC3-SHA</t>
  </si>
  <si>
    <t>TLS_ECDH_RSA_WITH_ARIA_128_GCM_SHA256</t>
  </si>
  <si>
    <t>0x62</t>
  </si>
  <si>
    <t>TLS_DH_DSS_WITH_CAMELLIA_256_CBC_SHA</t>
  </si>
  <si>
    <t>TLS_SRP_SHA_WITH_3DES_EDE_CBC_SHA</t>
  </si>
  <si>
    <t>TLS_SRP_SHA_3DES_EDE_CBC_SHA1</t>
  </si>
  <si>
    <t>SRP-3DES-EDE-CBC-SHA</t>
  </si>
  <si>
    <t>TLS_DH_DSS_WITH_ARIA_128_GCM_SHA256</t>
  </si>
  <si>
    <t>0x58</t>
  </si>
  <si>
    <t>TLS_ECDH_ECDSA_WITH_CAMELLIA_128_CBC_SHA256</t>
  </si>
  <si>
    <t>0x74</t>
  </si>
  <si>
    <t>TLS_ECDHE_RSA_WITH_AES_128_CBC_SHA</t>
  </si>
  <si>
    <t>TLS_ECDHE_RSA_AES_128_CBC_SHA1</t>
  </si>
  <si>
    <t>ECDHE-RSA-AES128-SHA</t>
  </si>
  <si>
    <t>0x13</t>
  </si>
  <si>
    <t>TLS_DH_RSA_WITH_ARIA_128_CBC_SHA256</t>
  </si>
  <si>
    <t>0x40</t>
  </si>
  <si>
    <t>TLS_DH_DSS_WITH_ARIA_128_CBC_SHA256</t>
  </si>
  <si>
    <t>0x3E</t>
  </si>
  <si>
    <t>TLS_RSA_PSK_WITH_3DES_EDE_CBC_SHA</t>
  </si>
  <si>
    <t>TLS_RSA_PSK_3DES_EDE_CBC_SHA1</t>
  </si>
  <si>
    <t>RSA-PSK-3DES-EDE-CBC-SHA</t>
  </si>
  <si>
    <t>0x93</t>
  </si>
  <si>
    <t>TLS_DH_DSS_WITH_CAMELLIA_256_GCM_SHA384</t>
  </si>
  <si>
    <t>0x83</t>
  </si>
  <si>
    <t>TLS_ECDH_RSA_WITH_AES_128_GCM_SHA256</t>
  </si>
  <si>
    <t>TLS_DH_DSS_WITH_3DES_EDE_CBC_SHA</t>
  </si>
  <si>
    <t>0x0D</t>
  </si>
  <si>
    <t>TLS_ECDH_RSA_WITH_ARIA_256_CBC_SHA384</t>
  </si>
  <si>
    <t>0x4F</t>
  </si>
  <si>
    <t>TLS_DH_RSA_WITH_AES_128_CBC_SHA256</t>
  </si>
  <si>
    <t>0x3F</t>
  </si>
  <si>
    <t>TLS_SRP_SHA_WITH_AES_128_CBC_SHA</t>
  </si>
  <si>
    <t>TLS_SRP_SHA_AES_128_CBC_SHA1</t>
  </si>
  <si>
    <t>SRP-AES-128-CBC-SHA</t>
  </si>
  <si>
    <t>0x1D</t>
  </si>
  <si>
    <t>TLS_ECDH_RSA_WITH_CAMELLIA_256_CBC_SHA384</t>
  </si>
  <si>
    <t>0x79</t>
  </si>
  <si>
    <t>TLS_DH_RSA_WITH_CAMELLIA_128_GCM_SHA256</t>
  </si>
  <si>
    <t>0x7E</t>
  </si>
  <si>
    <t>TLS_DHE_DSS_WITH_CAMELLIA_128_CBC_SHA</t>
  </si>
  <si>
    <t>TLS_DHE_DSS_CAMELLIA_128_CBC_SHA1</t>
  </si>
  <si>
    <t>DHE-DSS-CAMELLIA128-SHA</t>
  </si>
  <si>
    <t>0x44</t>
  </si>
  <si>
    <t>TLS_ECDH_ECDSA_WITH_CAMELLIA_128_GCM_SHA256</t>
  </si>
  <si>
    <t>TLS_KRB5_WITH_IDEA_CBC_SHA</t>
  </si>
  <si>
    <t>0x21</t>
  </si>
  <si>
    <t>TLS_DHE_RSA_WITH_AES_128_CBC_SHA</t>
  </si>
  <si>
    <t>TLS_DHE_RSA_AES_128_CBC_SHA1</t>
  </si>
  <si>
    <t>DHE-RSA-AES128-SHA</t>
  </si>
  <si>
    <t>TLS_DH_RSA_WITH_AES_256_GCM_SHA384</t>
  </si>
  <si>
    <t>0xA1</t>
  </si>
  <si>
    <t>TLS_KRB5_WITH_3DES_EDE_CBC_SHA</t>
  </si>
  <si>
    <t>TLS_ECDH_ECDSA_WITH_CAMELLIA_256_GCM_SHA384</t>
  </si>
  <si>
    <t>TLS_RSA_WITH_3DES_EDE_CBC_SHA</t>
  </si>
  <si>
    <t>TLS_RSA_3DES_EDE_CBC_SHA1</t>
  </si>
  <si>
    <t>DES-CBC3-SHA</t>
  </si>
  <si>
    <t>TLS_DHE_DSS_WITH_AES_128_CBC_SHA</t>
  </si>
  <si>
    <t>TLS_DHE_DSS_AES_128_CBC_SHA1</t>
  </si>
  <si>
    <t>DHE-DSS-AES128-SHA</t>
  </si>
  <si>
    <t>0x32</t>
  </si>
  <si>
    <t>TLS_ECDH_ECDSA_WITH_AES_256_GCM_SHA384</t>
  </si>
  <si>
    <t>TLS_DH_DSS_WITH_CAMELLIA_128_CBC_SHA</t>
  </si>
  <si>
    <t>0x42</t>
  </si>
  <si>
    <t>TLS_DH_DSS_WITH_SEED_CBC_SHA</t>
  </si>
  <si>
    <t>0x97</t>
  </si>
  <si>
    <t>TLS_RSA_PSK_WITH_AES_128_CBC_SHA</t>
  </si>
  <si>
    <t>TLS_RSA_PSK_AES_128_CBC_SHA1</t>
  </si>
  <si>
    <t>RSA-PSK-AES128-CBC-SHA</t>
  </si>
  <si>
    <t>0x94</t>
  </si>
  <si>
    <t>TLS_DHE_PSK_WITH_AES_256_CBC_SHA</t>
  </si>
  <si>
    <t>TLS_DHE_PSK_AES_256_CBC_SHA1</t>
  </si>
  <si>
    <t>DHE-PSK-AES256-CBC-SHA</t>
  </si>
  <si>
    <t>0x91</t>
  </si>
  <si>
    <t>TLS_DH_DSS_WITH_AES_256_CBC_SHA256</t>
  </si>
  <si>
    <t>0x68</t>
  </si>
  <si>
    <t>TLS_DH_DSS_WITH_AES_128_CBC_SHA256</t>
  </si>
  <si>
    <t>TLS_DHE_RSA_WITH_CAMELLIA_128_CBC_SHA</t>
  </si>
  <si>
    <t>TLS_DHE_RSA_CAMELLIA_128_CBC_SHA1</t>
  </si>
  <si>
    <t>DHE-RSA-CAMELLIA128-SHA</t>
  </si>
  <si>
    <t>0x45</t>
  </si>
  <si>
    <t>TLS_ECDH_RSA_WITH_3DES_EDE_CBC_SHA</t>
  </si>
  <si>
    <t>TLS_DHE_DSS_WITH_SEED_CBC_SHA</t>
  </si>
  <si>
    <t>DHE-DSS-SEED-SHA</t>
  </si>
  <si>
    <t>0x99</t>
  </si>
  <si>
    <t>TLS_ECDH_ECDSA_WITH_AES_128_CBC_SHA</t>
  </si>
  <si>
    <t>TLS_DH_DSS_WITH_AES_256_GCM_SHA384</t>
  </si>
  <si>
    <t>0xA5</t>
  </si>
  <si>
    <t>TLS_RSA_WITH_CAMELLIA_256_CBC_SHA</t>
  </si>
  <si>
    <t>TLS_RSA_CAMELLIA_256_CBC_SHA1</t>
  </si>
  <si>
    <t>CAMELLIA256-SHA</t>
  </si>
  <si>
    <t>TLS_SRP_SHA_RSA_WITH_AES_128_CBC_SHA</t>
  </si>
  <si>
    <t>TLS_SRP_SHA_RSA_AES_128_CBC_SHA1</t>
  </si>
  <si>
    <t>SRP-RSA-AES-128-CBC-SHA</t>
  </si>
  <si>
    <t>SHA RSA</t>
  </si>
  <si>
    <t>TLS_DHE_PSK_WITH_AES_128_CBC_SHA</t>
  </si>
  <si>
    <t>TLS_DHE_PSK_AES_128_CBC_SHA1</t>
  </si>
  <si>
    <t>DHE-PSK-AES128-CBC-SHA</t>
  </si>
  <si>
    <t>0x90</t>
  </si>
  <si>
    <t>TLS_SRP_SHA_WITH_AES_256_CBC_SHA</t>
  </si>
  <si>
    <t>TLS_SRP_SHA_AES_256_CBC_SHA1</t>
  </si>
  <si>
    <t>SRP-AES-256-CBC-SHA</t>
  </si>
  <si>
    <t>TLS_SRP_SHA_DSS_WITH_3DES_EDE_CBC_SHA</t>
  </si>
  <si>
    <t>TLS_SRP_SHA_DSS_3DES_EDE_CBC_SHA1</t>
  </si>
  <si>
    <t>SRP-DSS-3DES-EDE-CBC-SHA</t>
  </si>
  <si>
    <t>0x1C</t>
  </si>
  <si>
    <t>TLS_ECDH_RSA_WITH_AES_256_CBC_SHA</t>
  </si>
  <si>
    <t>TLS_ECDH_ECDSA_WITH_CAMELLIA_256_CBC_SHA384</t>
  </si>
  <si>
    <t>0x75</t>
  </si>
  <si>
    <t>TLS_DHE_DSS_WITH_CAMELLIA_256_CBC_SHA</t>
  </si>
  <si>
    <t>TLS_DHE_DSS_CAMELLIA_256_CBC_SHA1</t>
  </si>
  <si>
    <t>DHE-DSS-CAMELLIA256-SHA</t>
  </si>
  <si>
    <t>0x87</t>
  </si>
  <si>
    <t>TLS_DH_RSA_WITH_ARIA_256_GCM_SHA384</t>
  </si>
  <si>
    <t>0x55</t>
  </si>
  <si>
    <t>TLS_DH_DSS_WITH_AES_128_CBC_SHA</t>
  </si>
  <si>
    <t>0x30</t>
  </si>
  <si>
    <t>TLS_ECDH_ECDSA_WITH_AES_128_GCM_SHA256</t>
  </si>
  <si>
    <t>TLS_ECDH_RSA_WITH_AES_256_CBC_SHA384</t>
  </si>
  <si>
    <t>TLS_ECDH_RSA_WITH_AES_128_CBC_SHA256</t>
  </si>
  <si>
    <t>TLS_ECDHE_RSA_WITH_3DES_EDE_CBC_SHA</t>
  </si>
  <si>
    <t>TLS_ECDHE_RSA_3DES_EDE_CBC_SHA1</t>
  </si>
  <si>
    <t>ECDHE-RSA-DES-CBC3-SHA</t>
  </si>
  <si>
    <t>TLS_ECDH_ECDSA_WITH_AES_128_CBC_SHA256</t>
  </si>
  <si>
    <t>TLS_ECDH_RSA_WITH_CAMELLIA_128_GCM_SHA256</t>
  </si>
  <si>
    <t>0x8C</t>
  </si>
  <si>
    <t>TLS_ECDH_RSA_WITH_AES_128_CBC_SHA</t>
  </si>
  <si>
    <t>TLS_DH_DSS_WITH_ARIA_256_CBC_SHA384</t>
  </si>
  <si>
    <t>TLS_RSA_WITH_AES_256_CBC_SHA</t>
  </si>
  <si>
    <t>TLS_RSA_AES_256_CBC_SHA1</t>
  </si>
  <si>
    <t>AES256-SHA</t>
  </si>
  <si>
    <t>TLS_ECDH_RSA_WITH_AES_256_GCM_SHA384</t>
  </si>
  <si>
    <t>TLS_ECDH_ECDSA_WITH_AES_256_CBC_SHA384</t>
  </si>
  <si>
    <t>TLS_DH_RSA_WITH_ARIA_128_GCM_SHA256</t>
  </si>
  <si>
    <t>0x54</t>
  </si>
  <si>
    <t>TLS_DHE_DSS_WITH_3DES_EDE_CBC_SHA</t>
  </si>
  <si>
    <t>TLS_DHE_DSS_3DES_EDE_CBC_SHA1</t>
  </si>
  <si>
    <t>DHE-DSS-DES-CBC3-SHA</t>
  </si>
  <si>
    <t>TLS_SRP_SHA_RSA_WITH_3DES_EDE_CBC_SHA</t>
  </si>
  <si>
    <t>TLS_SRP_SHA_RSA_3DES_EDE_CBC_SHA1</t>
  </si>
  <si>
    <t>SRP-RSA-3DES-EDE-CBC-SHA</t>
  </si>
  <si>
    <t>TLS_ECDH_ECDSA_WITH_ARIA_256_CBC_SHA384</t>
  </si>
  <si>
    <t>0x4B</t>
  </si>
  <si>
    <t>TLS_DH_RSA_WITH_SEED_CBC_SHA</t>
  </si>
  <si>
    <t>0x98</t>
  </si>
  <si>
    <t>TLS_SRP_SHA_RSA_WITH_AES_256_CBC_SHA</t>
  </si>
  <si>
    <t>TLS_SRP_SHA_RSA_AES_256_CBC_SHA1</t>
  </si>
  <si>
    <t>SRP-RSA-AES-256-CBC-SHA</t>
  </si>
  <si>
    <t>TLS_DH_DSS_WITH_AES_256_CBC_SHA</t>
  </si>
  <si>
    <t>TLS_ECDH_RSA_WITH_CAMELLIA_128_CBC_SHA256</t>
  </si>
  <si>
    <t>0x78</t>
  </si>
  <si>
    <t>TLS_ECDH_RSA_WITH_CAMELLIA_256_GCM_SHA384</t>
  </si>
  <si>
    <t>TLS_DH_DSS_WITH_CAMELLIA_128_GCM_SHA256</t>
  </si>
  <si>
    <t>0x82</t>
  </si>
  <si>
    <t>TLS_RSA_WITH_CAMELLIA_128_CBC_SHA</t>
  </si>
  <si>
    <t>TLS_RSA_CAMELLIA_128_CBC_SHA1</t>
  </si>
  <si>
    <t>CAMELLIA128-SHA</t>
  </si>
  <si>
    <t>TLS_ECDH_ECDSA_WITH_ARIA_128_CBC_SHA256</t>
  </si>
  <si>
    <t>0x4A</t>
  </si>
  <si>
    <t>TLS_PSK_WITH_AES_128_CBC_SHA</t>
  </si>
  <si>
    <t>TLS_PSK_AES_128_CBC_SHA1</t>
  </si>
  <si>
    <t>PSK-AES128-CBC-SHA</t>
  </si>
  <si>
    <t>TLS_RSA_WITH_AES_128_CBC_SHA</t>
  </si>
  <si>
    <t>TLS_RSA_AES_128_CBC_SHA1</t>
  </si>
  <si>
    <t>AES128-SHA</t>
  </si>
  <si>
    <t>0x2F</t>
  </si>
  <si>
    <t>TLS_ECDHE_PSK_WITH_3DES_EDE_CBC_SHA</t>
  </si>
  <si>
    <t>TLS_ECDHE_PSK_3DES_EDE_CBC_SHA1</t>
  </si>
  <si>
    <t>ECDHE-PSK-3DES-EDE-CBC-SHA</t>
  </si>
  <si>
    <t>TLS_DH_DSS_WITH_CAMELLIA_128_CBC_SHA256</t>
  </si>
  <si>
    <t>0xBB</t>
  </si>
  <si>
    <t>TLS_DHE_RSA_WITH_AES_256_CBC_SHA</t>
  </si>
  <si>
    <t>TLS_DHE_RSA_AES_256_CBC_SHA1</t>
  </si>
  <si>
    <t>DHE-RSA-AES256-SHA</t>
  </si>
  <si>
    <t>secure</t>
  </si>
  <si>
    <t>TLS_DHE_RSA_WITH_AES_256_CBC_SHA256</t>
  </si>
  <si>
    <t>TLS_DHE_RSA_AES_256_CBC_SHA256</t>
  </si>
  <si>
    <t>DHE-RSA-AES256-SHA256</t>
  </si>
  <si>
    <t>0x6B</t>
  </si>
  <si>
    <t>TLS_ECCPWD_WITH_AES_256_CCM_SHA384</t>
  </si>
  <si>
    <t>0xB3</t>
  </si>
  <si>
    <t>ECCPWD</t>
  </si>
  <si>
    <t>AES 256 CCM</t>
  </si>
  <si>
    <t>TLS_DHE_DSS_WITH_CAMELLIA_256_CBC_SHA256</t>
  </si>
  <si>
    <t>TLS_DHE_DSS_CAMELLIA_256_CBC_SHA256</t>
  </si>
  <si>
    <t>DHE-DSS-CAMELLIA256-SHA256</t>
  </si>
  <si>
    <t>0xC3</t>
  </si>
  <si>
    <t>TLS_RSA_PSK_WITH_CAMELLIA_128_CBC_SHA256</t>
  </si>
  <si>
    <t>TLS_RSA_PSK_CAMELLIA_128_CBC_SHA256</t>
  </si>
  <si>
    <t>RSA-PSK-CAMELLIA128-SHA256</t>
  </si>
  <si>
    <t>TLS_ECDHE_RSA_WITH_ARIA_128_CBC_SHA256</t>
  </si>
  <si>
    <t>0x4C</t>
  </si>
  <si>
    <t>TLS_DHE_RSA_WITH_AES_128_CBC_SHA256</t>
  </si>
  <si>
    <t>TLS_DHE_RSA_AES_128_CBC_SHA256</t>
  </si>
  <si>
    <t>DHE-RSA-AES128-SHA256</t>
  </si>
  <si>
    <t>0x67</t>
  </si>
  <si>
    <t>TLS_DHE_PSK_WITH_AES_128_CCM</t>
  </si>
  <si>
    <t>TLS_DHE_PSK_AES_128_CCM</t>
  </si>
  <si>
    <t>DHE-PSK-AES128-CCM</t>
  </si>
  <si>
    <t>AES 128</t>
  </si>
  <si>
    <t>CCM</t>
  </si>
  <si>
    <t>TLS_RSA_PSK_WITH_CHACHA20_POLY1305_SHA256</t>
  </si>
  <si>
    <t>TLS_RSA_PSK_CHACHA20_POLY1305</t>
  </si>
  <si>
    <t>RSA-PSK-CHACHA20-POLY1305</t>
  </si>
  <si>
    <t>0xCC</t>
  </si>
  <si>
    <t>0xAE</t>
  </si>
  <si>
    <t>CHACHA20 POLY1305</t>
  </si>
  <si>
    <t>TLS_PSK_WITH_AES_256_CCM</t>
  </si>
  <si>
    <t>TLS_PSK_AES_256_CCM</t>
  </si>
  <si>
    <t>PSK-AES256-CCM</t>
  </si>
  <si>
    <t>AES 256</t>
  </si>
  <si>
    <t>TLS_RSA_WITH_AES_128_CCM</t>
  </si>
  <si>
    <t>TLS_RSA_AES_128_CCM</t>
  </si>
  <si>
    <t>AES128-CCM</t>
  </si>
  <si>
    <t>0x9C</t>
  </si>
  <si>
    <t>TLS_ECDHE_RSA_WITH_ARIA_256_CBC_SHA384</t>
  </si>
  <si>
    <t>0x4D</t>
  </si>
  <si>
    <t>TLS_RSA_PSK_WITH_AES_256_CBC_SHA384</t>
  </si>
  <si>
    <t>TLS_RSA_PSK_AES_256_CBC_SHA384</t>
  </si>
  <si>
    <t>RSA-PSK-AES256-CBC-SHA384</t>
  </si>
  <si>
    <t>0xB7</t>
  </si>
  <si>
    <t>TLS_RSA_WITH_CAMELLIA_256_GCM_SHA384</t>
  </si>
  <si>
    <t>TLS_RSA_CAMELLIA_256_GCM_SHA384</t>
  </si>
  <si>
    <t>0x7B</t>
  </si>
  <si>
    <t>TLS_RSA_WITH_AES_128_CBC_SHA256</t>
  </si>
  <si>
    <t>TLS_RSA_AES_128_CBC_SHA256</t>
  </si>
  <si>
    <t>AES128-SHA256</t>
  </si>
  <si>
    <t>0x3C</t>
  </si>
  <si>
    <t>TLS_RSA_PSK_WITH_AES_128_GCM_SHA256</t>
  </si>
  <si>
    <t>TLS_RSA_PSK_AES_128_GCM_SHA256</t>
  </si>
  <si>
    <t>RSA-PSK-AES128-GCM-SHA256</t>
  </si>
  <si>
    <t>0xAC</t>
  </si>
  <si>
    <t>TLS_DHE_DSS_WITH_CAMELLIA_128_CBC_SHA256</t>
  </si>
  <si>
    <t>TLS_DHE_DSS_CAMELLIA_128_CBC_SHA256</t>
  </si>
  <si>
    <t>DHE-DSS-CAMELLIA128-SHA256</t>
  </si>
  <si>
    <t>0xBD</t>
  </si>
  <si>
    <t>TLS_PSK_WITH_CHACHA20_POLY1305_SHA256</t>
  </si>
  <si>
    <t>TLS_PSK_CHACHA20_POLY1305</t>
  </si>
  <si>
    <t>PSK-CHACHA20-POLY1305</t>
  </si>
  <si>
    <t>0xAB</t>
  </si>
  <si>
    <t>TLS_DHE_PSK_WITH_CAMELLIA_256_CBC_SHA384</t>
  </si>
  <si>
    <t>TLS_DHE_PSK_CAMELLIA_256_CBC_SHA384</t>
  </si>
  <si>
    <t>DHE-PSK-CAMELLIA256-SHA384</t>
  </si>
  <si>
    <t>TLS_RSA_WITH_ARIA_256_CBC_SHA384</t>
  </si>
  <si>
    <t>0x3D</t>
  </si>
  <si>
    <t>TLS_ECDHE_ECDSA_WITH_AES_128_CBC_SHA256</t>
  </si>
  <si>
    <t>TLS_ECDHE_ECDSA_AES_128_CBC_SHA256</t>
  </si>
  <si>
    <t>ECDHE-ECDSA-AES128-SHA256</t>
  </si>
  <si>
    <t>TLS_RSA_WITH_CAMELLIA_256_CBC_SHA256</t>
  </si>
  <si>
    <t>TLS_RSA_CAMELLIA_256_CBC_SHA256</t>
  </si>
  <si>
    <t>CAMELLIA256-SHA256</t>
  </si>
  <si>
    <t>TLS_ECDHE_PSK_WITH_AES_128_CBC_SHA256</t>
  </si>
  <si>
    <t>TLS_ECDHE_PSK_AES_128_CBC_SHA256</t>
  </si>
  <si>
    <t>ECDHE-PSK-AES128-CBC-SHA256</t>
  </si>
  <si>
    <t>TLS_ECDHE_RSA_WITH_AES_128_CBC_SHA256</t>
  </si>
  <si>
    <t>TLS_ECDHE_RSA_AES_128_CBC_SHA256</t>
  </si>
  <si>
    <t>ECDHE-RSA-AES128-SHA256</t>
  </si>
  <si>
    <t>TLS_RSA_WITH_AES_256_CBC_SHA256</t>
  </si>
  <si>
    <t>TLS_RSA_AES_256_CBC_SHA256</t>
  </si>
  <si>
    <t>AES256-SHA256</t>
  </si>
  <si>
    <t>TLS_PSK_WITH_ARIA_256_GCM_SHA384</t>
  </si>
  <si>
    <t>TLS_RSA_PSK_WITH_ARIA_128_GCM_SHA256</t>
  </si>
  <si>
    <t>0x6E</t>
  </si>
  <si>
    <t>TLS_PSK_WITH_ARIA_256_CBC_SHA384</t>
  </si>
  <si>
    <t>0x65</t>
  </si>
  <si>
    <t>TLS_DHE_PSK_WITH_AES_256_CCM</t>
  </si>
  <si>
    <t>TLS_DHE_PSK_AES_256_CCM</t>
  </si>
  <si>
    <t>DHE-PSK-AES256-CCM</t>
  </si>
  <si>
    <t>TLS_DHE_PSK_WITH_AES_256_CBC_SHA384</t>
  </si>
  <si>
    <t>TLS_DHE_PSK_AES_256_CBC_SHA384</t>
  </si>
  <si>
    <t>DHE-PSK-AES256-CBC-SHA384</t>
  </si>
  <si>
    <t>TLS_PSK_WITH_CAMELLIA_256_GCM_SHA384</t>
  </si>
  <si>
    <t>TLS_PSK_CAMELLIA_256_GCM_SHA384</t>
  </si>
  <si>
    <t>TLS_PSK_WITH_AES_128_CBC_SHA256</t>
  </si>
  <si>
    <t>TLS_PSK_AES_128_CBC_SHA256</t>
  </si>
  <si>
    <t>PSK-AES128-CBC-SHA256</t>
  </si>
  <si>
    <t>TLS_RSA_PSK_WITH_ARIA_256_GCM_SHA384</t>
  </si>
  <si>
    <t>0x6F</t>
  </si>
  <si>
    <t>TLS_DHE_RSA_WITH_CAMELLIA_128_CBC_SHA256</t>
  </si>
  <si>
    <t>TLS_DHE_RSA_CAMELLIA_128_CBC_SHA256</t>
  </si>
  <si>
    <t>DHE-RSA-CAMELLIA128-SHA256</t>
  </si>
  <si>
    <t>0xBE</t>
  </si>
  <si>
    <t>TLS_DHE_DSS_WITH_AES_128_CBC_SHA256</t>
  </si>
  <si>
    <t>TLS_DHE_DSS_AES_128_CBC_SHA256</t>
  </si>
  <si>
    <t>DHE-DSS-AES128-SHA256</t>
  </si>
  <si>
    <t>TLS_PSK_WITH_AES_128_GCM_SHA256</t>
  </si>
  <si>
    <t>TLS_PSK_AES_128_GCM_SHA256</t>
  </si>
  <si>
    <t>PSK-AES128-GCM-SHA256</t>
  </si>
  <si>
    <t>0xA8</t>
  </si>
  <si>
    <t>TLS_PSK_DHE_WITH_AES_128_CCM_8</t>
  </si>
  <si>
    <t>TLS_DHE_PSK_AES_128_CCM_8</t>
  </si>
  <si>
    <t>DHE-PSK-AES128-CCM8</t>
  </si>
  <si>
    <t>0xAA</t>
  </si>
  <si>
    <t>CCM 8</t>
  </si>
  <si>
    <t>TLS_PSK_WITH_ARIA_128_GCM_SHA256</t>
  </si>
  <si>
    <t>0x6A</t>
  </si>
  <si>
    <t>TLS_RSA_PSK_WITH_AES_256_GCM_SHA384</t>
  </si>
  <si>
    <t>TLS_RSA_PSK_AES_256_GCM_SHA384</t>
  </si>
  <si>
    <t>RSA-PSK-AES256-GCM-SHA384</t>
  </si>
  <si>
    <t>0xAD</t>
  </si>
  <si>
    <t>TLS_PSK_WITH_ARIA_128_CBC_SHA256</t>
  </si>
  <si>
    <t>0x64</t>
  </si>
  <si>
    <t>TLS_RSA_WITH_ARIA_128_CBC_SHA256</t>
  </si>
  <si>
    <t>TLS_RSA_WITH_AES_256_CCM</t>
  </si>
  <si>
    <t>TLS_RSA_AES_256_CCM</t>
  </si>
  <si>
    <t>AES256-CCM</t>
  </si>
  <si>
    <t>0x9D</t>
  </si>
  <si>
    <t>TLS_ECDHE_PSK_WITH_ARIA_128_CBC_SHA256</t>
  </si>
  <si>
    <t>0x70</t>
  </si>
  <si>
    <t>TLS_RSA_WITH_ARIA_128_GCM_SHA256</t>
  </si>
  <si>
    <t>0x50</t>
  </si>
  <si>
    <t>TLS_RSA_PSK_WITH_ARIA_256_CBC_SHA384</t>
  </si>
  <si>
    <t>TLS_ECDHE_PSK_WITH_CAMELLIA_256_CBC_SHA384</t>
  </si>
  <si>
    <t>TLS_ECDHE_PSK_CAMELLIA_256_CBC_SHA384</t>
  </si>
  <si>
    <t>ECDHE-PSK-CAMELLIA256-SHA384</t>
  </si>
  <si>
    <t>TLS_RSA_PSK_WITH_CAMELLIA_256_CBC_SHA384</t>
  </si>
  <si>
    <t>TLS_RSA_PSK_CAMELLIA_256_CBC_SHA384</t>
  </si>
  <si>
    <t>RSA-PSK-CAMELLIA256-SHA384</t>
  </si>
  <si>
    <t>TLS_DHE_PSK_WITH_CAMELLIA_128_CBC_SHA256</t>
  </si>
  <si>
    <t>TLS_DHE_PSK_CAMELLIA_128_CBC_SHA256</t>
  </si>
  <si>
    <t>DHE-PSK-CAMELLIA128-SHA256</t>
  </si>
  <si>
    <t>TLS_RSA_WITH_ARIA_256_GCM_SHA384</t>
  </si>
  <si>
    <t>0x51</t>
  </si>
  <si>
    <t>TLS_DHE_DSS_WITH_AES_256_CBC_SHA256</t>
  </si>
  <si>
    <t>TLS_DHE_DSS_AES_256_CBC_SHA256</t>
  </si>
  <si>
    <t>DHE-DSS-AES256-SHA256</t>
  </si>
  <si>
    <t>TLS_ECDHE_ECDSA_WITH_AES_256_CBC_SHA384</t>
  </si>
  <si>
    <t>TLS_ECDHE_ECDSA_AES_256_CBC_SHA384</t>
  </si>
  <si>
    <t>ECDHE-ECDSA-AES256-SHA384</t>
  </si>
  <si>
    <t>TLS_ECDHE_ECDSA_WITH_AES_128_CCM</t>
  </si>
  <si>
    <t>TLS_ECDHE_ECDSA_AES_128_CCM</t>
  </si>
  <si>
    <t>ECDHE-ECDSA-AES128-CCM</t>
  </si>
  <si>
    <t>TLS_ECDHE_ECDSA_WITH_CAMELLIA_128_CBC_SHA256</t>
  </si>
  <si>
    <t>TLS_ECDHE_ECDSA_CAMELLIA_128_CBC_SHA256</t>
  </si>
  <si>
    <t>ECDHE-ECDSA-CAMELLIA128-SHA256</t>
  </si>
  <si>
    <t>0x72</t>
  </si>
  <si>
    <t>TLS_ECDHE_PSK_WITH_AES_256_CBC_SHA384</t>
  </si>
  <si>
    <t>TLS_ECDHE_PSK_AES_256_CBC_SHA384</t>
  </si>
  <si>
    <t>ECDHE-PSK-AES256-CBC-SHA384</t>
  </si>
  <si>
    <t>TLS_PSK_WITH_AES_128_CCM_8</t>
  </si>
  <si>
    <t>TLS_PSK_AES_128_CCM_8</t>
  </si>
  <si>
    <t>PSK-AES128-CCM8</t>
  </si>
  <si>
    <t>TLS_ECCPWD_WITH_AES_256_GCM_SHA384</t>
  </si>
  <si>
    <t>TLS_DHE_DSS_WITH_ARIA_128_CBC_SHA256</t>
  </si>
  <si>
    <t>TLS_DHE_RSA_WITH_ARIA_256_CBC_SHA384</t>
  </si>
  <si>
    <t>TLS_DHE_RSA_WITH_AES_128_CCM</t>
  </si>
  <si>
    <t>TLS_DHE_RSA_AES_128_CCM</t>
  </si>
  <si>
    <t>DHE-RSA-AES128-CCM</t>
  </si>
  <si>
    <t>0x9E</t>
  </si>
  <si>
    <t>TLS_ECDHE_PSK_WITH_ARIA_256_CBC_SHA384</t>
  </si>
  <si>
    <t>0x71</t>
  </si>
  <si>
    <t>TLS_PSK_DHE_WITH_AES_256_CCM_8</t>
  </si>
  <si>
    <t>TLS_DHE_PSK_AES_256_CCM_8</t>
  </si>
  <si>
    <t>DHE-PSK-AES256-CCM8</t>
  </si>
  <si>
    <t>TLS_ECCPWD_WITH_AES_128_GCM_SHA256</t>
  </si>
  <si>
    <t>TLS_DHE_PSK_WITH_ARIA_128_CBC_SHA256</t>
  </si>
  <si>
    <t>0x66</t>
  </si>
  <si>
    <t>TLS_DHE_PSK_WITH_ARIA_256_CBC_SHA384</t>
  </si>
  <si>
    <t>TLS_RSA_WITH_AES_128_GCM_SHA256</t>
  </si>
  <si>
    <t>TLS_RSA_AES_128_GCM_SHA256</t>
  </si>
  <si>
    <t>AES128-GCM-SHA256</t>
  </si>
  <si>
    <t>TLS_PSK_WITH_AES_128_CCM</t>
  </si>
  <si>
    <t>TLS_PSK_AES_128_CCM</t>
  </si>
  <si>
    <t>PSK-AES128-CCM</t>
  </si>
  <si>
    <t>TLS_DHE_DSS_WITH_ARIA_256_CBC_SHA384</t>
  </si>
  <si>
    <t>TLS_PSK_WITH_CAMELLIA_256_CBC_SHA384</t>
  </si>
  <si>
    <t>TLS_PSK_CAMELLIA_256_CBC_SHA384</t>
  </si>
  <si>
    <t>PSK-CAMELLIA256-SHA384</t>
  </si>
  <si>
    <t>TLS_ECCPWD_WITH_AES_128_CCM_SHA256</t>
  </si>
  <si>
    <t>0xB2</t>
  </si>
  <si>
    <t>AES 128 CCM</t>
  </si>
  <si>
    <t>TLS_PSK_WITH_CAMELLIA_128_CBC_SHA256</t>
  </si>
  <si>
    <t>TLS_PSK_CAMELLIA_128_CBC_SHA256</t>
  </si>
  <si>
    <t>PSK-CAMELLIA128-SHA256</t>
  </si>
  <si>
    <t>TLS_ECDHE_RSA_WITH_CAMELLIA_256_CBC_SHA384</t>
  </si>
  <si>
    <t>TLS_ECDHE_RSA_CAMELLIA_256_CBC_SHA384</t>
  </si>
  <si>
    <t>ECDHE-RSA-CAMELLIA256-SHA384</t>
  </si>
  <si>
    <t>0x77</t>
  </si>
  <si>
    <t>TLS_DHE_PSK_WITH_AES_128_CBC_SHA256</t>
  </si>
  <si>
    <t>TLS_DHE_PSK_AES_128_CBC_SHA256</t>
  </si>
  <si>
    <t>DHE-PSK-AES128-CBC-SHA256</t>
  </si>
  <si>
    <t>TLS_RSA_WITH_CAMELLIA_128_CBC_SHA256</t>
  </si>
  <si>
    <t>TLS_RSA_CAMELLIA_128_CBC_SHA256</t>
  </si>
  <si>
    <t>CAMELLIA128-SHA256</t>
  </si>
  <si>
    <t>0xBA</t>
  </si>
  <si>
    <t>TLS_DHE_RSA_WITH_ARIA_128_CBC_SHA256</t>
  </si>
  <si>
    <t>TLS_PSK_WITH_AES_256_CBC_SHA384</t>
  </si>
  <si>
    <t>TLS_PSK_AES_256_CBC_SHA384</t>
  </si>
  <si>
    <t>PSK-AES256-CBC-SHA384</t>
  </si>
  <si>
    <t>0xAF</t>
  </si>
  <si>
    <t>TLS_ECDHE_ECDSA_WITH_ARIA_256_CBC_SHA384</t>
  </si>
  <si>
    <t>0x49</t>
  </si>
  <si>
    <t>TLS_RSA_WITH_AES_256_GCM_SHA384</t>
  </si>
  <si>
    <t>TLS_RSA_AES_256_GCM_SHA384</t>
  </si>
  <si>
    <t>AES256-GCM-SHA384</t>
  </si>
  <si>
    <t>TLS_ECDHE_PSK_WITH_CAMELLIA_128_CBC_SHA256</t>
  </si>
  <si>
    <t>TLS_ECDHE_PSK_CAMELLIA_128_CBC_SHA256</t>
  </si>
  <si>
    <t>ECDHE-PSK-CAMELLIA128-SHA256</t>
  </si>
  <si>
    <t>TLS_PSK_WITH_AES_256_CCM_8</t>
  </si>
  <si>
    <t>TLS_PSK_AES_256_CCM_8</t>
  </si>
  <si>
    <t>PSK-AES256-CCM8</t>
  </si>
  <si>
    <t>0xA9</t>
  </si>
  <si>
    <t>TLS_RSA_WITH_CAMELLIA_128_GCM_SHA256</t>
  </si>
  <si>
    <t>TLS_RSA_CAMELLIA_128_GCM_SHA256</t>
  </si>
  <si>
    <t>0x7A</t>
  </si>
  <si>
    <t>TLS_RSA_PSK_WITH_ARIA_128_CBC_SHA256</t>
  </si>
  <si>
    <t>TLS_DHE_RSA_WITH_CAMELLIA_256_CBC_SHA256</t>
  </si>
  <si>
    <t>TLS_DHE_RSA_CAMELLIA_256_CBC_SHA256</t>
  </si>
  <si>
    <t>DHE-RSA-CAMELLIA256-SHA256</t>
  </si>
  <si>
    <t>0xC4</t>
  </si>
  <si>
    <t>TLS_RSA_WITH_AES_256_CCM_8</t>
  </si>
  <si>
    <t>TLS_RSA_AES_256_CCM_8</t>
  </si>
  <si>
    <t>AES256-CCM8</t>
  </si>
  <si>
    <t>TLS_ECDHE_ECDSA_WITH_CAMELLIA_256_CBC_SHA384</t>
  </si>
  <si>
    <t>TLS_ECDHE_ECDSA_CAMELLIA_256_CBC_SHA384</t>
  </si>
  <si>
    <t>ECDHE-ECDSA-CAMELLIA256-SHA384</t>
  </si>
  <si>
    <t>0x73</t>
  </si>
  <si>
    <t>TLS_RSA_PSK_WITH_CAMELLIA_256_GCM_SHA384</t>
  </si>
  <si>
    <t>TLS_RSA_PSK_CAMELLIA_256_GCM_SHA384</t>
  </si>
  <si>
    <t>TLS_RSA_PSK_WITH_AES_128_CBC_SHA256</t>
  </si>
  <si>
    <t>TLS_RSA_PSK_AES_128_CBC_SHA256</t>
  </si>
  <si>
    <t>RSA-PSK-AES128-CBC-SHA256</t>
  </si>
  <si>
    <t>0xB6</t>
  </si>
  <si>
    <t>TLS_ECDHE_ECDSA_WITH_ARIA_128_CBC_SHA256</t>
  </si>
  <si>
    <t>0x48</t>
  </si>
  <si>
    <t>TLS_ECDHE_RSA_WITH_AES_256_CBC_SHA384</t>
  </si>
  <si>
    <t>TLS_ECDHE_RSA_AES_256_CBC_SHA384</t>
  </si>
  <si>
    <t>ECDHE-RSA-AES256-SHA384</t>
  </si>
  <si>
    <t>TLS_RSA_PSK_WITH_CAMELLIA_128_GCM_SHA256</t>
  </si>
  <si>
    <t>TLS_RSA_PSK_CAMELLIA_128_GCM_SHA256</t>
  </si>
  <si>
    <t>TLS_PSK_WITH_AES_256_GCM_SHA384</t>
  </si>
  <si>
    <t>TLS_PSK_AES_256_GCM_SHA384</t>
  </si>
  <si>
    <t>PSK-AES256-GCM-SHA384</t>
  </si>
  <si>
    <t>TLS_DHE_RSA_WITH_AES_256_CCM</t>
  </si>
  <si>
    <t>TLS_DHE_RSA_AES_256_CCM</t>
  </si>
  <si>
    <t>DHE-RSA-AES256-CCM</t>
  </si>
  <si>
    <t>0x9F</t>
  </si>
  <si>
    <t>TLS_PSK_WITH_CAMELLIA_128_GCM_SHA256</t>
  </si>
  <si>
    <t>TLS_PSK_CAMELLIA_128_GCM_SHA256</t>
  </si>
  <si>
    <t>TLS_ECDHE_ECDSA_WITH_AES_256_CCM</t>
  </si>
  <si>
    <t>TLS_ECDHE_ECDSA_AES_256_CCM</t>
  </si>
  <si>
    <t>ECDHE-ECDSA-AES256-CCM</t>
  </si>
  <si>
    <t>TLS_ECDHE_RSA_WITH_CAMELLIA_128_CBC_SHA256</t>
  </si>
  <si>
    <t>TLS_ECDHE_RSA_CAMELLIA_128_CBC_SHA256</t>
  </si>
  <si>
    <t>ECDHE-RSA-CAMELLIA128-SHA256</t>
  </si>
  <si>
    <t>0x76</t>
  </si>
  <si>
    <t>TLS_RSA_WITH_AES_128_CCM_8</t>
  </si>
  <si>
    <t>TLS_RSA_AES_128_CCM_8</t>
  </si>
  <si>
    <t>AES128-CCM8</t>
  </si>
  <si>
    <t>recommended</t>
  </si>
  <si>
    <t>TLS_AES_128_CCM_8_SHA256</t>
  </si>
  <si>
    <t>-</t>
  </si>
  <si>
    <t>AES 128 CCM 8</t>
  </si>
  <si>
    <t>TLS1.3</t>
  </si>
  <si>
    <t>TLS_AES_128_CCM_SHA256</t>
  </si>
  <si>
    <t>TLS_AES_128_GCM_SHA256</t>
  </si>
  <si>
    <t>TLS_AES_256_GCM_SHA384</t>
  </si>
  <si>
    <t>TLS_CHACHA20_POLY1305_SHA256</t>
  </si>
  <si>
    <t>TLS_DHE_DSS_WITH_AES_128_GCM_SHA256</t>
  </si>
  <si>
    <t>TLS_DHE_DSS_AES_128_GCM_SHA256</t>
  </si>
  <si>
    <t>DHE-DSS-AES128-GCM-SHA256</t>
  </si>
  <si>
    <t>0xA2</t>
  </si>
  <si>
    <t>TLS_DHE_DSS_WITH_AES_256_GCM_SHA384</t>
  </si>
  <si>
    <t>TLS_DHE_DSS_AES_256_GCM_SHA384</t>
  </si>
  <si>
    <t>DHE-DSS-AES256-GCM-SHA384</t>
  </si>
  <si>
    <t>0xA3</t>
  </si>
  <si>
    <t>TLS_DHE_DSS_WITH_ARIA_128_GCM_SHA256</t>
  </si>
  <si>
    <t>0x56</t>
  </si>
  <si>
    <t>TLS_DHE_DSS_WITH_ARIA_256_GCM_SHA384</t>
  </si>
  <si>
    <t>0x57</t>
  </si>
  <si>
    <t>TLS_DHE_DSS_WITH_CAMELLIA_128_GCM_SHA256</t>
  </si>
  <si>
    <t>TLS_DHE_DSS_CAMELLIA_128_GCM_SHA256</t>
  </si>
  <si>
    <t>0x80</t>
  </si>
  <si>
    <t>TLS_DHE_DSS_WITH_CAMELLIA_256_GCM_SHA384</t>
  </si>
  <si>
    <t>TLS_DHE_DSS_CAMELLIA_256_GCM_SHA384</t>
  </si>
  <si>
    <t>0x81</t>
  </si>
  <si>
    <t>TLS_DHE_PSK_WITH_AES_128_GCM_SHA256</t>
  </si>
  <si>
    <t>TLS_DHE_PSK_AES_128_GCM_SHA256</t>
  </si>
  <si>
    <t>DHE-PSK-AES128-GCM-SHA256</t>
  </si>
  <si>
    <t>TLS_DHE_PSK_WITH_AES_256_GCM_SHA384</t>
  </si>
  <si>
    <t>TLS_DHE_PSK_AES_256_GCM_SHA384</t>
  </si>
  <si>
    <t>DHE-PSK-AES256-GCM-SHA384</t>
  </si>
  <si>
    <t>TLS_DHE_PSK_WITH_ARIA_128_GCM_SHA256</t>
  </si>
  <si>
    <t>TLS_DHE_PSK_WITH_ARIA_256_GCM_SHA384</t>
  </si>
  <si>
    <t>TLS_DHE_PSK_WITH_CAMELLIA_128_GCM_SHA256</t>
  </si>
  <si>
    <t>TLS_DHE_PSK_CAMELLIA_128_GCM_SHA256</t>
  </si>
  <si>
    <t>TLS_DHE_PSK_WITH_CAMELLIA_256_GCM_SHA384</t>
  </si>
  <si>
    <t>TLS_DHE_PSK_CAMELLIA_256_GCM_SHA384</t>
  </si>
  <si>
    <t>TLS_DHE_PSK_WITH_CHACHA20_POLY1305_SHA256</t>
  </si>
  <si>
    <t>TLS_DHE_PSK_CHACHA20_POLY1305</t>
  </si>
  <si>
    <t>DHE-PSK-CHACHA20-POLY1305</t>
  </si>
  <si>
    <t>TLS_DHE_RSA_WITH_AES_128_CCM_8</t>
  </si>
  <si>
    <t>TLS_DHE_RSA_AES_128_CCM_8</t>
  </si>
  <si>
    <t>DHE-RSA-AES128-CCM8</t>
  </si>
  <si>
    <t>TLS_DHE_RSA_WITH_AES_128_GCM_SHA256</t>
  </si>
  <si>
    <t>TLS_DHE_RSA_AES_128_GCM_SHA256</t>
  </si>
  <si>
    <t>DHE-RSA-AES128-GCM-SHA256</t>
  </si>
  <si>
    <t>TLS_DHE_RSA_WITH_AES_256_CCM_8</t>
  </si>
  <si>
    <t>TLS_DHE_RSA_AES_256_CCM_8</t>
  </si>
  <si>
    <t>DHE-RSA-AES256-CCM8</t>
  </si>
  <si>
    <t>TLS_DHE_RSA_WITH_AES_256_GCM_SHA384</t>
  </si>
  <si>
    <t>TLS_DHE_RSA_AES_256_GCM_SHA384</t>
  </si>
  <si>
    <t>DHE-RSA-AES256-GCM-SHA384</t>
  </si>
  <si>
    <t>TLS_DHE_RSA_WITH_ARIA_128_GCM_SHA256</t>
  </si>
  <si>
    <t>0x52</t>
  </si>
  <si>
    <t>TLS_DHE_RSA_WITH_ARIA_256_GCM_SHA384</t>
  </si>
  <si>
    <t>0x53</t>
  </si>
  <si>
    <t>TLS_DHE_RSA_WITH_CAMELLIA_128_GCM_SHA256</t>
  </si>
  <si>
    <t>TLS_DHE_RSA_CAMELLIA_128_GCM_SHA256</t>
  </si>
  <si>
    <t>0x7C</t>
  </si>
  <si>
    <t>TLS_DHE_RSA_WITH_CAMELLIA_256_GCM_SHA384</t>
  </si>
  <si>
    <t>TLS_DHE_RSA_CAMELLIA_256_GCM_SHA384</t>
  </si>
  <si>
    <t>0x7D</t>
  </si>
  <si>
    <t>TLS_DHE_RSA_WITH_CHACHA20_POLY1305_SHA256</t>
  </si>
  <si>
    <t>TLS_DHE_RSA_CHACHA20_POLY1305</t>
  </si>
  <si>
    <t>DHE-RSA-CHACHA20-POLY1305</t>
  </si>
  <si>
    <t>TLS_ECDHE_ECDSA_WITH_AES_128_CCM_8</t>
  </si>
  <si>
    <t>TLS_ECDHE_ECDSA_AES_128_CCM_8</t>
  </si>
  <si>
    <t>ECDHE-ECDSA-AES128-CCM8</t>
  </si>
  <si>
    <t>TLS_ECDHE_ECDSA_WITH_AES_128_GCM_SHA256</t>
  </si>
  <si>
    <t>TLS_ECDHE_ECDSA_AES_128_GCM_SHA256</t>
  </si>
  <si>
    <t>ECDHE-ECDSA-AES128-GCM-SHA256</t>
  </si>
  <si>
    <t>TLS_ECDHE_ECDSA_WITH_AES_256_CCM_8</t>
  </si>
  <si>
    <t>TLS_ECDHE_ECDSA_AES_256_CCM_8</t>
  </si>
  <si>
    <t>ECDHE-ECDSA-AES256-CCM8</t>
  </si>
  <si>
    <t>TLS_ECDHE_ECDSA_WITH_AES_256_GCM_SHA384</t>
  </si>
  <si>
    <t>TLS_ECDHE_ECDSA_AES_256_GCM_SHA384</t>
  </si>
  <si>
    <t>ECDHE-ECDSA-AES256-GCM-SHA384</t>
  </si>
  <si>
    <t>TLS_ECDHE_ECDSA_WITH_ARIA_128_GCM_SHA256</t>
  </si>
  <si>
    <t>0x5C</t>
  </si>
  <si>
    <t>TLS_ECDHE_ECDSA_WITH_ARIA_256_GCM_SHA384</t>
  </si>
  <si>
    <t>0x5D</t>
  </si>
  <si>
    <t>TLS_ECDHE_ECDSA_WITH_CAMELLIA_128_GCM_SHA256</t>
  </si>
  <si>
    <t>TLS_ECDHE_ECDSA_CAMELLIA_128_GCM_SHA256</t>
  </si>
  <si>
    <t>TLS_ECDHE_ECDSA_WITH_CAMELLIA_256_GCM_SHA384</t>
  </si>
  <si>
    <t>TLS_ECDHE_ECDSA_CAMELLIA_256_GCM_SHA384</t>
  </si>
  <si>
    <t>TLS_ECDHE_ECDSA_WITH_CHACHA20_POLY1305_SHA256</t>
  </si>
  <si>
    <t>TLS_ECDHE_ECDSA_CHACHA20_POLY1305</t>
  </si>
  <si>
    <t>ECDHE-ECDSA-CHACHA20-POLY1305</t>
  </si>
  <si>
    <t>TLS_ECDHE_PSK_WITH_AES_128_CCM_8_SHA256</t>
  </si>
  <si>
    <t>0xD0</t>
  </si>
  <si>
    <t>TLS_ECDHE_PSK_WITH_AES_128_CCM_SHA256</t>
  </si>
  <si>
    <t>TLS_ECDHE_PSK_WITH_AES_128_GCM_SHA256</t>
  </si>
  <si>
    <t>TLS_ECDHE_PSK_WITH_AES_256_GCM_SHA384</t>
  </si>
  <si>
    <t>TLS_ECDHE_PSK_WITH_CHACHA20_POLY1305_SHA256</t>
  </si>
  <si>
    <t>TLS_ECDHE_PSK_CHACHA20_POLY1305</t>
  </si>
  <si>
    <t>ECDHE-PSK-CHACHA20-POLY1305</t>
  </si>
  <si>
    <t>TLS_ECDHE_RSA_WITH_AES_128_GCM_SHA256</t>
  </si>
  <si>
    <t>TLS_ECDHE_RSA_AES_128_GCM_SHA256</t>
  </si>
  <si>
    <t>ECDHE-RSA-AES128-GCM-SHA256</t>
  </si>
  <si>
    <t>TLS_ECDHE_RSA_WITH_AES_256_GCM_SHA384</t>
  </si>
  <si>
    <t>TLS_ECDHE_RSA_AES_256_GCM_SHA384</t>
  </si>
  <si>
    <t>ECDHE-RSA-AES256-GCM-SHA384</t>
  </si>
  <si>
    <t>TLS_ECDHE_RSA_WITH_ARIA_128_GCM_SHA256</t>
  </si>
  <si>
    <t>0x60</t>
  </si>
  <si>
    <t>TLS_ECDHE_RSA_WITH_ARIA_256_GCM_SHA384</t>
  </si>
  <si>
    <t>0x61</t>
  </si>
  <si>
    <t>TLS_ECDHE_RSA_WITH_CAMELLIA_128_GCM_SHA256</t>
  </si>
  <si>
    <t>TLS_ECDHE_RSA_CAMELLIA_128_GCM_SHA256</t>
  </si>
  <si>
    <t>TLS_ECDHE_RSA_WITH_CAMELLIA_256_GCM_SHA384</t>
  </si>
  <si>
    <t>TLS_ECDHE_RSA_CAMELLIA_256_GCM_SHA384</t>
  </si>
  <si>
    <t>TLS_ECDHE_RSA_WITH_CHACHA20_POLY1305_SHA256</t>
  </si>
  <si>
    <t>TLS_ECDHE_RSA_CHACHA20_POLY1305</t>
  </si>
  <si>
    <t>ECDHE-RSA-CHACHA20-POLY1305</t>
  </si>
  <si>
    <t>Column1</t>
  </si>
  <si>
    <t>Original</t>
  </si>
  <si>
    <t>Lookup</t>
  </si>
  <si>
    <t>dh</t>
  </si>
  <si>
    <t>dhe</t>
  </si>
  <si>
    <t>ecdh</t>
  </si>
  <si>
    <t>ecdhe</t>
  </si>
  <si>
    <t>krb5</t>
  </si>
  <si>
    <t>null</t>
  </si>
  <si>
    <t>psk</t>
  </si>
  <si>
    <t>rsa</t>
  </si>
  <si>
    <t>srp</t>
  </si>
  <si>
    <t>eccpwd</t>
  </si>
  <si>
    <t>dss</t>
  </si>
  <si>
    <t>ecdsa</t>
  </si>
  <si>
    <t>sha</t>
  </si>
  <si>
    <t>chacha20_poly1305</t>
  </si>
  <si>
    <t>des_cbc</t>
  </si>
  <si>
    <t>des_cbc_40</t>
  </si>
  <si>
    <t>des40_cbc</t>
  </si>
  <si>
    <t>idea_cbc</t>
  </si>
  <si>
    <t>rc2_cbc_40</t>
  </si>
  <si>
    <t>rc4_128</t>
  </si>
  <si>
    <t>rc4_40</t>
  </si>
  <si>
    <t>seed_cbc</t>
  </si>
  <si>
    <t>aes128</t>
  </si>
  <si>
    <t>aes128_cbc</t>
  </si>
  <si>
    <t>aes128_ccm</t>
  </si>
  <si>
    <t>aes128_ccm_8</t>
  </si>
  <si>
    <t>aes128_gcm</t>
  </si>
  <si>
    <t>aes256</t>
  </si>
  <si>
    <t>aes256_cbc</t>
  </si>
  <si>
    <t>aes256_ccm</t>
  </si>
  <si>
    <t>aes256_gcm</t>
  </si>
  <si>
    <t>aria128_cbc</t>
  </si>
  <si>
    <t>aria128_gcm</t>
  </si>
  <si>
    <t>aria256_cbc</t>
  </si>
  <si>
    <t>aria256_gcm</t>
  </si>
  <si>
    <t>camellia128_cbc</t>
  </si>
  <si>
    <t>camellia128_gcm</t>
  </si>
  <si>
    <t>camellia256_cbc</t>
  </si>
  <si>
    <t>camellia256_gcm</t>
  </si>
  <si>
    <t>Enum</t>
  </si>
  <si>
    <t>md5</t>
  </si>
  <si>
    <t>sha256</t>
  </si>
  <si>
    <t>sha384</t>
  </si>
  <si>
    <t>ccm</t>
  </si>
  <si>
    <t>ccm8</t>
  </si>
  <si>
    <t>tls_export</t>
  </si>
  <si>
    <t>tls</t>
  </si>
  <si>
    <t>protocol_version2</t>
  </si>
  <si>
    <t>kex_algorithm2</t>
  </si>
  <si>
    <t>auth_algorithm2</t>
  </si>
  <si>
    <t>enc_algorithm2</t>
  </si>
  <si>
    <t>hash_algorithm2</t>
  </si>
  <si>
    <t>tripledes_ede_cbc</t>
  </si>
  <si>
    <t>sha_dss</t>
  </si>
  <si>
    <t>sha_rsa</t>
  </si>
  <si>
    <t>Bits</t>
  </si>
  <si>
    <t>enc_algorithm_bits</t>
  </si>
  <si>
    <t>aead</t>
  </si>
  <si>
    <t>sha1</t>
  </si>
  <si>
    <t>Source: ﻿/opt/kaliintelsuite/design/load_cipher_suites.py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</si>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</sst>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Border="1"/>
    <xf numFmtId="0" fontId="0" fillId="3" borderId="0" xfId="0" applyFill="1"/>
    <xf numFmtId="0" fontId="0" fillId="3" borderId="0" xfId="0" applyNumberForma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31"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  <fill>
        <patternFill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border diagonalUp="0" diagonalDown="0">
        <left/>
        <right/>
        <top style="thin">
          <color rgb="FF000000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E59BB1-1CC3-0E4E-AB58-BA7133FA4A64}" name="Table7" displayName="Table7" ref="A3:V340" totalsRowShown="0">
  <autoFilter ref="A3:V340" xr:uid="{CC247659-3057-8D46-8865-4C255983639E}"/>
  <tableColumns count="22">
    <tableColumn id="1" xr3:uid="{87BB387D-DFFC-0E49-92E6-27EC6C199479}" name="ref"/>
    <tableColumn id="2" xr3:uid="{DDCBE563-6A9C-A64B-A864-2DF6A218015C}" name="security"/>
    <tableColumn id="3" xr3:uid="{A49D55B2-D7CE-544A-8DA9-B876EAFA80F7}" name="iana_name"/>
    <tableColumn id="4" xr3:uid="{6E94E780-475A-7046-BAA4-CB48055BCB1E}" name="gnutls_name"/>
    <tableColumn id="5" xr3:uid="{3F646C7D-D676-C445-97F5-08C5837506D8}" name="openssl_name"/>
    <tableColumn id="6" xr3:uid="{32605586-4F4D-3840-A012-24AD04B80528}" name="hex_byte_1"/>
    <tableColumn id="7" xr3:uid="{3D2BCFDD-8B0A-9A47-9589-527F83A82AB9}" name="hex_byte_2"/>
    <tableColumn id="8" xr3:uid="{FB125D91-3C2B-6E4B-9E54-DBBC22D6EBC4}" name="protocol_version"/>
    <tableColumn id="9" xr3:uid="{ADFDAD85-D5AF-F242-AAAD-4C1B40644C6F}" name="kex_algorithm"/>
    <tableColumn id="10" xr3:uid="{3D834926-F6EE-F345-9D8A-7F531BA9B1A9}" name="auth_algorithm"/>
    <tableColumn id="11" xr3:uid="{098929EB-F44D-6440-94AD-001A204FA2F5}" name="enc_algorithm"/>
    <tableColumn id="12" xr3:uid="{74F69AF6-648D-CE43-B68A-F1CC64ECC64F}" name="hash_algorithm"/>
    <tableColumn id="13" xr3:uid="{E3D92364-DF7B-3B45-B64F-EC969E201FA1}" name="tls_version"/>
    <tableColumn id="14" xr3:uid="{89022458-6141-B84C-879F-903E133EA304}" name="protocol_version2" dataDxfId="0">
      <calculatedColumnFormula>VLOOKUP(Table7[[#This Row],[protocol_version]],protocol_version!A:B,2,FALSE)</calculatedColumnFormula>
    </tableColumn>
    <tableColumn id="15" xr3:uid="{04F1D9B2-DCB3-2445-8F7E-14FB20B448CC}" name="kex_algorithm2" dataDxfId="7">
      <calculatedColumnFormula>VLOOKUP(Table7[kex_algorithm],Table2[#All],2,FALSE)</calculatedColumnFormula>
    </tableColumn>
    <tableColumn id="16" xr3:uid="{628B0445-94C0-1F4E-8A52-7D8DB83AD014}" name="auth_algorithm2" dataDxfId="6">
      <calculatedColumnFormula>VLOOKUP(Table7[auth_algorithm],Table3[#All],2,FALSE)</calculatedColumnFormula>
    </tableColumn>
    <tableColumn id="17" xr3:uid="{83CE2079-FCA3-8A41-997F-81DDC53E9FF1}" name="enc_algorithm2" dataDxfId="5">
      <calculatedColumnFormula>VLOOKUP(Table7[enc_algorithm],Table4[#All],2,FALSE)</calculatedColumnFormula>
    </tableColumn>
    <tableColumn id="18" xr3:uid="{B2AC91A4-5503-2A45-A684-E035522AE5C1}" name="enc_algorithm_bits" dataDxfId="4">
      <calculatedColumnFormula>VLOOKUP(Table7[enc_algorithm],Table4[#All],3,FALSE)</calculatedColumnFormula>
    </tableColumn>
    <tableColumn id="19" xr3:uid="{763CC9AC-0671-5349-83F0-34285BACD0F3}" name="aead" dataDxfId="3">
      <calculatedColumnFormula>VLOOKUP(Table7[enc_algorithm],Table4[#All],4,FALSE)</calculatedColumnFormula>
    </tableColumn>
    <tableColumn id="20" xr3:uid="{4E4153A2-5314-6445-8E35-521260A6010F}" name="hash_algorithm2" dataDxfId="2">
      <calculatedColumnFormula>VLOOKUP(Table7[hash_algorithm],Table5[#All],2,FALSE)</calculatedColumnFormula>
    </tableColumn>
    <tableColumn id="21" xr3:uid="{6E22AE07-6F0D-A64D-BA33-75EDC62B5D97}" name="Column1" dataDxfId="1">
      <calculatedColumnFormula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calculatedColumnFormula>
    </tableColumn>
    <tableColumn id="22" xr3:uid="{CEC55DF2-B914-9C47-8A75-25E4C3974718}" name="Column2" dataDxfId="8">
      <calculatedColumnFormula>FIND(Table7[[#This Row],[security]],Table7[[#This Row],[Column1]])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A10208-2C01-6F47-8891-F623FB965860}" name="Table6" displayName="Table6" ref="A1:C3" totalsRowShown="0" headerRowDxfId="30" tableBorderDxfId="29">
  <autoFilter ref="A1:C3" xr:uid="{B9A601D6-0833-2742-B521-94145041DC69}"/>
  <tableColumns count="3">
    <tableColumn id="1" xr3:uid="{63A150C9-39CD-704D-9DC6-BEEA1A88FFB4}" name="Original" dataDxfId="28"/>
    <tableColumn id="2" xr3:uid="{5EA9EFF2-83A1-F446-B5DC-D1F1F2234974}" name="Lookup"/>
    <tableColumn id="3" xr3:uid="{A587EAC8-2F60-584E-8389-56094668456B}" name="Enum" dataDxfId="27">
      <calculatedColumnFormula>"    " &amp; Table6[[#This Row],[Lookup]] &amp; " = enum.auto()"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32A510-8FD4-7747-B2C5-460975EC8701}" name="Table2" displayName="Table2" ref="A1:C12" totalsRowShown="0">
  <autoFilter ref="A1:C12" xr:uid="{63D73748-1D66-9241-A329-95D96FB5432C}"/>
  <tableColumns count="3">
    <tableColumn id="1" xr3:uid="{95D3EAFD-085F-6D4C-BC0A-C680B501DC54}" name="Original" dataDxfId="26"/>
    <tableColumn id="2" xr3:uid="{CDB171A4-AA9C-4747-A7C1-55D0CFB0DF96}" name="Lookup" dataDxfId="25">
      <calculatedColumnFormula>LOWER(Table2[[#This Row],[Original]])</calculatedColumnFormula>
    </tableColumn>
    <tableColumn id="3" xr3:uid="{6C66A429-09FA-C940-B566-7C3AC83550B1}" name="Enum" dataDxfId="24">
      <calculatedColumnFormula>IF(ISBLANK(Table2[[#This Row],[Lookup]]),"","    " &amp;Table2[[#This Row],[Lookup]] &amp; " = enum.auto()")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FD2F0-CE21-EC47-892B-6B53C41F42E2}" name="Table3" displayName="Table3" ref="A1:C14" totalsRowShown="0" headerRowDxfId="23" tableBorderDxfId="22">
  <autoFilter ref="A1:C14" xr:uid="{59615F77-CD26-E147-B4BE-4797076627AF}"/>
  <tableColumns count="3">
    <tableColumn id="1" xr3:uid="{E13595DE-1919-6E4D-97FD-937EBB6B76E8}" name="Original" dataDxfId="21"/>
    <tableColumn id="2" xr3:uid="{5C676BB5-BA1C-9D4B-82B9-87D0B705027F}" name="Lookup" dataDxfId="20"/>
    <tableColumn id="3" xr3:uid="{1DCD379E-84EC-504F-A455-433D5579B0F7}" name="Enum" dataDxfId="19">
      <calculatedColumnFormula>IF(ISBLANK(Table3[[#This Row],[Lookup]]),"","    " &amp; Table3[[#This Row],[Lookup]] &amp;" = enum.auto()")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1CC7B-13EF-2745-97BD-944A87702D67}" name="Table4" displayName="Table4" ref="A1:E29" totalsRowShown="0" headerRowDxfId="18" tableBorderDxfId="17">
  <autoFilter ref="A1:E29" xr:uid="{E52A4DE2-20CD-9443-84A5-17158027AB90}"/>
  <tableColumns count="5">
    <tableColumn id="1" xr3:uid="{D87672C9-40EC-054F-A9F8-18B7E92BDA79}" name="Original" dataDxfId="16"/>
    <tableColumn id="2" xr3:uid="{83D89EBF-3CDA-9242-898E-0214E2839C4D}" name="Lookup" dataDxfId="15"/>
    <tableColumn id="4" xr3:uid="{37B0CECD-3C5D-554C-B95D-7DFB0816CD0B}" name="Bits"/>
    <tableColumn id="5" xr3:uid="{35C68219-C284-D54B-B9FA-3A0518562162}" name="aead"/>
    <tableColumn id="3" xr3:uid="{BFD190B7-90F8-1546-8F1F-08BE05E98B1C}" name="Enum" dataDxfId="14">
      <calculatedColumnFormula>IF(ISBLANK(Table4[[#This Row],[Lookup]]),"","    "&amp;Table4[[#This Row],[Lookup]]&amp;" = enum.auto()")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CE1FB5E-7DB1-ED44-969F-18E623B06D97}" name="Table5" displayName="Table5" ref="A1:C8" totalsRowShown="0" headerRowDxfId="13" tableBorderDxfId="12">
  <autoFilter ref="A1:C8" xr:uid="{9E7E6171-A835-DA4A-B22B-DC6109F33B55}"/>
  <tableColumns count="3">
    <tableColumn id="1" xr3:uid="{E1733D90-729C-2140-A27A-9889973646DB}" name="Original" dataDxfId="11"/>
    <tableColumn id="2" xr3:uid="{BF5F4351-30B6-CB45-B433-7CD14826D78E}" name="Lookup" dataDxfId="10"/>
    <tableColumn id="3" xr3:uid="{CBFF6244-8E47-E64E-BB94-CF8DD649D22B}" name="Enum" dataDxfId="9">
      <calculatedColumnFormula>"    " &amp;Table5[[#This Row],[Lookup]] &amp; " = enum.auto()"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8D4A-827B-BB45-AE9C-5CF4E3129CAD}">
  <dimension ref="A1:V340"/>
  <sheetViews>
    <sheetView tabSelected="1" topLeftCell="Q262" workbookViewId="0">
      <selection activeCell="U264" sqref="U264"/>
    </sheetView>
  </sheetViews>
  <sheetFormatPr baseColWidth="10" defaultRowHeight="15" x14ac:dyDescent="0.2"/>
  <cols>
    <col min="1" max="1" width="7.6640625" customWidth="1"/>
    <col min="2" max="2" width="12.1640625" bestFit="1" customWidth="1"/>
    <col min="3" max="3" width="45.83203125" bestFit="1" customWidth="1"/>
    <col min="4" max="4" width="39.5" bestFit="1" customWidth="1"/>
    <col min="5" max="5" width="29.5" bestFit="1" customWidth="1"/>
    <col min="6" max="7" width="12.6640625" bestFit="1" customWidth="1"/>
    <col min="8" max="8" width="16.83203125" bestFit="1" customWidth="1"/>
    <col min="9" max="9" width="14.6640625" bestFit="1" customWidth="1"/>
    <col min="10" max="10" width="15.5" bestFit="1" customWidth="1"/>
    <col min="11" max="11" width="17.83203125" bestFit="1" customWidth="1"/>
    <col min="12" max="12" width="15.5" bestFit="1" customWidth="1"/>
    <col min="13" max="13" width="18" bestFit="1" customWidth="1"/>
    <col min="14" max="14" width="17.83203125" bestFit="1" customWidth="1"/>
    <col min="15" max="15" width="15.6640625" bestFit="1" customWidth="1"/>
    <col min="16" max="16" width="16.5" bestFit="1" customWidth="1"/>
    <col min="17" max="17" width="16.83203125" bestFit="1" customWidth="1"/>
    <col min="18" max="18" width="18.5" bestFit="1" customWidth="1"/>
    <col min="19" max="19" width="7.33203125" bestFit="1" customWidth="1"/>
    <col min="20" max="20" width="16.5" bestFit="1" customWidth="1"/>
    <col min="21" max="21" width="168" style="9" customWidth="1"/>
    <col min="22" max="22" width="10.6640625" bestFit="1" customWidth="1"/>
  </cols>
  <sheetData>
    <row r="1" spans="1:22" x14ac:dyDescent="0.2">
      <c r="A1" t="s">
        <v>1010</v>
      </c>
    </row>
    <row r="3" spans="1:22" ht="16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998</v>
      </c>
      <c r="O3" t="s">
        <v>999</v>
      </c>
      <c r="P3" t="s">
        <v>1000</v>
      </c>
      <c r="Q3" t="s">
        <v>1001</v>
      </c>
      <c r="R3" t="s">
        <v>1007</v>
      </c>
      <c r="S3" t="s">
        <v>1008</v>
      </c>
      <c r="T3" t="s">
        <v>1002</v>
      </c>
      <c r="U3" s="9" t="s">
        <v>948</v>
      </c>
      <c r="V3" t="s">
        <v>1011</v>
      </c>
    </row>
    <row r="4" spans="1:22" ht="48" x14ac:dyDescent="0.2">
      <c r="A4">
        <v>1</v>
      </c>
      <c r="B4" t="s">
        <v>13</v>
      </c>
      <c r="C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s="7" t="str">
        <f>VLOOKUP(Table7[[#This Row],[protocol_version]],protocol_version!A:B,2,FALSE)</f>
        <v>tls_export</v>
      </c>
      <c r="O4" s="7" t="str">
        <f>VLOOKUP(Table7[kex_algorithm],Table2[#All],2,FALSE)</f>
        <v>dh</v>
      </c>
      <c r="P4" s="7" t="str">
        <f>VLOOKUP(Table7[auth_algorithm],Table3[#All],2,FALSE)</f>
        <v>anon</v>
      </c>
      <c r="Q4" s="7" t="str">
        <f>VLOOKUP(Table7[enc_algorithm],Table4[#All],2,FALSE)</f>
        <v>des40_cbc</v>
      </c>
      <c r="R4" s="7">
        <f>VLOOKUP(Table7[enc_algorithm],Table4[#All],3,FALSE)</f>
        <v>40</v>
      </c>
      <c r="S4" s="7" t="b">
        <f>VLOOKUP(Table7[enc_algorithm],Table4[#All],4,FALSE)</f>
        <v>0</v>
      </c>
      <c r="T4" s="7" t="str">
        <f>VLOOKUP(Table7[hash_algorithm],Table5[#All],2,FALSE)</f>
        <v>sha1</v>
      </c>
      <c r="U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session.add(CipherSuite(iana_name='TLS_DH_anon_EXPORT_WITH_DES40_CBC_SHA', gnutls_name=None, byte_1=0x00, byte_2=0x19, protocol_version=CipherSuiteProtocolVersion.tls_export, kex_algorithm=KeyExchangeAlgorithm.dh, auth_algorithm=AuthenticationAlgorithm.anon, enc_algorithm=SymmetricAlgorithm.des40_cbc, enc_algorithm_bits=40, aead=False, hash_algorithm=HashAlgorithm.sha1, security=CipherSuiteSecurity.insecure))</v>
      </c>
      <c r="V4" s="8">
        <f>FIND(Table7[[#This Row],[security]],Table7[[#This Row],[Column1]])</f>
        <v>403</v>
      </c>
    </row>
    <row r="5" spans="1:22" ht="48" x14ac:dyDescent="0.2">
      <c r="A5">
        <v>2</v>
      </c>
      <c r="B5" t="s">
        <v>13</v>
      </c>
      <c r="C5" t="s">
        <v>23</v>
      </c>
      <c r="F5" t="s">
        <v>15</v>
      </c>
      <c r="G5" t="s">
        <v>24</v>
      </c>
      <c r="H5" t="s">
        <v>17</v>
      </c>
      <c r="I5" t="s">
        <v>18</v>
      </c>
      <c r="J5" t="s">
        <v>19</v>
      </c>
      <c r="K5" t="s">
        <v>25</v>
      </c>
      <c r="L5" t="s">
        <v>26</v>
      </c>
      <c r="M5" t="s">
        <v>27</v>
      </c>
      <c r="N5" s="7" t="str">
        <f>VLOOKUP(Table7[[#This Row],[protocol_version]],protocol_version!A:B,2,FALSE)</f>
        <v>tls_export</v>
      </c>
      <c r="O5" s="7" t="str">
        <f>VLOOKUP(Table7[kex_algorithm],Table2[#All],2,FALSE)</f>
        <v>dh</v>
      </c>
      <c r="P5" s="7" t="str">
        <f>VLOOKUP(Table7[auth_algorithm],Table3[#All],2,FALSE)</f>
        <v>anon</v>
      </c>
      <c r="Q5" s="7" t="str">
        <f>VLOOKUP(Table7[enc_algorithm],Table4[#All],2,FALSE)</f>
        <v>rc4_40</v>
      </c>
      <c r="R5" s="7">
        <f>VLOOKUP(Table7[enc_algorithm],Table4[#All],3,FALSE)</f>
        <v>40</v>
      </c>
      <c r="S5" s="7" t="b">
        <f>VLOOKUP(Table7[enc_algorithm],Table4[#All],4,FALSE)</f>
        <v>0</v>
      </c>
      <c r="T5" s="7" t="str">
        <f>VLOOKUP(Table7[hash_algorithm],Table5[#All],2,FALSE)</f>
        <v>md5</v>
      </c>
      <c r="U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session.add(CipherSuite(iana_name='TLS_DH_anon_EXPORT_WITH_RC4_40_MD5', gnutls_name=None, byte_1=0x00, byte_2=0x17, protocol_version=CipherSuiteProtocolVersion.tls_export, kex_algorithm=KeyExchangeAlgorithm.dh, auth_algorithm=AuthenticationAlgorithm.anon, enc_algorithm=SymmetricAlgorithm.rc4_40, enc_algorithm_bits=40, aead=False, hash_algorithm=HashAlgorithm.md5, security=CipherSuiteSecurity.insecure))</v>
      </c>
      <c r="V5" s="8">
        <f>FIND(Table7[[#This Row],[security]],Table7[[#This Row],[Column1]])</f>
        <v>396</v>
      </c>
    </row>
    <row r="6" spans="1:22" ht="48" x14ac:dyDescent="0.2">
      <c r="A6">
        <v>3</v>
      </c>
      <c r="B6" t="s">
        <v>13</v>
      </c>
      <c r="C6" t="s">
        <v>28</v>
      </c>
      <c r="D6" t="s">
        <v>29</v>
      </c>
      <c r="E6" t="s">
        <v>30</v>
      </c>
      <c r="F6" t="s">
        <v>15</v>
      </c>
      <c r="G6" t="s">
        <v>31</v>
      </c>
      <c r="H6" t="s">
        <v>32</v>
      </c>
      <c r="I6" t="s">
        <v>18</v>
      </c>
      <c r="J6" t="s">
        <v>19</v>
      </c>
      <c r="K6" t="s">
        <v>33</v>
      </c>
      <c r="L6" t="s">
        <v>21</v>
      </c>
      <c r="M6" t="s">
        <v>22</v>
      </c>
      <c r="N6" s="7" t="str">
        <f>VLOOKUP(Table7[[#This Row],[protocol_version]],protocol_version!A:B,2,FALSE)</f>
        <v>tls</v>
      </c>
      <c r="O6" s="7" t="str">
        <f>VLOOKUP(Table7[kex_algorithm],Table2[#All],2,FALSE)</f>
        <v>dh</v>
      </c>
      <c r="P6" s="7" t="str">
        <f>VLOOKUP(Table7[auth_algorithm],Table3[#All],2,FALSE)</f>
        <v>anon</v>
      </c>
      <c r="Q6" s="7" t="str">
        <f>VLOOKUP(Table7[enc_algorithm],Table4[#All],2,FALSE)</f>
        <v>tripledes_ede_cbc</v>
      </c>
      <c r="R6" s="7">
        <f>VLOOKUP(Table7[enc_algorithm],Table4[#All],3,FALSE)</f>
        <v>168</v>
      </c>
      <c r="S6" s="7" t="b">
        <f>VLOOKUP(Table7[enc_algorithm],Table4[#All],4,FALSE)</f>
        <v>0</v>
      </c>
      <c r="T6" s="7" t="str">
        <f>VLOOKUP(Table7[hash_algorithm],Table5[#All],2,FALSE)</f>
        <v>sha1</v>
      </c>
      <c r="U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session.add(CipherSuite(iana_name='TLS_DH_anon_WITH_3DES_EDE_CBC_SHA', gnutls_name='ADH-DES-CBC3-SHA', byte_1=0x00, byte_2=0x1B, protocol_version=CipherSuiteProtocolVersion.tls, kex_algorithm=KeyExchangeAlgorithm.dh, auth_algorithm=AuthenticationAlgorithm.anon, enc_algorithm=SymmetricAlgorithm.tripledes_ede_cbc, enc_algorithm_bits=168, aead=False, hash_algorithm=HashAlgorithm.sha1, security=CipherSuiteSecurity.insecure))</v>
      </c>
      <c r="V6" s="8">
        <f>FIND(Table7[[#This Row],[security]],Table7[[#This Row],[Column1]])</f>
        <v>415</v>
      </c>
    </row>
    <row r="7" spans="1:22" ht="48" x14ac:dyDescent="0.2">
      <c r="A7">
        <v>4</v>
      </c>
      <c r="B7" t="s">
        <v>13</v>
      </c>
      <c r="C7" t="s">
        <v>34</v>
      </c>
      <c r="D7" t="s">
        <v>35</v>
      </c>
      <c r="E7" t="s">
        <v>36</v>
      </c>
      <c r="F7" t="s">
        <v>15</v>
      </c>
      <c r="G7" t="s">
        <v>37</v>
      </c>
      <c r="H7" t="s">
        <v>32</v>
      </c>
      <c r="I7" t="s">
        <v>18</v>
      </c>
      <c r="J7" t="s">
        <v>19</v>
      </c>
      <c r="K7" t="s">
        <v>38</v>
      </c>
      <c r="L7" t="s">
        <v>21</v>
      </c>
      <c r="M7" t="s">
        <v>27</v>
      </c>
      <c r="N7" s="7" t="str">
        <f>VLOOKUP(Table7[[#This Row],[protocol_version]],protocol_version!A:B,2,FALSE)</f>
        <v>tls</v>
      </c>
      <c r="O7" s="7" t="str">
        <f>VLOOKUP(Table7[kex_algorithm],Table2[#All],2,FALSE)</f>
        <v>dh</v>
      </c>
      <c r="P7" s="7" t="str">
        <f>VLOOKUP(Table7[auth_algorithm],Table3[#All],2,FALSE)</f>
        <v>anon</v>
      </c>
      <c r="Q7" s="7" t="str">
        <f>VLOOKUP(Table7[enc_algorithm],Table4[#All],2,FALSE)</f>
        <v>aes128_cbc</v>
      </c>
      <c r="R7" s="7">
        <f>VLOOKUP(Table7[enc_algorithm],Table4[#All],3,FALSE)</f>
        <v>128</v>
      </c>
      <c r="S7" s="7" t="b">
        <f>VLOOKUP(Table7[enc_algorithm],Table4[#All],4,FALSE)</f>
        <v>0</v>
      </c>
      <c r="T7" s="7" t="str">
        <f>VLOOKUP(Table7[hash_algorithm],Table5[#All],2,FALSE)</f>
        <v>sha1</v>
      </c>
      <c r="U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session.add(CipherSuite(iana_name='TLS_DH_anon_WITH_AES_128_CBC_SHA', gnutls_name='ADH-AES128-SHA', byte_1=0x00, byte_2=0x34, protocol_version=CipherSuiteProtocolVersion.tls, kex_algorithm=KeyExchangeAlgorithm.dh, auth_algorithm=AuthenticationAlgorithm.anon, enc_algorithm=SymmetricAlgorithm.aes128_cbc, enc_algorithm_bits=128, aead=False, hash_algorithm=HashAlgorithm.sha1, security=CipherSuiteSecurity.insecure))</v>
      </c>
      <c r="V7" s="8">
        <f>FIND(Table7[[#This Row],[security]],Table7[[#This Row],[Column1]])</f>
        <v>405</v>
      </c>
    </row>
    <row r="8" spans="1:22" ht="48" x14ac:dyDescent="0.2">
      <c r="A8">
        <v>5</v>
      </c>
      <c r="B8" t="s">
        <v>13</v>
      </c>
      <c r="C8" t="s">
        <v>39</v>
      </c>
      <c r="D8" t="s">
        <v>40</v>
      </c>
      <c r="E8" t="s">
        <v>41</v>
      </c>
      <c r="F8" t="s">
        <v>15</v>
      </c>
      <c r="G8" t="s">
        <v>42</v>
      </c>
      <c r="H8" t="s">
        <v>32</v>
      </c>
      <c r="I8" t="s">
        <v>18</v>
      </c>
      <c r="J8" t="s">
        <v>19</v>
      </c>
      <c r="K8" t="s">
        <v>38</v>
      </c>
      <c r="L8" t="s">
        <v>43</v>
      </c>
      <c r="M8" t="s">
        <v>44</v>
      </c>
      <c r="N8" s="7" t="str">
        <f>VLOOKUP(Table7[[#This Row],[protocol_version]],protocol_version!A:B,2,FALSE)</f>
        <v>tls</v>
      </c>
      <c r="O8" s="7" t="str">
        <f>VLOOKUP(Table7[kex_algorithm],Table2[#All],2,FALSE)</f>
        <v>dh</v>
      </c>
      <c r="P8" s="7" t="str">
        <f>VLOOKUP(Table7[auth_algorithm],Table3[#All],2,FALSE)</f>
        <v>anon</v>
      </c>
      <c r="Q8" s="7" t="str">
        <f>VLOOKUP(Table7[enc_algorithm],Table4[#All],2,FALSE)</f>
        <v>aes128_cbc</v>
      </c>
      <c r="R8" s="7">
        <f>VLOOKUP(Table7[enc_algorithm],Table4[#All],3,FALSE)</f>
        <v>128</v>
      </c>
      <c r="S8" s="7" t="b">
        <f>VLOOKUP(Table7[enc_algorithm],Table4[#All],4,FALSE)</f>
        <v>0</v>
      </c>
      <c r="T8" s="7" t="str">
        <f>VLOOKUP(Table7[hash_algorithm],Table5[#All],2,FALSE)</f>
        <v>sha256</v>
      </c>
      <c r="U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session.add(CipherSuite(iana_name='TLS_DH_anon_WITH_AES_128_CBC_SHA256', gnutls_name='ADH-AES128-SHA256', byte_1=0x00, byte_2=0x6C, protocol_version=CipherSuiteProtocolVersion.tls, kex_algorithm=KeyExchangeAlgorithm.dh, auth_algorithm=AuthenticationAlgorithm.anon, enc_algorithm=SymmetricAlgorithm.aes128_cbc, enc_algorithm_bits=128, aead=False, hash_algorithm=HashAlgorithm.sha256, security=CipherSuiteSecurity.insecure))</v>
      </c>
      <c r="V8" s="8">
        <f>FIND(Table7[[#This Row],[security]],Table7[[#This Row],[Column1]])</f>
        <v>413</v>
      </c>
    </row>
    <row r="9" spans="1:22" ht="48" x14ac:dyDescent="0.2">
      <c r="A9">
        <v>6</v>
      </c>
      <c r="B9" t="s">
        <v>13</v>
      </c>
      <c r="C9" t="s">
        <v>45</v>
      </c>
      <c r="D9" t="s">
        <v>46</v>
      </c>
      <c r="E9" t="s">
        <v>47</v>
      </c>
      <c r="F9" t="s">
        <v>15</v>
      </c>
      <c r="G9" t="s">
        <v>48</v>
      </c>
      <c r="H9" t="s">
        <v>32</v>
      </c>
      <c r="I9" t="s">
        <v>18</v>
      </c>
      <c r="J9" t="s">
        <v>19</v>
      </c>
      <c r="K9" t="s">
        <v>49</v>
      </c>
      <c r="L9" t="s">
        <v>43</v>
      </c>
      <c r="M9" t="s">
        <v>44</v>
      </c>
      <c r="N9" s="7" t="str">
        <f>VLOOKUP(Table7[[#This Row],[protocol_version]],protocol_version!A:B,2,FALSE)</f>
        <v>tls</v>
      </c>
      <c r="O9" s="7" t="str">
        <f>VLOOKUP(Table7[kex_algorithm],Table2[#All],2,FALSE)</f>
        <v>dh</v>
      </c>
      <c r="P9" s="7" t="str">
        <f>VLOOKUP(Table7[auth_algorithm],Table3[#All],2,FALSE)</f>
        <v>anon</v>
      </c>
      <c r="Q9" s="7" t="str">
        <f>VLOOKUP(Table7[enc_algorithm],Table4[#All],2,FALSE)</f>
        <v>aes128_gcm</v>
      </c>
      <c r="R9" s="7">
        <f>VLOOKUP(Table7[enc_algorithm],Table4[#All],3,FALSE)</f>
        <v>128</v>
      </c>
      <c r="S9" s="7" t="b">
        <f>VLOOKUP(Table7[enc_algorithm],Table4[#All],4,FALSE)</f>
        <v>1</v>
      </c>
      <c r="T9" s="7" t="str">
        <f>VLOOKUP(Table7[hash_algorithm],Table5[#All],2,FALSE)</f>
        <v>sha256</v>
      </c>
      <c r="U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session.add(CipherSuite(iana_name='TLS_DH_anon_WITH_AES_128_GCM_SHA256', gnutls_name='ADH-AES128-GCM-SHA256', byte_1=0x00, byte_2=0xA6, protocol_version=CipherSuiteProtocolVersion.tls, kex_algorithm=KeyExchangeAlgorithm.dh, auth_algorithm=AuthenticationAlgorithm.anon, enc_algorithm=SymmetricAlgorithm.aes128_gcm, enc_algorithm_bits=128, aead=True, hash_algorithm=HashAlgorithm.sha256, security=CipherSuiteSecurity.insecure))</v>
      </c>
      <c r="V9" s="8">
        <f>FIND(Table7[[#This Row],[security]],Table7[[#This Row],[Column1]])</f>
        <v>416</v>
      </c>
    </row>
    <row r="10" spans="1:22" ht="48" x14ac:dyDescent="0.2">
      <c r="A10">
        <v>7</v>
      </c>
      <c r="B10" t="s">
        <v>13</v>
      </c>
      <c r="C10" t="s">
        <v>50</v>
      </c>
      <c r="D10" t="s">
        <v>51</v>
      </c>
      <c r="E10" t="s">
        <v>52</v>
      </c>
      <c r="F10" t="s">
        <v>15</v>
      </c>
      <c r="G10" t="s">
        <v>53</v>
      </c>
      <c r="H10" t="s">
        <v>32</v>
      </c>
      <c r="I10" t="s">
        <v>18</v>
      </c>
      <c r="J10" t="s">
        <v>19</v>
      </c>
      <c r="K10" t="s">
        <v>54</v>
      </c>
      <c r="L10" t="s">
        <v>21</v>
      </c>
      <c r="M10" t="s">
        <v>27</v>
      </c>
      <c r="N10" s="7" t="str">
        <f>VLOOKUP(Table7[[#This Row],[protocol_version]],protocol_version!A:B,2,FALSE)</f>
        <v>tls</v>
      </c>
      <c r="O10" s="7" t="str">
        <f>VLOOKUP(Table7[kex_algorithm],Table2[#All],2,FALSE)</f>
        <v>dh</v>
      </c>
      <c r="P10" s="7" t="str">
        <f>VLOOKUP(Table7[auth_algorithm],Table3[#All],2,FALSE)</f>
        <v>anon</v>
      </c>
      <c r="Q10" s="7" t="str">
        <f>VLOOKUP(Table7[enc_algorithm],Table4[#All],2,FALSE)</f>
        <v>aes256_cbc</v>
      </c>
      <c r="R10" s="7">
        <f>VLOOKUP(Table7[enc_algorithm],Table4[#All],3,FALSE)</f>
        <v>256</v>
      </c>
      <c r="S10" s="7" t="b">
        <f>VLOOKUP(Table7[enc_algorithm],Table4[#All],4,FALSE)</f>
        <v>0</v>
      </c>
      <c r="T10" s="7" t="str">
        <f>VLOOKUP(Table7[hash_algorithm],Table5[#All],2,FALSE)</f>
        <v>sha1</v>
      </c>
      <c r="U1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session.add(CipherSuite(iana_name='TLS_DH_anon_WITH_AES_256_CBC_SHA', gnutls_name='ADH-AES256-SHA', byte_1=0x00, byte_2=0x3A, protocol_version=CipherSuiteProtocolVersion.tls, kex_algorithm=KeyExchangeAlgorithm.dh, auth_algorithm=AuthenticationAlgorithm.anon, enc_algorithm=SymmetricAlgorithm.aes256_cbc, enc_algorithm_bits=256, aead=False, hash_algorithm=HashAlgorithm.sha1, security=CipherSuiteSecurity.insecure))</v>
      </c>
      <c r="V10" s="8">
        <f>FIND(Table7[[#This Row],[security]],Table7[[#This Row],[Column1]])</f>
        <v>405</v>
      </c>
    </row>
    <row r="11" spans="1:22" ht="48" x14ac:dyDescent="0.2">
      <c r="A11">
        <v>8</v>
      </c>
      <c r="B11" t="s">
        <v>13</v>
      </c>
      <c r="C11" t="s">
        <v>55</v>
      </c>
      <c r="D11" t="s">
        <v>56</v>
      </c>
      <c r="E11" t="s">
        <v>57</v>
      </c>
      <c r="F11" t="s">
        <v>15</v>
      </c>
      <c r="G11" t="s">
        <v>58</v>
      </c>
      <c r="H11" t="s">
        <v>32</v>
      </c>
      <c r="I11" t="s">
        <v>18</v>
      </c>
      <c r="J11" t="s">
        <v>19</v>
      </c>
      <c r="K11" t="s">
        <v>54</v>
      </c>
      <c r="L11" t="s">
        <v>43</v>
      </c>
      <c r="M11" t="s">
        <v>44</v>
      </c>
      <c r="N11" s="7" t="str">
        <f>VLOOKUP(Table7[[#This Row],[protocol_version]],protocol_version!A:B,2,FALSE)</f>
        <v>tls</v>
      </c>
      <c r="O11" s="7" t="str">
        <f>VLOOKUP(Table7[kex_algorithm],Table2[#All],2,FALSE)</f>
        <v>dh</v>
      </c>
      <c r="P11" s="7" t="str">
        <f>VLOOKUP(Table7[auth_algorithm],Table3[#All],2,FALSE)</f>
        <v>anon</v>
      </c>
      <c r="Q11" s="7" t="str">
        <f>VLOOKUP(Table7[enc_algorithm],Table4[#All],2,FALSE)</f>
        <v>aes256_cbc</v>
      </c>
      <c r="R11" s="7">
        <f>VLOOKUP(Table7[enc_algorithm],Table4[#All],3,FALSE)</f>
        <v>256</v>
      </c>
      <c r="S11" s="7" t="b">
        <f>VLOOKUP(Table7[enc_algorithm],Table4[#All],4,FALSE)</f>
        <v>0</v>
      </c>
      <c r="T11" s="7" t="str">
        <f>VLOOKUP(Table7[hash_algorithm],Table5[#All],2,FALSE)</f>
        <v>sha256</v>
      </c>
      <c r="U1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session.add(CipherSuite(iana_name='TLS_DH_anon_WITH_AES_256_CBC_SHA256', gnutls_name='ADH-AES256-SHA256', byte_1=0x00, byte_2=0x6D, protocol_version=CipherSuiteProtocolVersion.tls, kex_algorithm=KeyExchangeAlgorithm.dh, auth_algorithm=AuthenticationAlgorithm.anon, enc_algorithm=SymmetricAlgorithm.aes256_cbc, enc_algorithm_bits=256, aead=False, hash_algorithm=HashAlgorithm.sha256, security=CipherSuiteSecurity.insecure))</v>
      </c>
      <c r="V11" s="8">
        <f>FIND(Table7[[#This Row],[security]],Table7[[#This Row],[Column1]])</f>
        <v>413</v>
      </c>
    </row>
    <row r="12" spans="1:22" ht="48" x14ac:dyDescent="0.2">
      <c r="A12">
        <v>9</v>
      </c>
      <c r="B12" t="s">
        <v>13</v>
      </c>
      <c r="C12" t="s">
        <v>59</v>
      </c>
      <c r="D12" t="s">
        <v>60</v>
      </c>
      <c r="E12" t="s">
        <v>61</v>
      </c>
      <c r="F12" t="s">
        <v>15</v>
      </c>
      <c r="G12" t="s">
        <v>62</v>
      </c>
      <c r="H12" t="s">
        <v>32</v>
      </c>
      <c r="I12" t="s">
        <v>18</v>
      </c>
      <c r="J12" t="s">
        <v>19</v>
      </c>
      <c r="K12" t="s">
        <v>63</v>
      </c>
      <c r="L12" t="s">
        <v>64</v>
      </c>
      <c r="M12" t="s">
        <v>44</v>
      </c>
      <c r="N12" s="7" t="str">
        <f>VLOOKUP(Table7[[#This Row],[protocol_version]],protocol_version!A:B,2,FALSE)</f>
        <v>tls</v>
      </c>
      <c r="O12" s="7" t="str">
        <f>VLOOKUP(Table7[kex_algorithm],Table2[#All],2,FALSE)</f>
        <v>dh</v>
      </c>
      <c r="P12" s="7" t="str">
        <f>VLOOKUP(Table7[auth_algorithm],Table3[#All],2,FALSE)</f>
        <v>anon</v>
      </c>
      <c r="Q12" s="7" t="str">
        <f>VLOOKUP(Table7[enc_algorithm],Table4[#All],2,FALSE)</f>
        <v>aes256_gcm</v>
      </c>
      <c r="R12" s="7">
        <f>VLOOKUP(Table7[enc_algorithm],Table4[#All],3,FALSE)</f>
        <v>256</v>
      </c>
      <c r="S12" s="7" t="b">
        <f>VLOOKUP(Table7[enc_algorithm],Table4[#All],4,FALSE)</f>
        <v>1</v>
      </c>
      <c r="T12" s="7" t="str">
        <f>VLOOKUP(Table7[hash_algorithm],Table5[#All],2,FALSE)</f>
        <v>sha384</v>
      </c>
      <c r="U1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session.add(CipherSuite(iana_name='TLS_DH_anon_WITH_AES_256_GCM_SHA384', gnutls_name='ADH-AES256-GCM-SHA384', byte_1=0x00, byte_2=0xA7, protocol_version=CipherSuiteProtocolVersion.tls, kex_algorithm=KeyExchangeAlgorithm.dh, auth_algorithm=AuthenticationAlgorithm.anon, enc_algorithm=SymmetricAlgorithm.aes256_gcm, enc_algorithm_bits=256, aead=True, hash_algorithm=HashAlgorithm.sha384, security=CipherSuiteSecurity.insecure))</v>
      </c>
      <c r="V12" s="8">
        <f>FIND(Table7[[#This Row],[security]],Table7[[#This Row],[Column1]])</f>
        <v>416</v>
      </c>
    </row>
    <row r="13" spans="1:22" ht="48" x14ac:dyDescent="0.2">
      <c r="A13">
        <v>10</v>
      </c>
      <c r="B13" t="s">
        <v>13</v>
      </c>
      <c r="C13" t="s">
        <v>65</v>
      </c>
      <c r="F13" t="s">
        <v>66</v>
      </c>
      <c r="G13" t="s">
        <v>67</v>
      </c>
      <c r="H13" t="s">
        <v>32</v>
      </c>
      <c r="I13" t="s">
        <v>18</v>
      </c>
      <c r="J13" t="s">
        <v>19</v>
      </c>
      <c r="K13" t="s">
        <v>68</v>
      </c>
      <c r="L13" t="s">
        <v>43</v>
      </c>
      <c r="M13" t="s">
        <v>27</v>
      </c>
      <c r="N13" s="7" t="str">
        <f>VLOOKUP(Table7[[#This Row],[protocol_version]],protocol_version!A:B,2,FALSE)</f>
        <v>tls</v>
      </c>
      <c r="O13" s="7" t="str">
        <f>VLOOKUP(Table7[kex_algorithm],Table2[#All],2,FALSE)</f>
        <v>dh</v>
      </c>
      <c r="P13" s="7" t="str">
        <f>VLOOKUP(Table7[auth_algorithm],Table3[#All],2,FALSE)</f>
        <v>anon</v>
      </c>
      <c r="Q13" s="7" t="str">
        <f>VLOOKUP(Table7[enc_algorithm],Table4[#All],2,FALSE)</f>
        <v>aria128_cbc</v>
      </c>
      <c r="R13" s="7">
        <f>VLOOKUP(Table7[enc_algorithm],Table4[#All],3,FALSE)</f>
        <v>128</v>
      </c>
      <c r="S13" s="7" t="b">
        <f>VLOOKUP(Table7[enc_algorithm],Table4[#All],4,FALSE)</f>
        <v>0</v>
      </c>
      <c r="T13" s="7" t="str">
        <f>VLOOKUP(Table7[hash_algorithm],Table5[#All],2,FALSE)</f>
        <v>sha256</v>
      </c>
      <c r="U1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session.add(CipherSuite(iana_name='TLS_DH_anon_WITH_ARIA_128_CBC_SHA256', gnutls_name=None, byte_1=0xC0, byte_2=0x46, protocol_version=CipherSuiteProtocolVersion.tls, kex_algorithm=KeyExchangeAlgorithm.dh, auth_algorithm=AuthenticationAlgorithm.anon, enc_algorithm=SymmetricAlgorithm.aria128_cbc, enc_algorithm_bits=128, aead=False, hash_algorithm=HashAlgorithm.sha256, security=CipherSuiteSecurity.insecure))</v>
      </c>
      <c r="V13" s="8">
        <f>FIND(Table7[[#This Row],[security]],Table7[[#This Row],[Column1]])</f>
        <v>400</v>
      </c>
    </row>
    <row r="14" spans="1:22" ht="48" x14ac:dyDescent="0.2">
      <c r="A14">
        <v>11</v>
      </c>
      <c r="B14" t="s">
        <v>13</v>
      </c>
      <c r="C14" t="s">
        <v>69</v>
      </c>
      <c r="F14" t="s">
        <v>66</v>
      </c>
      <c r="G14" t="s">
        <v>70</v>
      </c>
      <c r="H14" t="s">
        <v>32</v>
      </c>
      <c r="I14" t="s">
        <v>18</v>
      </c>
      <c r="J14" t="s">
        <v>19</v>
      </c>
      <c r="K14" t="s">
        <v>71</v>
      </c>
      <c r="L14" t="s">
        <v>43</v>
      </c>
      <c r="M14" t="s">
        <v>44</v>
      </c>
      <c r="N14" s="7" t="str">
        <f>VLOOKUP(Table7[[#This Row],[protocol_version]],protocol_version!A:B,2,FALSE)</f>
        <v>tls</v>
      </c>
      <c r="O14" s="7" t="str">
        <f>VLOOKUP(Table7[kex_algorithm],Table2[#All],2,FALSE)</f>
        <v>dh</v>
      </c>
      <c r="P14" s="7" t="str">
        <f>VLOOKUP(Table7[auth_algorithm],Table3[#All],2,FALSE)</f>
        <v>anon</v>
      </c>
      <c r="Q14" s="7" t="str">
        <f>VLOOKUP(Table7[enc_algorithm],Table4[#All],2,FALSE)</f>
        <v>aria128_gcm</v>
      </c>
      <c r="R14" s="7">
        <f>VLOOKUP(Table7[enc_algorithm],Table4[#All],3,FALSE)</f>
        <v>128</v>
      </c>
      <c r="S14" s="7" t="b">
        <f>VLOOKUP(Table7[enc_algorithm],Table4[#All],4,FALSE)</f>
        <v>0</v>
      </c>
      <c r="T14" s="7" t="str">
        <f>VLOOKUP(Table7[hash_algorithm],Table5[#All],2,FALSE)</f>
        <v>sha256</v>
      </c>
      <c r="U1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session.add(CipherSuite(iana_name='TLS_DH_anon_WITH_ARIA_128_GCM_SHA256', gnutls_name=None, byte_1=0xC0, byte_2=0x5A, protocol_version=CipherSuiteProtocolVersion.tls, kex_algorithm=KeyExchangeAlgorithm.dh, auth_algorithm=AuthenticationAlgorithm.anon, enc_algorithm=SymmetricAlgorithm.aria128_gcm, enc_algorithm_bits=128, aead=False, hash_algorithm=HashAlgorithm.sha256, security=CipherSuiteSecurity.insecure))</v>
      </c>
      <c r="V14" s="8">
        <f>FIND(Table7[[#This Row],[security]],Table7[[#This Row],[Column1]])</f>
        <v>400</v>
      </c>
    </row>
    <row r="15" spans="1:22" ht="48" x14ac:dyDescent="0.2">
      <c r="A15">
        <v>12</v>
      </c>
      <c r="B15" t="s">
        <v>13</v>
      </c>
      <c r="C15" t="s">
        <v>72</v>
      </c>
      <c r="F15" t="s">
        <v>66</v>
      </c>
      <c r="G15" t="s">
        <v>73</v>
      </c>
      <c r="H15" t="s">
        <v>32</v>
      </c>
      <c r="I15" t="s">
        <v>18</v>
      </c>
      <c r="J15" t="s">
        <v>19</v>
      </c>
      <c r="K15" t="s">
        <v>74</v>
      </c>
      <c r="L15" t="s">
        <v>64</v>
      </c>
      <c r="M15" t="s">
        <v>27</v>
      </c>
      <c r="N15" s="7" t="str">
        <f>VLOOKUP(Table7[[#This Row],[protocol_version]],protocol_version!A:B,2,FALSE)</f>
        <v>tls</v>
      </c>
      <c r="O15" s="7" t="str">
        <f>VLOOKUP(Table7[kex_algorithm],Table2[#All],2,FALSE)</f>
        <v>dh</v>
      </c>
      <c r="P15" s="7" t="str">
        <f>VLOOKUP(Table7[auth_algorithm],Table3[#All],2,FALSE)</f>
        <v>anon</v>
      </c>
      <c r="Q15" s="7" t="str">
        <f>VLOOKUP(Table7[enc_algorithm],Table4[#All],2,FALSE)</f>
        <v>aria256_cbc</v>
      </c>
      <c r="R15" s="7">
        <f>VLOOKUP(Table7[enc_algorithm],Table4[#All],3,FALSE)</f>
        <v>256</v>
      </c>
      <c r="S15" s="7" t="b">
        <f>VLOOKUP(Table7[enc_algorithm],Table4[#All],4,FALSE)</f>
        <v>0</v>
      </c>
      <c r="T15" s="7" t="str">
        <f>VLOOKUP(Table7[hash_algorithm],Table5[#All],2,FALSE)</f>
        <v>sha384</v>
      </c>
      <c r="U1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session.add(CipherSuite(iana_name='TLS_DH_anon_WITH_ARIA_256_CBC_SHA384', gnutls_name=None, byte_1=0xC0, byte_2=0x47, protocol_version=CipherSuiteProtocolVersion.tls, kex_algorithm=KeyExchangeAlgorithm.dh, auth_algorithm=AuthenticationAlgorithm.anon, enc_algorithm=SymmetricAlgorithm.aria256_cbc, enc_algorithm_bits=256, aead=False, hash_algorithm=HashAlgorithm.sha384, security=CipherSuiteSecurity.insecure))</v>
      </c>
      <c r="V15" s="8">
        <f>FIND(Table7[[#This Row],[security]],Table7[[#This Row],[Column1]])</f>
        <v>400</v>
      </c>
    </row>
    <row r="16" spans="1:22" ht="48" x14ac:dyDescent="0.2">
      <c r="A16">
        <v>13</v>
      </c>
      <c r="B16" t="s">
        <v>13</v>
      </c>
      <c r="C16" t="s">
        <v>75</v>
      </c>
      <c r="F16" t="s">
        <v>66</v>
      </c>
      <c r="G16" t="s">
        <v>76</v>
      </c>
      <c r="H16" t="s">
        <v>32</v>
      </c>
      <c r="I16" t="s">
        <v>18</v>
      </c>
      <c r="J16" t="s">
        <v>19</v>
      </c>
      <c r="K16" t="s">
        <v>77</v>
      </c>
      <c r="L16" t="s">
        <v>64</v>
      </c>
      <c r="M16" t="s">
        <v>44</v>
      </c>
      <c r="N16" s="7" t="str">
        <f>VLOOKUP(Table7[[#This Row],[protocol_version]],protocol_version!A:B,2,FALSE)</f>
        <v>tls</v>
      </c>
      <c r="O16" s="7" t="str">
        <f>VLOOKUP(Table7[kex_algorithm],Table2[#All],2,FALSE)</f>
        <v>dh</v>
      </c>
      <c r="P16" s="7" t="str">
        <f>VLOOKUP(Table7[auth_algorithm],Table3[#All],2,FALSE)</f>
        <v>anon</v>
      </c>
      <c r="Q16" s="7" t="str">
        <f>VLOOKUP(Table7[enc_algorithm],Table4[#All],2,FALSE)</f>
        <v>aria256_gcm</v>
      </c>
      <c r="R16" s="7">
        <f>VLOOKUP(Table7[enc_algorithm],Table4[#All],3,FALSE)</f>
        <v>256</v>
      </c>
      <c r="S16" s="7" t="b">
        <f>VLOOKUP(Table7[enc_algorithm],Table4[#All],4,FALSE)</f>
        <v>0</v>
      </c>
      <c r="T16" s="7" t="str">
        <f>VLOOKUP(Table7[hash_algorithm],Table5[#All],2,FALSE)</f>
        <v>sha384</v>
      </c>
      <c r="U1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session.add(CipherSuite(iana_name='TLS_DH_anon_WITH_ARIA_256_GCM_SHA384', gnutls_name=None, byte_1=0xC0, byte_2=0x5B, protocol_version=CipherSuiteProtocolVersion.tls, kex_algorithm=KeyExchangeAlgorithm.dh, auth_algorithm=AuthenticationAlgorithm.anon, enc_algorithm=SymmetricAlgorithm.aria256_gcm, enc_algorithm_bits=256, aead=False, hash_algorithm=HashAlgorithm.sha384, security=CipherSuiteSecurity.insecure))</v>
      </c>
      <c r="V16" s="8">
        <f>FIND(Table7[[#This Row],[security]],Table7[[#This Row],[Column1]])</f>
        <v>400</v>
      </c>
    </row>
    <row r="17" spans="1:22" ht="48" x14ac:dyDescent="0.2">
      <c r="A17">
        <v>14</v>
      </c>
      <c r="B17" t="s">
        <v>13</v>
      </c>
      <c r="C17" t="s">
        <v>78</v>
      </c>
      <c r="D17" t="s">
        <v>79</v>
      </c>
      <c r="E17" t="s">
        <v>80</v>
      </c>
      <c r="F17" t="s">
        <v>15</v>
      </c>
      <c r="G17" t="s">
        <v>67</v>
      </c>
      <c r="H17" t="s">
        <v>32</v>
      </c>
      <c r="I17" t="s">
        <v>18</v>
      </c>
      <c r="J17" t="s">
        <v>19</v>
      </c>
      <c r="K17" t="s">
        <v>81</v>
      </c>
      <c r="L17" t="s">
        <v>21</v>
      </c>
      <c r="M17" t="s">
        <v>27</v>
      </c>
      <c r="N17" s="7" t="str">
        <f>VLOOKUP(Table7[[#This Row],[protocol_version]],protocol_version!A:B,2,FALSE)</f>
        <v>tls</v>
      </c>
      <c r="O17" s="7" t="str">
        <f>VLOOKUP(Table7[kex_algorithm],Table2[#All],2,FALSE)</f>
        <v>dh</v>
      </c>
      <c r="P17" s="7" t="str">
        <f>VLOOKUP(Table7[auth_algorithm],Table3[#All],2,FALSE)</f>
        <v>anon</v>
      </c>
      <c r="Q17" s="7" t="str">
        <f>VLOOKUP(Table7[enc_algorithm],Table4[#All],2,FALSE)</f>
        <v>camellia128_cbc</v>
      </c>
      <c r="R17" s="7">
        <f>VLOOKUP(Table7[enc_algorithm],Table4[#All],3,FALSE)</f>
        <v>128</v>
      </c>
      <c r="S17" s="7" t="b">
        <f>VLOOKUP(Table7[enc_algorithm],Table4[#All],4,FALSE)</f>
        <v>0</v>
      </c>
      <c r="T17" s="7" t="str">
        <f>VLOOKUP(Table7[hash_algorithm],Table5[#All],2,FALSE)</f>
        <v>sha1</v>
      </c>
      <c r="U1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session.add(CipherSuite(iana_name='TLS_DH_anon_WITH_CAMELLIA_128_CBC_SHA', gnutls_name='ADH-CAMELLIA128-SHA', byte_1=0x00, byte_2=0x46, protocol_version=CipherSuiteProtocolVersion.tls, kex_algorithm=KeyExchangeAlgorithm.dh, auth_algorithm=AuthenticationAlgorithm.anon, enc_algorithm=SymmetricAlgorithm.camellia128_cbc, enc_algorithm_bits=128, aead=False, hash_algorithm=HashAlgorithm.sha1, security=CipherSuiteSecurity.insecure))</v>
      </c>
      <c r="V17" s="8">
        <f>FIND(Table7[[#This Row],[security]],Table7[[#This Row],[Column1]])</f>
        <v>420</v>
      </c>
    </row>
    <row r="18" spans="1:22" ht="48" x14ac:dyDescent="0.2">
      <c r="A18">
        <v>15</v>
      </c>
      <c r="B18" t="s">
        <v>13</v>
      </c>
      <c r="C18" t="s">
        <v>82</v>
      </c>
      <c r="D18" t="s">
        <v>83</v>
      </c>
      <c r="E18" t="s">
        <v>84</v>
      </c>
      <c r="F18" t="s">
        <v>15</v>
      </c>
      <c r="G18" t="s">
        <v>85</v>
      </c>
      <c r="H18" t="s">
        <v>32</v>
      </c>
      <c r="I18" t="s">
        <v>18</v>
      </c>
      <c r="J18" t="s">
        <v>19</v>
      </c>
      <c r="K18" t="s">
        <v>81</v>
      </c>
      <c r="L18" t="s">
        <v>43</v>
      </c>
      <c r="M18" t="s">
        <v>27</v>
      </c>
      <c r="N18" s="7" t="str">
        <f>VLOOKUP(Table7[[#This Row],[protocol_version]],protocol_version!A:B,2,FALSE)</f>
        <v>tls</v>
      </c>
      <c r="O18" s="7" t="str">
        <f>VLOOKUP(Table7[kex_algorithm],Table2[#All],2,FALSE)</f>
        <v>dh</v>
      </c>
      <c r="P18" s="7" t="str">
        <f>VLOOKUP(Table7[auth_algorithm],Table3[#All],2,FALSE)</f>
        <v>anon</v>
      </c>
      <c r="Q18" s="7" t="str">
        <f>VLOOKUP(Table7[enc_algorithm],Table4[#All],2,FALSE)</f>
        <v>camellia128_cbc</v>
      </c>
      <c r="R18" s="7">
        <f>VLOOKUP(Table7[enc_algorithm],Table4[#All],3,FALSE)</f>
        <v>128</v>
      </c>
      <c r="S18" s="7" t="b">
        <f>VLOOKUP(Table7[enc_algorithm],Table4[#All],4,FALSE)</f>
        <v>0</v>
      </c>
      <c r="T18" s="7" t="str">
        <f>VLOOKUP(Table7[hash_algorithm],Table5[#All],2,FALSE)</f>
        <v>sha256</v>
      </c>
      <c r="U1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session.add(CipherSuite(iana_name='TLS_DH_anon_WITH_CAMELLIA_128_CBC_SHA256', gnutls_name='ADH-CAMELLIA128-SHA256', byte_1=0x00, byte_2=0xBF, protocol_version=CipherSuiteProtocolVersion.tls, kex_algorithm=KeyExchangeAlgorithm.dh, auth_algorithm=AuthenticationAlgorithm.anon, enc_algorithm=SymmetricAlgorithm.camellia128_cbc, enc_algorithm_bits=128, aead=False, hash_algorithm=HashAlgorithm.sha256, security=CipherSuiteSecurity.insecure))</v>
      </c>
      <c r="V18" s="8">
        <f>FIND(Table7[[#This Row],[security]],Table7[[#This Row],[Column1]])</f>
        <v>428</v>
      </c>
    </row>
    <row r="19" spans="1:22" ht="48" x14ac:dyDescent="0.2">
      <c r="A19">
        <v>16</v>
      </c>
      <c r="B19" t="s">
        <v>13</v>
      </c>
      <c r="C19" t="s">
        <v>86</v>
      </c>
      <c r="D19" t="s">
        <v>87</v>
      </c>
      <c r="F19" t="s">
        <v>66</v>
      </c>
      <c r="G19" t="s">
        <v>88</v>
      </c>
      <c r="H19" t="s">
        <v>32</v>
      </c>
      <c r="I19" t="s">
        <v>18</v>
      </c>
      <c r="J19" t="s">
        <v>19</v>
      </c>
      <c r="K19" t="s">
        <v>89</v>
      </c>
      <c r="L19" t="s">
        <v>43</v>
      </c>
      <c r="M19" t="s">
        <v>44</v>
      </c>
      <c r="N19" s="7" t="str">
        <f>VLOOKUP(Table7[[#This Row],[protocol_version]],protocol_version!A:B,2,FALSE)</f>
        <v>tls</v>
      </c>
      <c r="O19" s="7" t="str">
        <f>VLOOKUP(Table7[kex_algorithm],Table2[#All],2,FALSE)</f>
        <v>dh</v>
      </c>
      <c r="P19" s="7" t="str">
        <f>VLOOKUP(Table7[auth_algorithm],Table3[#All],2,FALSE)</f>
        <v>anon</v>
      </c>
      <c r="Q19" s="7" t="str">
        <f>VLOOKUP(Table7[enc_algorithm],Table4[#All],2,FALSE)</f>
        <v>camellia128_gcm</v>
      </c>
      <c r="R19" s="7">
        <f>VLOOKUP(Table7[enc_algorithm],Table4[#All],3,FALSE)</f>
        <v>128</v>
      </c>
      <c r="S19" s="7" t="b">
        <f>VLOOKUP(Table7[enc_algorithm],Table4[#All],4,FALSE)</f>
        <v>0</v>
      </c>
      <c r="T19" s="7" t="str">
        <f>VLOOKUP(Table7[hash_algorithm],Table5[#All],2,FALSE)</f>
        <v>sha256</v>
      </c>
      <c r="U1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session.add(CipherSuite(iana_name='TLS_DH_anon_WITH_CAMELLIA_128_GCM_SHA256', gnutls_name=None, byte_1=0xC0, byte_2=0x84, protocol_version=CipherSuiteProtocolVersion.tls, kex_algorithm=KeyExchangeAlgorithm.dh, auth_algorithm=AuthenticationAlgorithm.anon, enc_algorithm=SymmetricAlgorithm.camellia128_gcm, enc_algorithm_bits=128, aead=False, hash_algorithm=HashAlgorithm.sha256, security=CipherSuiteSecurity.insecure))</v>
      </c>
      <c r="V19" s="8">
        <f>FIND(Table7[[#This Row],[security]],Table7[[#This Row],[Column1]])</f>
        <v>408</v>
      </c>
    </row>
    <row r="20" spans="1:22" ht="48" x14ac:dyDescent="0.2">
      <c r="A20">
        <v>17</v>
      </c>
      <c r="B20" t="s">
        <v>13</v>
      </c>
      <c r="C20" t="s">
        <v>90</v>
      </c>
      <c r="D20" t="s">
        <v>91</v>
      </c>
      <c r="E20" t="s">
        <v>92</v>
      </c>
      <c r="F20" t="s">
        <v>15</v>
      </c>
      <c r="G20" t="s">
        <v>93</v>
      </c>
      <c r="H20" t="s">
        <v>32</v>
      </c>
      <c r="I20" t="s">
        <v>18</v>
      </c>
      <c r="J20" t="s">
        <v>19</v>
      </c>
      <c r="K20" t="s">
        <v>94</v>
      </c>
      <c r="L20" t="s">
        <v>21</v>
      </c>
      <c r="M20" t="s">
        <v>27</v>
      </c>
      <c r="N20" s="7" t="str">
        <f>VLOOKUP(Table7[[#This Row],[protocol_version]],protocol_version!A:B,2,FALSE)</f>
        <v>tls</v>
      </c>
      <c r="O20" s="7" t="str">
        <f>VLOOKUP(Table7[kex_algorithm],Table2[#All],2,FALSE)</f>
        <v>dh</v>
      </c>
      <c r="P20" s="7" t="str">
        <f>VLOOKUP(Table7[auth_algorithm],Table3[#All],2,FALSE)</f>
        <v>anon</v>
      </c>
      <c r="Q20" s="7" t="str">
        <f>VLOOKUP(Table7[enc_algorithm],Table4[#All],2,FALSE)</f>
        <v>camellia256_cbc</v>
      </c>
      <c r="R20" s="7">
        <f>VLOOKUP(Table7[enc_algorithm],Table4[#All],3,FALSE)</f>
        <v>256</v>
      </c>
      <c r="S20" s="7" t="b">
        <f>VLOOKUP(Table7[enc_algorithm],Table4[#All],4,FALSE)</f>
        <v>0</v>
      </c>
      <c r="T20" s="7" t="str">
        <f>VLOOKUP(Table7[hash_algorithm],Table5[#All],2,FALSE)</f>
        <v>sha1</v>
      </c>
      <c r="U2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session.add(CipherSuite(iana_name='TLS_DH_anon_WITH_CAMELLIA_256_CBC_SHA', gnutls_name='ADH-CAMELLIA256-SHA', byte_1=0x00, byte_2=0x89, protocol_version=CipherSuiteProtocolVersion.tls, kex_algorithm=KeyExchangeAlgorithm.dh, auth_algorithm=AuthenticationAlgorithm.anon, enc_algorithm=SymmetricAlgorithm.camellia256_cbc, enc_algorithm_bits=256, aead=False, hash_algorithm=HashAlgorithm.sha1, security=CipherSuiteSecurity.insecure))</v>
      </c>
      <c r="V20" s="8">
        <f>FIND(Table7[[#This Row],[security]],Table7[[#This Row],[Column1]])</f>
        <v>420</v>
      </c>
    </row>
    <row r="21" spans="1:22" ht="48" x14ac:dyDescent="0.2">
      <c r="A21">
        <v>18</v>
      </c>
      <c r="B21" t="s">
        <v>13</v>
      </c>
      <c r="C21" t="s">
        <v>95</v>
      </c>
      <c r="D21" t="s">
        <v>96</v>
      </c>
      <c r="E21" t="s">
        <v>97</v>
      </c>
      <c r="F21" t="s">
        <v>15</v>
      </c>
      <c r="G21" t="s">
        <v>98</v>
      </c>
      <c r="H21" t="s">
        <v>32</v>
      </c>
      <c r="I21" t="s">
        <v>18</v>
      </c>
      <c r="J21" t="s">
        <v>19</v>
      </c>
      <c r="K21" t="s">
        <v>94</v>
      </c>
      <c r="L21" t="s">
        <v>43</v>
      </c>
      <c r="M21" t="s">
        <v>27</v>
      </c>
      <c r="N21" s="7" t="str">
        <f>VLOOKUP(Table7[[#This Row],[protocol_version]],protocol_version!A:B,2,FALSE)</f>
        <v>tls</v>
      </c>
      <c r="O21" s="7" t="str">
        <f>VLOOKUP(Table7[kex_algorithm],Table2[#All],2,FALSE)</f>
        <v>dh</v>
      </c>
      <c r="P21" s="7" t="str">
        <f>VLOOKUP(Table7[auth_algorithm],Table3[#All],2,FALSE)</f>
        <v>anon</v>
      </c>
      <c r="Q21" s="7" t="str">
        <f>VLOOKUP(Table7[enc_algorithm],Table4[#All],2,FALSE)</f>
        <v>camellia256_cbc</v>
      </c>
      <c r="R21" s="7">
        <f>VLOOKUP(Table7[enc_algorithm],Table4[#All],3,FALSE)</f>
        <v>256</v>
      </c>
      <c r="S21" s="7" t="b">
        <f>VLOOKUP(Table7[enc_algorithm],Table4[#All],4,FALSE)</f>
        <v>0</v>
      </c>
      <c r="T21" s="7" t="str">
        <f>VLOOKUP(Table7[hash_algorithm],Table5[#All],2,FALSE)</f>
        <v>sha256</v>
      </c>
      <c r="U2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session.add(CipherSuite(iana_name='TLS_DH_anon_WITH_CAMELLIA_256_CBC_SHA256', gnutls_name='ADH-CAMELLIA256-SHA256', byte_1=0x00, byte_2=0xC5, protocol_version=CipherSuiteProtocolVersion.tls, kex_algorithm=KeyExchangeAlgorithm.dh, auth_algorithm=AuthenticationAlgorithm.anon, enc_algorithm=SymmetricAlgorithm.camellia256_cbc, enc_algorithm_bits=256, aead=False, hash_algorithm=HashAlgorithm.sha256, security=CipherSuiteSecurity.insecure))</v>
      </c>
      <c r="V21" s="8">
        <f>FIND(Table7[[#This Row],[security]],Table7[[#This Row],[Column1]])</f>
        <v>428</v>
      </c>
    </row>
    <row r="22" spans="1:22" ht="48" x14ac:dyDescent="0.2">
      <c r="A22">
        <v>19</v>
      </c>
      <c r="B22" t="s">
        <v>13</v>
      </c>
      <c r="C22" t="s">
        <v>99</v>
      </c>
      <c r="D22" t="s">
        <v>100</v>
      </c>
      <c r="F22" t="s">
        <v>66</v>
      </c>
      <c r="G22" t="s">
        <v>101</v>
      </c>
      <c r="H22" t="s">
        <v>32</v>
      </c>
      <c r="I22" t="s">
        <v>18</v>
      </c>
      <c r="J22" t="s">
        <v>19</v>
      </c>
      <c r="K22" t="s">
        <v>102</v>
      </c>
      <c r="L22" t="s">
        <v>64</v>
      </c>
      <c r="M22" t="s">
        <v>44</v>
      </c>
      <c r="N22" s="7" t="str">
        <f>VLOOKUP(Table7[[#This Row],[protocol_version]],protocol_version!A:B,2,FALSE)</f>
        <v>tls</v>
      </c>
      <c r="O22" s="7" t="str">
        <f>VLOOKUP(Table7[kex_algorithm],Table2[#All],2,FALSE)</f>
        <v>dh</v>
      </c>
      <c r="P22" s="7" t="str">
        <f>VLOOKUP(Table7[auth_algorithm],Table3[#All],2,FALSE)</f>
        <v>anon</v>
      </c>
      <c r="Q22" s="7" t="str">
        <f>VLOOKUP(Table7[enc_algorithm],Table4[#All],2,FALSE)</f>
        <v>camellia256_gcm</v>
      </c>
      <c r="R22" s="7">
        <f>VLOOKUP(Table7[enc_algorithm],Table4[#All],3,FALSE)</f>
        <v>256</v>
      </c>
      <c r="S22" s="7" t="b">
        <f>VLOOKUP(Table7[enc_algorithm],Table4[#All],4,FALSE)</f>
        <v>0</v>
      </c>
      <c r="T22" s="7" t="str">
        <f>VLOOKUP(Table7[hash_algorithm],Table5[#All],2,FALSE)</f>
        <v>sha384</v>
      </c>
      <c r="U2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session.add(CipherSuite(iana_name='TLS_DH_anon_WITH_CAMELLIA_256_GCM_SHA384', gnutls_name=None, byte_1=0xC0, byte_2=0x85, protocol_version=CipherSuiteProtocolVersion.tls, kex_algorithm=KeyExchangeAlgorithm.dh, auth_algorithm=AuthenticationAlgorithm.anon, enc_algorithm=SymmetricAlgorithm.camellia256_gcm, enc_algorithm_bits=256, aead=False, hash_algorithm=HashAlgorithm.sha384, security=CipherSuiteSecurity.insecure))</v>
      </c>
      <c r="V22" s="8">
        <f>FIND(Table7[[#This Row],[security]],Table7[[#This Row],[Column1]])</f>
        <v>408</v>
      </c>
    </row>
    <row r="23" spans="1:22" ht="48" x14ac:dyDescent="0.2">
      <c r="A23">
        <v>20</v>
      </c>
      <c r="B23" t="s">
        <v>13</v>
      </c>
      <c r="C23" t="s">
        <v>103</v>
      </c>
      <c r="F23" t="s">
        <v>15</v>
      </c>
      <c r="G23" t="s">
        <v>104</v>
      </c>
      <c r="H23" t="s">
        <v>32</v>
      </c>
      <c r="I23" t="s">
        <v>18</v>
      </c>
      <c r="J23" t="s">
        <v>19</v>
      </c>
      <c r="K23" t="s">
        <v>105</v>
      </c>
      <c r="L23" t="s">
        <v>21</v>
      </c>
      <c r="M23" t="s">
        <v>22</v>
      </c>
      <c r="N23" s="7" t="str">
        <f>VLOOKUP(Table7[[#This Row],[protocol_version]],protocol_version!A:B,2,FALSE)</f>
        <v>tls</v>
      </c>
      <c r="O23" s="7" t="str">
        <f>VLOOKUP(Table7[kex_algorithm],Table2[#All],2,FALSE)</f>
        <v>dh</v>
      </c>
      <c r="P23" s="7" t="str">
        <f>VLOOKUP(Table7[auth_algorithm],Table3[#All],2,FALSE)</f>
        <v>anon</v>
      </c>
      <c r="Q23" s="7" t="str">
        <f>VLOOKUP(Table7[enc_algorithm],Table4[#All],2,FALSE)</f>
        <v>des_cbc</v>
      </c>
      <c r="R23" s="7">
        <f>VLOOKUP(Table7[enc_algorithm],Table4[#All],3,FALSE)</f>
        <v>56</v>
      </c>
      <c r="S23" s="7" t="b">
        <f>VLOOKUP(Table7[enc_algorithm],Table4[#All],4,FALSE)</f>
        <v>0</v>
      </c>
      <c r="T23" s="7" t="str">
        <f>VLOOKUP(Table7[hash_algorithm],Table5[#All],2,FALSE)</f>
        <v>sha1</v>
      </c>
      <c r="U2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session.add(CipherSuite(iana_name='TLS_DH_anon_WITH_DES_CBC_SHA', gnutls_name=None, byte_1=0x00, byte_2=0x1A, protocol_version=CipherSuiteProtocolVersion.tls, kex_algorithm=KeyExchangeAlgorithm.dh, auth_algorithm=AuthenticationAlgorithm.anon, enc_algorithm=SymmetricAlgorithm.des_cbc, enc_algorithm_bits=56, aead=False, hash_algorithm=HashAlgorithm.sha1, security=CipherSuiteSecurity.insecure))</v>
      </c>
      <c r="V23" s="8">
        <f>FIND(Table7[[#This Row],[security]],Table7[[#This Row],[Column1]])</f>
        <v>385</v>
      </c>
    </row>
    <row r="24" spans="1:22" ht="48" x14ac:dyDescent="0.2">
      <c r="A24">
        <v>21</v>
      </c>
      <c r="B24" t="s">
        <v>13</v>
      </c>
      <c r="C24" t="s">
        <v>106</v>
      </c>
      <c r="D24" t="s">
        <v>107</v>
      </c>
      <c r="F24" t="s">
        <v>15</v>
      </c>
      <c r="G24" t="s">
        <v>108</v>
      </c>
      <c r="H24" t="s">
        <v>32</v>
      </c>
      <c r="I24" t="s">
        <v>18</v>
      </c>
      <c r="J24" t="s">
        <v>19</v>
      </c>
      <c r="K24" t="s">
        <v>109</v>
      </c>
      <c r="L24" t="s">
        <v>26</v>
      </c>
      <c r="M24" t="s">
        <v>27</v>
      </c>
      <c r="N24" s="7" t="str">
        <f>VLOOKUP(Table7[[#This Row],[protocol_version]],protocol_version!A:B,2,FALSE)</f>
        <v>tls</v>
      </c>
      <c r="O24" s="7" t="str">
        <f>VLOOKUP(Table7[kex_algorithm],Table2[#All],2,FALSE)</f>
        <v>dh</v>
      </c>
      <c r="P24" s="7" t="str">
        <f>VLOOKUP(Table7[auth_algorithm],Table3[#All],2,FALSE)</f>
        <v>anon</v>
      </c>
      <c r="Q24" s="7" t="str">
        <f>VLOOKUP(Table7[enc_algorithm],Table4[#All],2,FALSE)</f>
        <v>rc4_128</v>
      </c>
      <c r="R24" s="7">
        <f>VLOOKUP(Table7[enc_algorithm],Table4[#All],3,FALSE)</f>
        <v>128</v>
      </c>
      <c r="S24" s="7" t="b">
        <f>VLOOKUP(Table7[enc_algorithm],Table4[#All],4,FALSE)</f>
        <v>0</v>
      </c>
      <c r="T24" s="7" t="str">
        <f>VLOOKUP(Table7[hash_algorithm],Table5[#All],2,FALSE)</f>
        <v>md5</v>
      </c>
      <c r="U2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session.add(CipherSuite(iana_name='TLS_DH_anon_WITH_RC4_128_MD5', gnutls_name=None, byte_1=0x00, byte_2=0x18, protocol_version=CipherSuiteProtocolVersion.tls, kex_algorithm=KeyExchangeAlgorithm.dh, auth_algorithm=AuthenticationAlgorithm.anon, enc_algorithm=SymmetricAlgorithm.rc4_128, enc_algorithm_bits=128, aead=False, hash_algorithm=HashAlgorithm.md5, security=CipherSuiteSecurity.insecure))</v>
      </c>
      <c r="V24" s="8">
        <f>FIND(Table7[[#This Row],[security]],Table7[[#This Row],[Column1]])</f>
        <v>385</v>
      </c>
    </row>
    <row r="25" spans="1:22" ht="48" x14ac:dyDescent="0.2">
      <c r="A25">
        <v>22</v>
      </c>
      <c r="B25" t="s">
        <v>13</v>
      </c>
      <c r="C25" t="s">
        <v>110</v>
      </c>
      <c r="E25" t="s">
        <v>111</v>
      </c>
      <c r="F25" t="s">
        <v>15</v>
      </c>
      <c r="G25" t="s">
        <v>112</v>
      </c>
      <c r="H25" t="s">
        <v>32</v>
      </c>
      <c r="I25" t="s">
        <v>18</v>
      </c>
      <c r="J25" t="s">
        <v>19</v>
      </c>
      <c r="K25" t="s">
        <v>113</v>
      </c>
      <c r="L25" t="s">
        <v>21</v>
      </c>
      <c r="M25" t="s">
        <v>27</v>
      </c>
      <c r="N25" s="7" t="str">
        <f>VLOOKUP(Table7[[#This Row],[protocol_version]],protocol_version!A:B,2,FALSE)</f>
        <v>tls</v>
      </c>
      <c r="O25" s="7" t="str">
        <f>VLOOKUP(Table7[kex_algorithm],Table2[#All],2,FALSE)</f>
        <v>dh</v>
      </c>
      <c r="P25" s="7" t="str">
        <f>VLOOKUP(Table7[auth_algorithm],Table3[#All],2,FALSE)</f>
        <v>anon</v>
      </c>
      <c r="Q25" s="7" t="str">
        <f>VLOOKUP(Table7[enc_algorithm],Table4[#All],2,FALSE)</f>
        <v>seed_cbc</v>
      </c>
      <c r="R25" s="7">
        <f>VLOOKUP(Table7[enc_algorithm],Table4[#All],3,FALSE)</f>
        <v>128</v>
      </c>
      <c r="S25" s="7" t="b">
        <f>VLOOKUP(Table7[enc_algorithm],Table4[#All],4,FALSE)</f>
        <v>0</v>
      </c>
      <c r="T25" s="7" t="str">
        <f>VLOOKUP(Table7[hash_algorithm],Table5[#All],2,FALSE)</f>
        <v>sha1</v>
      </c>
      <c r="U2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session.add(CipherSuite(iana_name='TLS_DH_anon_WITH_SEED_CBC_SHA', gnutls_name='ADH-SEED-SHA', byte_1=0x00, byte_2=0x9B, protocol_version=CipherSuiteProtocolVersion.tls, kex_algorithm=KeyExchangeAlgorithm.dh, auth_algorithm=AuthenticationAlgorithm.anon, enc_algorithm=SymmetricAlgorithm.seed_cbc, enc_algorithm_bits=128, aead=False, hash_algorithm=HashAlgorithm.sha1, security=CipherSuiteSecurity.insecure))</v>
      </c>
      <c r="V25" s="8">
        <f>FIND(Table7[[#This Row],[security]],Table7[[#This Row],[Column1]])</f>
        <v>398</v>
      </c>
    </row>
    <row r="26" spans="1:22" ht="48" x14ac:dyDescent="0.2">
      <c r="A26">
        <v>23</v>
      </c>
      <c r="B26" t="s">
        <v>13</v>
      </c>
      <c r="C26" t="s">
        <v>114</v>
      </c>
      <c r="F26" t="s">
        <v>15</v>
      </c>
      <c r="G26" t="s">
        <v>115</v>
      </c>
      <c r="H26" t="s">
        <v>17</v>
      </c>
      <c r="I26" t="s">
        <v>18</v>
      </c>
      <c r="J26" t="s">
        <v>116</v>
      </c>
      <c r="K26" t="s">
        <v>20</v>
      </c>
      <c r="L26" t="s">
        <v>21</v>
      </c>
      <c r="M26" t="s">
        <v>22</v>
      </c>
      <c r="N26" s="7" t="str">
        <f>VLOOKUP(Table7[[#This Row],[protocol_version]],protocol_version!A:B,2,FALSE)</f>
        <v>tls_export</v>
      </c>
      <c r="O26" s="7" t="str">
        <f>VLOOKUP(Table7[kex_algorithm],Table2[#All],2,FALSE)</f>
        <v>dh</v>
      </c>
      <c r="P26" s="7" t="str">
        <f>VLOOKUP(Table7[auth_algorithm],Table3[#All],2,FALSE)</f>
        <v>dss</v>
      </c>
      <c r="Q26" s="7" t="str">
        <f>VLOOKUP(Table7[enc_algorithm],Table4[#All],2,FALSE)</f>
        <v>des40_cbc</v>
      </c>
      <c r="R26" s="7">
        <f>VLOOKUP(Table7[enc_algorithm],Table4[#All],3,FALSE)</f>
        <v>40</v>
      </c>
      <c r="S26" s="7" t="b">
        <f>VLOOKUP(Table7[enc_algorithm],Table4[#All],4,FALSE)</f>
        <v>0</v>
      </c>
      <c r="T26" s="7" t="str">
        <f>VLOOKUP(Table7[hash_algorithm],Table5[#All],2,FALSE)</f>
        <v>sha1</v>
      </c>
      <c r="U2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session.add(CipherSuite(iana_name='TLS_DH_DSS_EXPORT_WITH_DES40_CBC_SHA', gnutls_name=None, byte_1=0x00, byte_2=0x0B, protocol_version=CipherSuiteProtocolVersion.tls_export, kex_algorithm=KeyExchangeAlgorithm.dh, auth_algorithm=AuthenticationAlgorithm.dss, enc_algorithm=SymmetricAlgorithm.des40_cbc, enc_algorithm_bits=40, aead=False, hash_algorithm=HashAlgorithm.sha1, security=CipherSuiteSecurity.insecure))</v>
      </c>
      <c r="V26" s="8">
        <f>FIND(Table7[[#This Row],[security]],Table7[[#This Row],[Column1]])</f>
        <v>401</v>
      </c>
    </row>
    <row r="27" spans="1:22" ht="32" x14ac:dyDescent="0.2">
      <c r="A27">
        <v>24</v>
      </c>
      <c r="B27" t="s">
        <v>13</v>
      </c>
      <c r="C27" t="s">
        <v>117</v>
      </c>
      <c r="F27" t="s">
        <v>15</v>
      </c>
      <c r="G27" t="s">
        <v>118</v>
      </c>
      <c r="H27" t="s">
        <v>32</v>
      </c>
      <c r="I27" t="s">
        <v>18</v>
      </c>
      <c r="J27" t="s">
        <v>116</v>
      </c>
      <c r="K27" t="s">
        <v>105</v>
      </c>
      <c r="L27" t="s">
        <v>21</v>
      </c>
      <c r="M27" t="s">
        <v>22</v>
      </c>
      <c r="N27" s="7" t="str">
        <f>VLOOKUP(Table7[[#This Row],[protocol_version]],protocol_version!A:B,2,FALSE)</f>
        <v>tls</v>
      </c>
      <c r="O27" s="7" t="str">
        <f>VLOOKUP(Table7[kex_algorithm],Table2[#All],2,FALSE)</f>
        <v>dh</v>
      </c>
      <c r="P27" s="7" t="str">
        <f>VLOOKUP(Table7[auth_algorithm],Table3[#All],2,FALSE)</f>
        <v>dss</v>
      </c>
      <c r="Q27" s="7" t="str">
        <f>VLOOKUP(Table7[enc_algorithm],Table4[#All],2,FALSE)</f>
        <v>des_cbc</v>
      </c>
      <c r="R27" s="7">
        <f>VLOOKUP(Table7[enc_algorithm],Table4[#All],3,FALSE)</f>
        <v>56</v>
      </c>
      <c r="S27" s="7" t="b">
        <f>VLOOKUP(Table7[enc_algorithm],Table4[#All],4,FALSE)</f>
        <v>0</v>
      </c>
      <c r="T27" s="7" t="str">
        <f>VLOOKUP(Table7[hash_algorithm],Table5[#All],2,FALSE)</f>
        <v>sha1</v>
      </c>
      <c r="U2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session.add(CipherSuite(iana_name='TLS_DH_DSS_WITH_DES_CBC_SHA', gnutls_name=None, byte_1=0x00, byte_2=0x0C, protocol_version=CipherSuiteProtocolVersion.tls, kex_algorithm=KeyExchangeAlgorithm.dh, auth_algorithm=AuthenticationAlgorithm.dss, enc_algorithm=SymmetricAlgorithm.des_cbc, enc_algorithm_bits=56, aead=False, hash_algorithm=HashAlgorithm.sha1, security=CipherSuiteSecurity.insecure))</v>
      </c>
      <c r="V27" s="8">
        <f>FIND(Table7[[#This Row],[security]],Table7[[#This Row],[Column1]])</f>
        <v>383</v>
      </c>
    </row>
    <row r="28" spans="1:22" ht="48" x14ac:dyDescent="0.2">
      <c r="A28">
        <v>25</v>
      </c>
      <c r="B28" t="s">
        <v>13</v>
      </c>
      <c r="C28" t="s">
        <v>119</v>
      </c>
      <c r="F28" t="s">
        <v>15</v>
      </c>
      <c r="G28" t="s">
        <v>120</v>
      </c>
      <c r="H28" t="s">
        <v>17</v>
      </c>
      <c r="I28" t="s">
        <v>121</v>
      </c>
      <c r="J28" t="s">
        <v>116</v>
      </c>
      <c r="K28" t="s">
        <v>20</v>
      </c>
      <c r="L28" t="s">
        <v>21</v>
      </c>
      <c r="M28" t="s">
        <v>22</v>
      </c>
      <c r="N28" s="7" t="str">
        <f>VLOOKUP(Table7[[#This Row],[protocol_version]],protocol_version!A:B,2,FALSE)</f>
        <v>tls_export</v>
      </c>
      <c r="O28" s="7" t="str">
        <f>VLOOKUP(Table7[kex_algorithm],Table2[#All],2,FALSE)</f>
        <v>dhe</v>
      </c>
      <c r="P28" s="7" t="str">
        <f>VLOOKUP(Table7[auth_algorithm],Table3[#All],2,FALSE)</f>
        <v>dss</v>
      </c>
      <c r="Q28" s="7" t="str">
        <f>VLOOKUP(Table7[enc_algorithm],Table4[#All],2,FALSE)</f>
        <v>des40_cbc</v>
      </c>
      <c r="R28" s="7">
        <f>VLOOKUP(Table7[enc_algorithm],Table4[#All],3,FALSE)</f>
        <v>40</v>
      </c>
      <c r="S28" s="7" t="b">
        <f>VLOOKUP(Table7[enc_algorithm],Table4[#All],4,FALSE)</f>
        <v>0</v>
      </c>
      <c r="T28" s="7" t="str">
        <f>VLOOKUP(Table7[hash_algorithm],Table5[#All],2,FALSE)</f>
        <v>sha1</v>
      </c>
      <c r="U2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session.add(CipherSuite(iana_name='TLS_DHE_DSS_EXPORT_WITH_DES40_CBC_SHA', gnutls_name=None, byte_1=0x00, byte_2=0x11, protocol_version=CipherSuiteProtocolVersion.tls_export, kex_algorithm=KeyExchangeAlgorithm.dhe, auth_algorithm=AuthenticationAlgorithm.dss, enc_algorithm=SymmetricAlgorithm.des40_cbc, enc_algorithm_bits=40, aead=False, hash_algorithm=HashAlgorithm.sha1, security=CipherSuiteSecurity.insecure))</v>
      </c>
      <c r="V28" s="8">
        <f>FIND(Table7[[#This Row],[security]],Table7[[#This Row],[Column1]])</f>
        <v>403</v>
      </c>
    </row>
    <row r="29" spans="1:22" ht="48" x14ac:dyDescent="0.2">
      <c r="A29">
        <v>26</v>
      </c>
      <c r="B29" t="s">
        <v>13</v>
      </c>
      <c r="C29" t="s">
        <v>122</v>
      </c>
      <c r="F29" t="s">
        <v>15</v>
      </c>
      <c r="G29" t="s">
        <v>123</v>
      </c>
      <c r="H29" t="s">
        <v>32</v>
      </c>
      <c r="I29" t="s">
        <v>121</v>
      </c>
      <c r="J29" t="s">
        <v>116</v>
      </c>
      <c r="K29" t="s">
        <v>105</v>
      </c>
      <c r="L29" t="s">
        <v>21</v>
      </c>
      <c r="M29" t="s">
        <v>22</v>
      </c>
      <c r="N29" s="7" t="str">
        <f>VLOOKUP(Table7[[#This Row],[protocol_version]],protocol_version!A:B,2,FALSE)</f>
        <v>tls</v>
      </c>
      <c r="O29" s="7" t="str">
        <f>VLOOKUP(Table7[kex_algorithm],Table2[#All],2,FALSE)</f>
        <v>dhe</v>
      </c>
      <c r="P29" s="7" t="str">
        <f>VLOOKUP(Table7[auth_algorithm],Table3[#All],2,FALSE)</f>
        <v>dss</v>
      </c>
      <c r="Q29" s="7" t="str">
        <f>VLOOKUP(Table7[enc_algorithm],Table4[#All],2,FALSE)</f>
        <v>des_cbc</v>
      </c>
      <c r="R29" s="7">
        <f>VLOOKUP(Table7[enc_algorithm],Table4[#All],3,FALSE)</f>
        <v>56</v>
      </c>
      <c r="S29" s="7" t="b">
        <f>VLOOKUP(Table7[enc_algorithm],Table4[#All],4,FALSE)</f>
        <v>0</v>
      </c>
      <c r="T29" s="7" t="str">
        <f>VLOOKUP(Table7[hash_algorithm],Table5[#All],2,FALSE)</f>
        <v>sha1</v>
      </c>
      <c r="U2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session.add(CipherSuite(iana_name='TLS_DHE_DSS_WITH_DES_CBC_SHA', gnutls_name=None, byte_1=0x00, byte_2=0x12, protocol_version=CipherSuiteProtocolVersion.tls, kex_algorithm=KeyExchangeAlgorithm.dhe, auth_algorithm=AuthenticationAlgorithm.dss, enc_algorithm=SymmetricAlgorithm.des_cbc, enc_algorithm_bits=56, aead=False, hash_algorithm=HashAlgorithm.sha1, security=CipherSuiteSecurity.insecure))</v>
      </c>
      <c r="V29" s="8">
        <f>FIND(Table7[[#This Row],[security]],Table7[[#This Row],[Column1]])</f>
        <v>385</v>
      </c>
    </row>
    <row r="30" spans="1:22" ht="48" x14ac:dyDescent="0.2">
      <c r="A30">
        <v>27</v>
      </c>
      <c r="B30" t="s">
        <v>13</v>
      </c>
      <c r="C30" t="s">
        <v>124</v>
      </c>
      <c r="D30" t="s">
        <v>125</v>
      </c>
      <c r="E30" t="s">
        <v>126</v>
      </c>
      <c r="F30" t="s">
        <v>15</v>
      </c>
      <c r="G30" t="s">
        <v>127</v>
      </c>
      <c r="H30" t="s">
        <v>32</v>
      </c>
      <c r="I30" t="s">
        <v>121</v>
      </c>
      <c r="J30" t="s">
        <v>128</v>
      </c>
      <c r="K30" t="s">
        <v>129</v>
      </c>
      <c r="L30" t="s">
        <v>21</v>
      </c>
      <c r="M30" t="s">
        <v>27</v>
      </c>
      <c r="N30" s="7" t="str">
        <f>VLOOKUP(Table7[[#This Row],[protocol_version]],protocol_version!A:B,2,FALSE)</f>
        <v>tls</v>
      </c>
      <c r="O30" s="7" t="str">
        <f>VLOOKUP(Table7[kex_algorithm],Table2[#All],2,FALSE)</f>
        <v>dhe</v>
      </c>
      <c r="P30" s="7" t="str">
        <f>VLOOKUP(Table7[auth_algorithm],Table3[#All],2,FALSE)</f>
        <v>psk</v>
      </c>
      <c r="Q30" s="7" t="str">
        <f>VLOOKUP(Table7[enc_algorithm],Table4[#All],2,FALSE)</f>
        <v>null</v>
      </c>
      <c r="R30" s="7">
        <f>VLOOKUP(Table7[enc_algorithm],Table4[#All],3,FALSE)</f>
        <v>0</v>
      </c>
      <c r="S30" s="7" t="b">
        <f>VLOOKUP(Table7[enc_algorithm],Table4[#All],4,FALSE)</f>
        <v>0</v>
      </c>
      <c r="T30" s="7" t="str">
        <f>VLOOKUP(Table7[hash_algorithm],Table5[#All],2,FALSE)</f>
        <v>sha1</v>
      </c>
      <c r="U3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session.add(CipherSuite(iana_name='TLS_DHE_PSK_WITH_NULL_SHA', gnutls_name='DHE-PSK-NULL-SHA', byte_1=0x00, byte_2=0x2D, protocol_version=CipherSuiteProtocolVersion.tls, kex_algorithm=KeyExchangeAlgorithm.dhe, auth_algorithm=AuthenticationAlgorithm.psk, enc_algorithm=SymmetricAlgorithm.null, enc_algorithm_bits=None, aead=False, hash_algorithm=HashAlgorithm.sha1, security=CipherSuiteSecurity.insecure))</v>
      </c>
      <c r="V30" s="8">
        <f>FIND(Table7[[#This Row],[security]],Table7[[#This Row],[Column1]])</f>
        <v>395</v>
      </c>
    </row>
    <row r="31" spans="1:22" ht="48" x14ac:dyDescent="0.2">
      <c r="A31">
        <v>28</v>
      </c>
      <c r="B31" t="s">
        <v>13</v>
      </c>
      <c r="C31" t="s">
        <v>130</v>
      </c>
      <c r="D31" t="s">
        <v>131</v>
      </c>
      <c r="E31" t="s">
        <v>132</v>
      </c>
      <c r="F31" t="s">
        <v>15</v>
      </c>
      <c r="G31" t="s">
        <v>133</v>
      </c>
      <c r="H31" t="s">
        <v>32</v>
      </c>
      <c r="I31" t="s">
        <v>121</v>
      </c>
      <c r="J31" t="s">
        <v>128</v>
      </c>
      <c r="K31" t="s">
        <v>129</v>
      </c>
      <c r="L31" t="s">
        <v>43</v>
      </c>
      <c r="M31" t="s">
        <v>27</v>
      </c>
      <c r="N31" s="7" t="str">
        <f>VLOOKUP(Table7[[#This Row],[protocol_version]],protocol_version!A:B,2,FALSE)</f>
        <v>tls</v>
      </c>
      <c r="O31" s="7" t="str">
        <f>VLOOKUP(Table7[kex_algorithm],Table2[#All],2,FALSE)</f>
        <v>dhe</v>
      </c>
      <c r="P31" s="7" t="str">
        <f>VLOOKUP(Table7[auth_algorithm],Table3[#All],2,FALSE)</f>
        <v>psk</v>
      </c>
      <c r="Q31" s="7" t="str">
        <f>VLOOKUP(Table7[enc_algorithm],Table4[#All],2,FALSE)</f>
        <v>null</v>
      </c>
      <c r="R31" s="7">
        <f>VLOOKUP(Table7[enc_algorithm],Table4[#All],3,FALSE)</f>
        <v>0</v>
      </c>
      <c r="S31" s="7" t="b">
        <f>VLOOKUP(Table7[enc_algorithm],Table4[#All],4,FALSE)</f>
        <v>0</v>
      </c>
      <c r="T31" s="7" t="str">
        <f>VLOOKUP(Table7[hash_algorithm],Table5[#All],2,FALSE)</f>
        <v>sha256</v>
      </c>
      <c r="U3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session.add(CipherSuite(iana_name='TLS_DHE_PSK_WITH_NULL_SHA256', gnutls_name='DHE-PSK-NULL-SHA256', byte_1=0x00, byte_2=0xB4, protocol_version=CipherSuiteProtocolVersion.tls, kex_algorithm=KeyExchangeAlgorithm.dhe, auth_algorithm=AuthenticationAlgorithm.psk, enc_algorithm=SymmetricAlgorithm.null, enc_algorithm_bits=None, aead=False, hash_algorithm=HashAlgorithm.sha256, security=CipherSuiteSecurity.insecure))</v>
      </c>
      <c r="V31" s="8">
        <f>FIND(Table7[[#This Row],[security]],Table7[[#This Row],[Column1]])</f>
        <v>403</v>
      </c>
    </row>
    <row r="32" spans="1:22" ht="48" x14ac:dyDescent="0.2">
      <c r="A32">
        <v>29</v>
      </c>
      <c r="B32" t="s">
        <v>13</v>
      </c>
      <c r="C32" t="s">
        <v>134</v>
      </c>
      <c r="D32" t="s">
        <v>135</v>
      </c>
      <c r="E32" t="s">
        <v>136</v>
      </c>
      <c r="F32" t="s">
        <v>15</v>
      </c>
      <c r="G32" t="s">
        <v>137</v>
      </c>
      <c r="H32" t="s">
        <v>32</v>
      </c>
      <c r="I32" t="s">
        <v>121</v>
      </c>
      <c r="J32" t="s">
        <v>128</v>
      </c>
      <c r="K32" t="s">
        <v>129</v>
      </c>
      <c r="L32" t="s">
        <v>64</v>
      </c>
      <c r="M32" t="s">
        <v>27</v>
      </c>
      <c r="N32" s="7" t="str">
        <f>VLOOKUP(Table7[[#This Row],[protocol_version]],protocol_version!A:B,2,FALSE)</f>
        <v>tls</v>
      </c>
      <c r="O32" s="7" t="str">
        <f>VLOOKUP(Table7[kex_algorithm],Table2[#All],2,FALSE)</f>
        <v>dhe</v>
      </c>
      <c r="P32" s="7" t="str">
        <f>VLOOKUP(Table7[auth_algorithm],Table3[#All],2,FALSE)</f>
        <v>psk</v>
      </c>
      <c r="Q32" s="7" t="str">
        <f>VLOOKUP(Table7[enc_algorithm],Table4[#All],2,FALSE)</f>
        <v>null</v>
      </c>
      <c r="R32" s="7">
        <f>VLOOKUP(Table7[enc_algorithm],Table4[#All],3,FALSE)</f>
        <v>0</v>
      </c>
      <c r="S32" s="7" t="b">
        <f>VLOOKUP(Table7[enc_algorithm],Table4[#All],4,FALSE)</f>
        <v>0</v>
      </c>
      <c r="T32" s="7" t="str">
        <f>VLOOKUP(Table7[hash_algorithm],Table5[#All],2,FALSE)</f>
        <v>sha384</v>
      </c>
      <c r="U3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session.add(CipherSuite(iana_name='TLS_DHE_PSK_WITH_NULL_SHA384', gnutls_name='DHE-PSK-NULL-SHA384', byte_1=0x00, byte_2=0xB5, protocol_version=CipherSuiteProtocolVersion.tls, kex_algorithm=KeyExchangeAlgorithm.dhe, auth_algorithm=AuthenticationAlgorithm.psk, enc_algorithm=SymmetricAlgorithm.null, enc_algorithm_bits=None, aead=False, hash_algorithm=HashAlgorithm.sha384, security=CipherSuiteSecurity.insecure))</v>
      </c>
      <c r="V32" s="8">
        <f>FIND(Table7[[#This Row],[security]],Table7[[#This Row],[Column1]])</f>
        <v>403</v>
      </c>
    </row>
    <row r="33" spans="1:22" ht="48" x14ac:dyDescent="0.2">
      <c r="A33">
        <v>30</v>
      </c>
      <c r="B33" t="s">
        <v>13</v>
      </c>
      <c r="C33" t="s">
        <v>138</v>
      </c>
      <c r="D33" t="s">
        <v>139</v>
      </c>
      <c r="F33" t="s">
        <v>15</v>
      </c>
      <c r="G33" t="s">
        <v>140</v>
      </c>
      <c r="H33" t="s">
        <v>32</v>
      </c>
      <c r="I33" t="s">
        <v>121</v>
      </c>
      <c r="J33" t="s">
        <v>128</v>
      </c>
      <c r="K33" t="s">
        <v>109</v>
      </c>
      <c r="L33" t="s">
        <v>21</v>
      </c>
      <c r="M33" t="s">
        <v>27</v>
      </c>
      <c r="N33" s="7" t="str">
        <f>VLOOKUP(Table7[[#This Row],[protocol_version]],protocol_version!A:B,2,FALSE)</f>
        <v>tls</v>
      </c>
      <c r="O33" s="7" t="str">
        <f>VLOOKUP(Table7[kex_algorithm],Table2[#All],2,FALSE)</f>
        <v>dhe</v>
      </c>
      <c r="P33" s="7" t="str">
        <f>VLOOKUP(Table7[auth_algorithm],Table3[#All],2,FALSE)</f>
        <v>psk</v>
      </c>
      <c r="Q33" s="7" t="str">
        <f>VLOOKUP(Table7[enc_algorithm],Table4[#All],2,FALSE)</f>
        <v>rc4_128</v>
      </c>
      <c r="R33" s="7">
        <f>VLOOKUP(Table7[enc_algorithm],Table4[#All],3,FALSE)</f>
        <v>128</v>
      </c>
      <c r="S33" s="7" t="b">
        <f>VLOOKUP(Table7[enc_algorithm],Table4[#All],4,FALSE)</f>
        <v>0</v>
      </c>
      <c r="T33" s="7" t="str">
        <f>VLOOKUP(Table7[hash_algorithm],Table5[#All],2,FALSE)</f>
        <v>sha1</v>
      </c>
      <c r="U3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session.add(CipherSuite(iana_name='TLS_DHE_PSK_WITH_RC4_128_SHA', gnutls_name=None, byte_1=0x00, byte_2=0x8E, protocol_version=CipherSuiteProtocolVersion.tls, kex_algorithm=KeyExchangeAlgorithm.dhe, auth_algorithm=AuthenticationAlgorithm.psk, enc_algorithm=SymmetricAlgorithm.rc4_128, enc_algorithm_bits=128, aead=False, hash_algorithm=HashAlgorithm.sha1, security=CipherSuiteSecurity.insecure))</v>
      </c>
      <c r="V33" s="8">
        <f>FIND(Table7[[#This Row],[security]],Table7[[#This Row],[Column1]])</f>
        <v>386</v>
      </c>
    </row>
    <row r="34" spans="1:22" ht="48" x14ac:dyDescent="0.2">
      <c r="A34">
        <v>31</v>
      </c>
      <c r="B34" t="s">
        <v>13</v>
      </c>
      <c r="C34" t="s">
        <v>141</v>
      </c>
      <c r="F34" t="s">
        <v>15</v>
      </c>
      <c r="G34" t="s">
        <v>142</v>
      </c>
      <c r="H34" t="s">
        <v>17</v>
      </c>
      <c r="I34" t="s">
        <v>121</v>
      </c>
      <c r="J34" t="s">
        <v>143</v>
      </c>
      <c r="K34" t="s">
        <v>20</v>
      </c>
      <c r="L34" t="s">
        <v>21</v>
      </c>
      <c r="M34" t="s">
        <v>22</v>
      </c>
      <c r="N34" s="7" t="str">
        <f>VLOOKUP(Table7[[#This Row],[protocol_version]],protocol_version!A:B,2,FALSE)</f>
        <v>tls_export</v>
      </c>
      <c r="O34" s="7" t="str">
        <f>VLOOKUP(Table7[kex_algorithm],Table2[#All],2,FALSE)</f>
        <v>dhe</v>
      </c>
      <c r="P34" s="7" t="str">
        <f>VLOOKUP(Table7[auth_algorithm],Table3[#All],2,FALSE)</f>
        <v>rsa</v>
      </c>
      <c r="Q34" s="7" t="str">
        <f>VLOOKUP(Table7[enc_algorithm],Table4[#All],2,FALSE)</f>
        <v>des40_cbc</v>
      </c>
      <c r="R34" s="7">
        <f>VLOOKUP(Table7[enc_algorithm],Table4[#All],3,FALSE)</f>
        <v>40</v>
      </c>
      <c r="S34" s="7" t="b">
        <f>VLOOKUP(Table7[enc_algorithm],Table4[#All],4,FALSE)</f>
        <v>0</v>
      </c>
      <c r="T34" s="7" t="str">
        <f>VLOOKUP(Table7[hash_algorithm],Table5[#All],2,FALSE)</f>
        <v>sha1</v>
      </c>
      <c r="U3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session.add(CipherSuite(iana_name='TLS_DHE_RSA_EXPORT_WITH_DES40_CBC_SHA', gnutls_name=None, byte_1=0x00, byte_2=0x14, protocol_version=CipherSuiteProtocolVersion.tls_export, kex_algorithm=KeyExchangeAlgorithm.dhe, auth_algorithm=AuthenticationAlgorithm.rsa, enc_algorithm=SymmetricAlgorithm.des40_cbc, enc_algorithm_bits=40, aead=False, hash_algorithm=HashAlgorithm.sha1, security=CipherSuiteSecurity.insecure))</v>
      </c>
      <c r="V34" s="8">
        <f>FIND(Table7[[#This Row],[security]],Table7[[#This Row],[Column1]])</f>
        <v>403</v>
      </c>
    </row>
    <row r="35" spans="1:22" ht="48" x14ac:dyDescent="0.2">
      <c r="A35">
        <v>32</v>
      </c>
      <c r="B35" t="s">
        <v>13</v>
      </c>
      <c r="C35" t="s">
        <v>144</v>
      </c>
      <c r="F35" t="s">
        <v>15</v>
      </c>
      <c r="G35" t="s">
        <v>145</v>
      </c>
      <c r="H35" t="s">
        <v>32</v>
      </c>
      <c r="I35" t="s">
        <v>121</v>
      </c>
      <c r="J35" t="s">
        <v>143</v>
      </c>
      <c r="K35" t="s">
        <v>105</v>
      </c>
      <c r="L35" t="s">
        <v>21</v>
      </c>
      <c r="M35" t="s">
        <v>22</v>
      </c>
      <c r="N35" s="7" t="str">
        <f>VLOOKUP(Table7[[#This Row],[protocol_version]],protocol_version!A:B,2,FALSE)</f>
        <v>tls</v>
      </c>
      <c r="O35" s="7" t="str">
        <f>VLOOKUP(Table7[kex_algorithm],Table2[#All],2,FALSE)</f>
        <v>dhe</v>
      </c>
      <c r="P35" s="7" t="str">
        <f>VLOOKUP(Table7[auth_algorithm],Table3[#All],2,FALSE)</f>
        <v>rsa</v>
      </c>
      <c r="Q35" s="7" t="str">
        <f>VLOOKUP(Table7[enc_algorithm],Table4[#All],2,FALSE)</f>
        <v>des_cbc</v>
      </c>
      <c r="R35" s="7">
        <f>VLOOKUP(Table7[enc_algorithm],Table4[#All],3,FALSE)</f>
        <v>56</v>
      </c>
      <c r="S35" s="7" t="b">
        <f>VLOOKUP(Table7[enc_algorithm],Table4[#All],4,FALSE)</f>
        <v>0</v>
      </c>
      <c r="T35" s="7" t="str">
        <f>VLOOKUP(Table7[hash_algorithm],Table5[#All],2,FALSE)</f>
        <v>sha1</v>
      </c>
      <c r="U3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session.add(CipherSuite(iana_name='TLS_DHE_RSA_WITH_DES_CBC_SHA', gnutls_name=None, byte_1=0x00, byte_2=0x15, protocol_version=CipherSuiteProtocolVersion.tls, kex_algorithm=KeyExchangeAlgorithm.dhe, auth_algorithm=AuthenticationAlgorithm.rsa, enc_algorithm=SymmetricAlgorithm.des_cbc, enc_algorithm_bits=56, aead=False, hash_algorithm=HashAlgorithm.sha1, security=CipherSuiteSecurity.insecure))</v>
      </c>
      <c r="V35" s="8">
        <f>FIND(Table7[[#This Row],[security]],Table7[[#This Row],[Column1]])</f>
        <v>385</v>
      </c>
    </row>
    <row r="36" spans="1:22" ht="48" x14ac:dyDescent="0.2">
      <c r="A36">
        <v>33</v>
      </c>
      <c r="B36" t="s">
        <v>13</v>
      </c>
      <c r="C36" t="s">
        <v>146</v>
      </c>
      <c r="F36" t="s">
        <v>15</v>
      </c>
      <c r="G36" t="s">
        <v>147</v>
      </c>
      <c r="H36" t="s">
        <v>17</v>
      </c>
      <c r="I36" t="s">
        <v>18</v>
      </c>
      <c r="J36" t="s">
        <v>143</v>
      </c>
      <c r="K36" t="s">
        <v>20</v>
      </c>
      <c r="L36" t="s">
        <v>21</v>
      </c>
      <c r="M36" t="s">
        <v>22</v>
      </c>
      <c r="N36" s="7" t="str">
        <f>VLOOKUP(Table7[[#This Row],[protocol_version]],protocol_version!A:B,2,FALSE)</f>
        <v>tls_export</v>
      </c>
      <c r="O36" s="7" t="str">
        <f>VLOOKUP(Table7[kex_algorithm],Table2[#All],2,FALSE)</f>
        <v>dh</v>
      </c>
      <c r="P36" s="7" t="str">
        <f>VLOOKUP(Table7[auth_algorithm],Table3[#All],2,FALSE)</f>
        <v>rsa</v>
      </c>
      <c r="Q36" s="7" t="str">
        <f>VLOOKUP(Table7[enc_algorithm],Table4[#All],2,FALSE)</f>
        <v>des40_cbc</v>
      </c>
      <c r="R36" s="7">
        <f>VLOOKUP(Table7[enc_algorithm],Table4[#All],3,FALSE)</f>
        <v>40</v>
      </c>
      <c r="S36" s="7" t="b">
        <f>VLOOKUP(Table7[enc_algorithm],Table4[#All],4,FALSE)</f>
        <v>0</v>
      </c>
      <c r="T36" s="7" t="str">
        <f>VLOOKUP(Table7[hash_algorithm],Table5[#All],2,FALSE)</f>
        <v>sha1</v>
      </c>
      <c r="U3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session.add(CipherSuite(iana_name='TLS_DH_RSA_EXPORT_WITH_DES40_CBC_SHA', gnutls_name=None, byte_1=0x00, byte_2=0x0E, protocol_version=CipherSuiteProtocolVersion.tls_export, kex_algorithm=KeyExchangeAlgorithm.dh, auth_algorithm=AuthenticationAlgorithm.rsa, enc_algorithm=SymmetricAlgorithm.des40_cbc, enc_algorithm_bits=40, aead=False, hash_algorithm=HashAlgorithm.sha1, security=CipherSuiteSecurity.insecure))</v>
      </c>
      <c r="V36" s="8">
        <f>FIND(Table7[[#This Row],[security]],Table7[[#This Row],[Column1]])</f>
        <v>401</v>
      </c>
    </row>
    <row r="37" spans="1:22" ht="32" x14ac:dyDescent="0.2">
      <c r="A37">
        <v>34</v>
      </c>
      <c r="B37" t="s">
        <v>13</v>
      </c>
      <c r="C37" t="s">
        <v>148</v>
      </c>
      <c r="F37" t="s">
        <v>15</v>
      </c>
      <c r="G37" t="s">
        <v>149</v>
      </c>
      <c r="H37" t="s">
        <v>32</v>
      </c>
      <c r="I37" t="s">
        <v>18</v>
      </c>
      <c r="J37" t="s">
        <v>143</v>
      </c>
      <c r="K37" t="s">
        <v>105</v>
      </c>
      <c r="L37" t="s">
        <v>21</v>
      </c>
      <c r="M37" t="s">
        <v>22</v>
      </c>
      <c r="N37" s="7" t="str">
        <f>VLOOKUP(Table7[[#This Row],[protocol_version]],protocol_version!A:B,2,FALSE)</f>
        <v>tls</v>
      </c>
      <c r="O37" s="7" t="str">
        <f>VLOOKUP(Table7[kex_algorithm],Table2[#All],2,FALSE)</f>
        <v>dh</v>
      </c>
      <c r="P37" s="7" t="str">
        <f>VLOOKUP(Table7[auth_algorithm],Table3[#All],2,FALSE)</f>
        <v>rsa</v>
      </c>
      <c r="Q37" s="7" t="str">
        <f>VLOOKUP(Table7[enc_algorithm],Table4[#All],2,FALSE)</f>
        <v>des_cbc</v>
      </c>
      <c r="R37" s="7">
        <f>VLOOKUP(Table7[enc_algorithm],Table4[#All],3,FALSE)</f>
        <v>56</v>
      </c>
      <c r="S37" s="7" t="b">
        <f>VLOOKUP(Table7[enc_algorithm],Table4[#All],4,FALSE)</f>
        <v>0</v>
      </c>
      <c r="T37" s="7" t="str">
        <f>VLOOKUP(Table7[hash_algorithm],Table5[#All],2,FALSE)</f>
        <v>sha1</v>
      </c>
      <c r="U3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session.add(CipherSuite(iana_name='TLS_DH_RSA_WITH_DES_CBC_SHA', gnutls_name=None, byte_1=0x00, byte_2=0x0F, protocol_version=CipherSuiteProtocolVersion.tls, kex_algorithm=KeyExchangeAlgorithm.dh, auth_algorithm=AuthenticationAlgorithm.rsa, enc_algorithm=SymmetricAlgorithm.des_cbc, enc_algorithm_bits=56, aead=False, hash_algorithm=HashAlgorithm.sha1, security=CipherSuiteSecurity.insecure))</v>
      </c>
      <c r="V37" s="8">
        <f>FIND(Table7[[#This Row],[security]],Table7[[#This Row],[Column1]])</f>
        <v>383</v>
      </c>
    </row>
    <row r="38" spans="1:22" ht="48" x14ac:dyDescent="0.2">
      <c r="A38">
        <v>35</v>
      </c>
      <c r="B38" t="s">
        <v>13</v>
      </c>
      <c r="C38" t="s">
        <v>150</v>
      </c>
      <c r="D38" t="s">
        <v>151</v>
      </c>
      <c r="E38" t="s">
        <v>152</v>
      </c>
      <c r="F38" t="s">
        <v>66</v>
      </c>
      <c r="G38" t="s">
        <v>24</v>
      </c>
      <c r="H38" t="s">
        <v>32</v>
      </c>
      <c r="I38" t="s">
        <v>153</v>
      </c>
      <c r="J38" t="s">
        <v>19</v>
      </c>
      <c r="K38" t="s">
        <v>33</v>
      </c>
      <c r="L38" t="s">
        <v>21</v>
      </c>
      <c r="M38" t="s">
        <v>22</v>
      </c>
      <c r="N38" s="7" t="str">
        <f>VLOOKUP(Table7[[#This Row],[protocol_version]],protocol_version!A:B,2,FALSE)</f>
        <v>tls</v>
      </c>
      <c r="O38" s="7" t="str">
        <f>VLOOKUP(Table7[kex_algorithm],Table2[#All],2,FALSE)</f>
        <v>ecdh</v>
      </c>
      <c r="P38" s="7" t="str">
        <f>VLOOKUP(Table7[auth_algorithm],Table3[#All],2,FALSE)</f>
        <v>anon</v>
      </c>
      <c r="Q38" s="7" t="str">
        <f>VLOOKUP(Table7[enc_algorithm],Table4[#All],2,FALSE)</f>
        <v>tripledes_ede_cbc</v>
      </c>
      <c r="R38" s="7">
        <f>VLOOKUP(Table7[enc_algorithm],Table4[#All],3,FALSE)</f>
        <v>168</v>
      </c>
      <c r="S38" s="7" t="b">
        <f>VLOOKUP(Table7[enc_algorithm],Table4[#All],4,FALSE)</f>
        <v>0</v>
      </c>
      <c r="T38" s="7" t="str">
        <f>VLOOKUP(Table7[hash_algorithm],Table5[#All],2,FALSE)</f>
        <v>sha1</v>
      </c>
      <c r="U3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session.add(CipherSuite(iana_name='TLS_ECDH_anon_WITH_3DES_EDE_CBC_SHA', gnutls_name='AECDH-DES-CBC3-SHA', byte_1=0xC0, byte_2=0x17, protocol_version=CipherSuiteProtocolVersion.tls, kex_algorithm=KeyExchangeAlgorithm.ecdh, auth_algorithm=AuthenticationAlgorithm.anon, enc_algorithm=SymmetricAlgorithm.tripledes_ede_cbc, enc_algorithm_bits=168, aead=False, hash_algorithm=HashAlgorithm.sha1, security=CipherSuiteSecurity.insecure))</v>
      </c>
      <c r="V38" s="8">
        <f>FIND(Table7[[#This Row],[security]],Table7[[#This Row],[Column1]])</f>
        <v>421</v>
      </c>
    </row>
    <row r="39" spans="1:22" ht="48" x14ac:dyDescent="0.2">
      <c r="A39">
        <v>36</v>
      </c>
      <c r="B39" t="s">
        <v>13</v>
      </c>
      <c r="C39" t="s">
        <v>154</v>
      </c>
      <c r="D39" t="s">
        <v>155</v>
      </c>
      <c r="E39" t="s">
        <v>156</v>
      </c>
      <c r="F39" t="s">
        <v>66</v>
      </c>
      <c r="G39" t="s">
        <v>108</v>
      </c>
      <c r="H39" t="s">
        <v>32</v>
      </c>
      <c r="I39" t="s">
        <v>153</v>
      </c>
      <c r="J39" t="s">
        <v>19</v>
      </c>
      <c r="K39" t="s">
        <v>38</v>
      </c>
      <c r="L39" t="s">
        <v>21</v>
      </c>
      <c r="M39" t="s">
        <v>27</v>
      </c>
      <c r="N39" s="7" t="str">
        <f>VLOOKUP(Table7[[#This Row],[protocol_version]],protocol_version!A:B,2,FALSE)</f>
        <v>tls</v>
      </c>
      <c r="O39" s="7" t="str">
        <f>VLOOKUP(Table7[kex_algorithm],Table2[#All],2,FALSE)</f>
        <v>ecdh</v>
      </c>
      <c r="P39" s="7" t="str">
        <f>VLOOKUP(Table7[auth_algorithm],Table3[#All],2,FALSE)</f>
        <v>anon</v>
      </c>
      <c r="Q39" s="7" t="str">
        <f>VLOOKUP(Table7[enc_algorithm],Table4[#All],2,FALSE)</f>
        <v>aes128_cbc</v>
      </c>
      <c r="R39" s="7">
        <f>VLOOKUP(Table7[enc_algorithm],Table4[#All],3,FALSE)</f>
        <v>128</v>
      </c>
      <c r="S39" s="7" t="b">
        <f>VLOOKUP(Table7[enc_algorithm],Table4[#All],4,FALSE)</f>
        <v>0</v>
      </c>
      <c r="T39" s="7" t="str">
        <f>VLOOKUP(Table7[hash_algorithm],Table5[#All],2,FALSE)</f>
        <v>sha1</v>
      </c>
      <c r="U3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session.add(CipherSuite(iana_name='TLS_ECDH_anon_WITH_AES_128_CBC_SHA', gnutls_name='AECDH-AES128-SHA', byte_1=0xC0, byte_2=0x18, protocol_version=CipherSuiteProtocolVersion.tls, kex_algorithm=KeyExchangeAlgorithm.ecdh, auth_algorithm=AuthenticationAlgorithm.anon, enc_algorithm=SymmetricAlgorithm.aes128_cbc, enc_algorithm_bits=128, aead=False, hash_algorithm=HashAlgorithm.sha1, security=CipherSuiteSecurity.insecure))</v>
      </c>
      <c r="V39" s="8">
        <f>FIND(Table7[[#This Row],[security]],Table7[[#This Row],[Column1]])</f>
        <v>411</v>
      </c>
    </row>
    <row r="40" spans="1:22" ht="48" x14ac:dyDescent="0.2">
      <c r="A40">
        <v>37</v>
      </c>
      <c r="B40" t="s">
        <v>13</v>
      </c>
      <c r="C40" t="s">
        <v>157</v>
      </c>
      <c r="D40" t="s">
        <v>158</v>
      </c>
      <c r="E40" t="s">
        <v>159</v>
      </c>
      <c r="F40" t="s">
        <v>66</v>
      </c>
      <c r="G40" t="s">
        <v>16</v>
      </c>
      <c r="H40" t="s">
        <v>32</v>
      </c>
      <c r="I40" t="s">
        <v>153</v>
      </c>
      <c r="J40" t="s">
        <v>19</v>
      </c>
      <c r="K40" t="s">
        <v>54</v>
      </c>
      <c r="L40" t="s">
        <v>21</v>
      </c>
      <c r="M40" t="s">
        <v>27</v>
      </c>
      <c r="N40" s="7" t="str">
        <f>VLOOKUP(Table7[[#This Row],[protocol_version]],protocol_version!A:B,2,FALSE)</f>
        <v>tls</v>
      </c>
      <c r="O40" s="7" t="str">
        <f>VLOOKUP(Table7[kex_algorithm],Table2[#All],2,FALSE)</f>
        <v>ecdh</v>
      </c>
      <c r="P40" s="7" t="str">
        <f>VLOOKUP(Table7[auth_algorithm],Table3[#All],2,FALSE)</f>
        <v>anon</v>
      </c>
      <c r="Q40" s="7" t="str">
        <f>VLOOKUP(Table7[enc_algorithm],Table4[#All],2,FALSE)</f>
        <v>aes256_cbc</v>
      </c>
      <c r="R40" s="7">
        <f>VLOOKUP(Table7[enc_algorithm],Table4[#All],3,FALSE)</f>
        <v>256</v>
      </c>
      <c r="S40" s="7" t="b">
        <f>VLOOKUP(Table7[enc_algorithm],Table4[#All],4,FALSE)</f>
        <v>0</v>
      </c>
      <c r="T40" s="7" t="str">
        <f>VLOOKUP(Table7[hash_algorithm],Table5[#All],2,FALSE)</f>
        <v>sha1</v>
      </c>
      <c r="U4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session.add(CipherSuite(iana_name='TLS_ECDH_anon_WITH_AES_256_CBC_SHA', gnutls_name='AECDH-AES256-SHA', byte_1=0xC0, byte_2=0x19, protocol_version=CipherSuiteProtocolVersion.tls, kex_algorithm=KeyExchangeAlgorithm.ecdh, auth_algorithm=AuthenticationAlgorithm.anon, enc_algorithm=SymmetricAlgorithm.aes256_cbc, enc_algorithm_bits=256, aead=False, hash_algorithm=HashAlgorithm.sha1, security=CipherSuiteSecurity.insecure))</v>
      </c>
      <c r="V40" s="8">
        <f>FIND(Table7[[#This Row],[security]],Table7[[#This Row],[Column1]])</f>
        <v>411</v>
      </c>
    </row>
    <row r="41" spans="1:22" ht="48" x14ac:dyDescent="0.2">
      <c r="A41">
        <v>38</v>
      </c>
      <c r="B41" t="s">
        <v>13</v>
      </c>
      <c r="C41" t="s">
        <v>160</v>
      </c>
      <c r="D41" t="s">
        <v>161</v>
      </c>
      <c r="E41" t="s">
        <v>162</v>
      </c>
      <c r="F41" t="s">
        <v>66</v>
      </c>
      <c r="G41" t="s">
        <v>145</v>
      </c>
      <c r="H41" t="s">
        <v>32</v>
      </c>
      <c r="I41" t="s">
        <v>153</v>
      </c>
      <c r="J41" t="s">
        <v>19</v>
      </c>
      <c r="K41" t="s">
        <v>129</v>
      </c>
      <c r="L41" t="s">
        <v>21</v>
      </c>
      <c r="M41" t="s">
        <v>27</v>
      </c>
      <c r="N41" s="7" t="str">
        <f>VLOOKUP(Table7[[#This Row],[protocol_version]],protocol_version!A:B,2,FALSE)</f>
        <v>tls</v>
      </c>
      <c r="O41" s="7" t="str">
        <f>VLOOKUP(Table7[kex_algorithm],Table2[#All],2,FALSE)</f>
        <v>ecdh</v>
      </c>
      <c r="P41" s="7" t="str">
        <f>VLOOKUP(Table7[auth_algorithm],Table3[#All],2,FALSE)</f>
        <v>anon</v>
      </c>
      <c r="Q41" s="7" t="str">
        <f>VLOOKUP(Table7[enc_algorithm],Table4[#All],2,FALSE)</f>
        <v>null</v>
      </c>
      <c r="R41" s="7">
        <f>VLOOKUP(Table7[enc_algorithm],Table4[#All],3,FALSE)</f>
        <v>0</v>
      </c>
      <c r="S41" s="7" t="b">
        <f>VLOOKUP(Table7[enc_algorithm],Table4[#All],4,FALSE)</f>
        <v>0</v>
      </c>
      <c r="T41" s="7" t="str">
        <f>VLOOKUP(Table7[hash_algorithm],Table5[#All],2,FALSE)</f>
        <v>sha1</v>
      </c>
      <c r="U4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session.add(CipherSuite(iana_name='TLS_ECDH_anon_WITH_NULL_SHA', gnutls_name='AECDH-NULL-SHA', byte_1=0xC0, byte_2=0x15, protocol_version=CipherSuiteProtocolVersion.tls, kex_algorithm=KeyExchangeAlgorithm.ecdh, auth_algorithm=AuthenticationAlgorithm.anon, enc_algorithm=SymmetricAlgorithm.null, enc_algorithm_bits=None, aead=False, hash_algorithm=HashAlgorithm.sha1, security=CipherSuiteSecurity.insecure))</v>
      </c>
      <c r="V41" s="8">
        <f>FIND(Table7[[#This Row],[security]],Table7[[#This Row],[Column1]])</f>
        <v>397</v>
      </c>
    </row>
    <row r="42" spans="1:22" ht="48" x14ac:dyDescent="0.2">
      <c r="A42">
        <v>39</v>
      </c>
      <c r="B42" t="s">
        <v>13</v>
      </c>
      <c r="C42" t="s">
        <v>163</v>
      </c>
      <c r="D42" t="s">
        <v>164</v>
      </c>
      <c r="F42" t="s">
        <v>66</v>
      </c>
      <c r="G42" t="s">
        <v>165</v>
      </c>
      <c r="H42" t="s">
        <v>32</v>
      </c>
      <c r="I42" t="s">
        <v>153</v>
      </c>
      <c r="J42" t="s">
        <v>19</v>
      </c>
      <c r="K42" t="s">
        <v>109</v>
      </c>
      <c r="L42" t="s">
        <v>21</v>
      </c>
      <c r="M42" t="s">
        <v>27</v>
      </c>
      <c r="N42" s="7" t="str">
        <f>VLOOKUP(Table7[[#This Row],[protocol_version]],protocol_version!A:B,2,FALSE)</f>
        <v>tls</v>
      </c>
      <c r="O42" s="7" t="str">
        <f>VLOOKUP(Table7[kex_algorithm],Table2[#All],2,FALSE)</f>
        <v>ecdh</v>
      </c>
      <c r="P42" s="7" t="str">
        <f>VLOOKUP(Table7[auth_algorithm],Table3[#All],2,FALSE)</f>
        <v>anon</v>
      </c>
      <c r="Q42" s="7" t="str">
        <f>VLOOKUP(Table7[enc_algorithm],Table4[#All],2,FALSE)</f>
        <v>rc4_128</v>
      </c>
      <c r="R42" s="7">
        <f>VLOOKUP(Table7[enc_algorithm],Table4[#All],3,FALSE)</f>
        <v>128</v>
      </c>
      <c r="S42" s="7" t="b">
        <f>VLOOKUP(Table7[enc_algorithm],Table4[#All],4,FALSE)</f>
        <v>0</v>
      </c>
      <c r="T42" s="7" t="str">
        <f>VLOOKUP(Table7[hash_algorithm],Table5[#All],2,FALSE)</f>
        <v>sha1</v>
      </c>
      <c r="U4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session.add(CipherSuite(iana_name='TLS_ECDH_anon_WITH_RC4_128_SHA', gnutls_name=None, byte_1=0xC0, byte_2=0x16, protocol_version=CipherSuiteProtocolVersion.tls, kex_algorithm=KeyExchangeAlgorithm.ecdh, auth_algorithm=AuthenticationAlgorithm.anon, enc_algorithm=SymmetricAlgorithm.rc4_128, enc_algorithm_bits=128, aead=False, hash_algorithm=HashAlgorithm.sha1, security=CipherSuiteSecurity.insecure))</v>
      </c>
      <c r="V42" s="8">
        <f>FIND(Table7[[#This Row],[security]],Table7[[#This Row],[Column1]])</f>
        <v>390</v>
      </c>
    </row>
    <row r="43" spans="1:22" ht="48" x14ac:dyDescent="0.2">
      <c r="A43">
        <v>40</v>
      </c>
      <c r="B43" t="s">
        <v>13</v>
      </c>
      <c r="C43" t="s">
        <v>166</v>
      </c>
      <c r="F43" t="s">
        <v>66</v>
      </c>
      <c r="G43" t="s">
        <v>167</v>
      </c>
      <c r="H43" t="s">
        <v>32</v>
      </c>
      <c r="I43" t="s">
        <v>153</v>
      </c>
      <c r="J43" t="s">
        <v>168</v>
      </c>
      <c r="K43" t="s">
        <v>129</v>
      </c>
      <c r="L43" t="s">
        <v>21</v>
      </c>
      <c r="M43" t="s">
        <v>27</v>
      </c>
      <c r="N43" s="7" t="str">
        <f>VLOOKUP(Table7[[#This Row],[protocol_version]],protocol_version!A:B,2,FALSE)</f>
        <v>tls</v>
      </c>
      <c r="O43" s="7" t="str">
        <f>VLOOKUP(Table7[kex_algorithm],Table2[#All],2,FALSE)</f>
        <v>ecdh</v>
      </c>
      <c r="P43" s="7" t="str">
        <f>VLOOKUP(Table7[auth_algorithm],Table3[#All],2,FALSE)</f>
        <v>ecdsa</v>
      </c>
      <c r="Q43" s="7" t="str">
        <f>VLOOKUP(Table7[enc_algorithm],Table4[#All],2,FALSE)</f>
        <v>null</v>
      </c>
      <c r="R43" s="7">
        <f>VLOOKUP(Table7[enc_algorithm],Table4[#All],3,FALSE)</f>
        <v>0</v>
      </c>
      <c r="S43" s="7" t="b">
        <f>VLOOKUP(Table7[enc_algorithm],Table4[#All],4,FALSE)</f>
        <v>0</v>
      </c>
      <c r="T43" s="7" t="str">
        <f>VLOOKUP(Table7[hash_algorithm],Table5[#All],2,FALSE)</f>
        <v>sha1</v>
      </c>
      <c r="U4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session.add(CipherSuite(iana_name='TLS_ECDH_ECDSA_WITH_NULL_SHA', gnutls_name=None, byte_1=0xC0, byte_2=0x01, protocol_version=CipherSuiteProtocolVersion.tls, kex_algorithm=KeyExchangeAlgorithm.ecdh, auth_algorithm=AuthenticationAlgorithm.ecdsa, enc_algorithm=SymmetricAlgorithm.null, enc_algorithm_bits=None, aead=False, hash_algorithm=HashAlgorithm.sha1, security=CipherSuiteSecurity.insecure))</v>
      </c>
      <c r="V43" s="8">
        <f>FIND(Table7[[#This Row],[security]],Table7[[#This Row],[Column1]])</f>
        <v>387</v>
      </c>
    </row>
    <row r="44" spans="1:22" ht="48" x14ac:dyDescent="0.2">
      <c r="A44">
        <v>41</v>
      </c>
      <c r="B44" t="s">
        <v>13</v>
      </c>
      <c r="C44" t="s">
        <v>169</v>
      </c>
      <c r="F44" t="s">
        <v>66</v>
      </c>
      <c r="G44" t="s">
        <v>170</v>
      </c>
      <c r="H44" t="s">
        <v>32</v>
      </c>
      <c r="I44" t="s">
        <v>153</v>
      </c>
      <c r="J44" t="s">
        <v>168</v>
      </c>
      <c r="K44" t="s">
        <v>109</v>
      </c>
      <c r="L44" t="s">
        <v>21</v>
      </c>
      <c r="M44" t="s">
        <v>27</v>
      </c>
      <c r="N44" s="7" t="str">
        <f>VLOOKUP(Table7[[#This Row],[protocol_version]],protocol_version!A:B,2,FALSE)</f>
        <v>tls</v>
      </c>
      <c r="O44" s="7" t="str">
        <f>VLOOKUP(Table7[kex_algorithm],Table2[#All],2,FALSE)</f>
        <v>ecdh</v>
      </c>
      <c r="P44" s="7" t="str">
        <f>VLOOKUP(Table7[auth_algorithm],Table3[#All],2,FALSE)</f>
        <v>ecdsa</v>
      </c>
      <c r="Q44" s="7" t="str">
        <f>VLOOKUP(Table7[enc_algorithm],Table4[#All],2,FALSE)</f>
        <v>rc4_128</v>
      </c>
      <c r="R44" s="7">
        <f>VLOOKUP(Table7[enc_algorithm],Table4[#All],3,FALSE)</f>
        <v>128</v>
      </c>
      <c r="S44" s="7" t="b">
        <f>VLOOKUP(Table7[enc_algorithm],Table4[#All],4,FALSE)</f>
        <v>0</v>
      </c>
      <c r="T44" s="7" t="str">
        <f>VLOOKUP(Table7[hash_algorithm],Table5[#All],2,FALSE)</f>
        <v>sha1</v>
      </c>
      <c r="U4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session.add(CipherSuite(iana_name='TLS_ECDH_ECDSA_WITH_RC4_128_SHA', gnutls_name=None, byte_1=0xC0, byte_2=0x02, protocol_version=CipherSuiteProtocolVersion.tls, kex_algorithm=KeyExchangeAlgorithm.ecdh, auth_algorithm=AuthenticationAlgorithm.ecdsa, enc_algorithm=SymmetricAlgorithm.rc4_128, enc_algorithm_bits=128, aead=False, hash_algorithm=HashAlgorithm.sha1, security=CipherSuiteSecurity.insecure))</v>
      </c>
      <c r="V44" s="8">
        <f>FIND(Table7[[#This Row],[security]],Table7[[#This Row],[Column1]])</f>
        <v>392</v>
      </c>
    </row>
    <row r="45" spans="1:22" ht="48" x14ac:dyDescent="0.2">
      <c r="A45">
        <v>42</v>
      </c>
      <c r="B45" t="s">
        <v>13</v>
      </c>
      <c r="C45" t="s">
        <v>171</v>
      </c>
      <c r="D45" t="s">
        <v>172</v>
      </c>
      <c r="E45" t="s">
        <v>173</v>
      </c>
      <c r="F45" t="s">
        <v>66</v>
      </c>
      <c r="G45" t="s">
        <v>174</v>
      </c>
      <c r="H45" t="s">
        <v>32</v>
      </c>
      <c r="I45" t="s">
        <v>175</v>
      </c>
      <c r="J45" t="s">
        <v>168</v>
      </c>
      <c r="K45" t="s">
        <v>129</v>
      </c>
      <c r="L45" t="s">
        <v>21</v>
      </c>
      <c r="M45" t="s">
        <v>27</v>
      </c>
      <c r="N45" s="7" t="str">
        <f>VLOOKUP(Table7[[#This Row],[protocol_version]],protocol_version!A:B,2,FALSE)</f>
        <v>tls</v>
      </c>
      <c r="O45" s="7" t="str">
        <f>VLOOKUP(Table7[kex_algorithm],Table2[#All],2,FALSE)</f>
        <v>ecdhe</v>
      </c>
      <c r="P45" s="7" t="str">
        <f>VLOOKUP(Table7[auth_algorithm],Table3[#All],2,FALSE)</f>
        <v>ecdsa</v>
      </c>
      <c r="Q45" s="7" t="str">
        <f>VLOOKUP(Table7[enc_algorithm],Table4[#All],2,FALSE)</f>
        <v>null</v>
      </c>
      <c r="R45" s="7">
        <f>VLOOKUP(Table7[enc_algorithm],Table4[#All],3,FALSE)</f>
        <v>0</v>
      </c>
      <c r="S45" s="7" t="b">
        <f>VLOOKUP(Table7[enc_algorithm],Table4[#All],4,FALSE)</f>
        <v>0</v>
      </c>
      <c r="T45" s="7" t="str">
        <f>VLOOKUP(Table7[hash_algorithm],Table5[#All],2,FALSE)</f>
        <v>sha1</v>
      </c>
      <c r="U4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session.add(CipherSuite(iana_name='TLS_ECDHE_ECDSA_WITH_NULL_SHA', gnutls_name='ECDHE-ECDSA-NULL-SHA', byte_1=0xC0, byte_2=0x06, protocol_version=CipherSuiteProtocolVersion.tls, kex_algorithm=KeyExchangeAlgorithm.ecdhe, auth_algorithm=AuthenticationAlgorithm.ecdsa, enc_algorithm=SymmetricAlgorithm.null, enc_algorithm_bits=None, aead=False, hash_algorithm=HashAlgorithm.sha1, security=CipherSuiteSecurity.insecure))</v>
      </c>
      <c r="V45" s="8">
        <f>FIND(Table7[[#This Row],[security]],Table7[[#This Row],[Column1]])</f>
        <v>407</v>
      </c>
    </row>
    <row r="46" spans="1:22" ht="48" x14ac:dyDescent="0.2">
      <c r="A46">
        <v>43</v>
      </c>
      <c r="B46" t="s">
        <v>13</v>
      </c>
      <c r="C46" t="s">
        <v>176</v>
      </c>
      <c r="D46" t="s">
        <v>177</v>
      </c>
      <c r="F46" t="s">
        <v>66</v>
      </c>
      <c r="G46" t="s">
        <v>178</v>
      </c>
      <c r="H46" t="s">
        <v>32</v>
      </c>
      <c r="I46" t="s">
        <v>175</v>
      </c>
      <c r="J46" t="s">
        <v>168</v>
      </c>
      <c r="K46" t="s">
        <v>109</v>
      </c>
      <c r="L46" t="s">
        <v>21</v>
      </c>
      <c r="M46" t="s">
        <v>27</v>
      </c>
      <c r="N46" s="7" t="str">
        <f>VLOOKUP(Table7[[#This Row],[protocol_version]],protocol_version!A:B,2,FALSE)</f>
        <v>tls</v>
      </c>
      <c r="O46" s="7" t="str">
        <f>VLOOKUP(Table7[kex_algorithm],Table2[#All],2,FALSE)</f>
        <v>ecdhe</v>
      </c>
      <c r="P46" s="7" t="str">
        <f>VLOOKUP(Table7[auth_algorithm],Table3[#All],2,FALSE)</f>
        <v>ecdsa</v>
      </c>
      <c r="Q46" s="7" t="str">
        <f>VLOOKUP(Table7[enc_algorithm],Table4[#All],2,FALSE)</f>
        <v>rc4_128</v>
      </c>
      <c r="R46" s="7">
        <f>VLOOKUP(Table7[enc_algorithm],Table4[#All],3,FALSE)</f>
        <v>128</v>
      </c>
      <c r="S46" s="7" t="b">
        <f>VLOOKUP(Table7[enc_algorithm],Table4[#All],4,FALSE)</f>
        <v>0</v>
      </c>
      <c r="T46" s="7" t="str">
        <f>VLOOKUP(Table7[hash_algorithm],Table5[#All],2,FALSE)</f>
        <v>sha1</v>
      </c>
      <c r="U4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session.add(CipherSuite(iana_name='TLS_ECDHE_ECDSA_WITH_RC4_128_SHA', gnutls_name=None, byte_1=0xC0, byte_2=0x07, protocol_version=CipherSuiteProtocolVersion.tls, kex_algorithm=KeyExchangeAlgorithm.ecdhe, auth_algorithm=AuthenticationAlgorithm.ecdsa, enc_algorithm=SymmetricAlgorithm.rc4_128, enc_algorithm_bits=128, aead=False, hash_algorithm=HashAlgorithm.sha1, security=CipherSuiteSecurity.insecure))</v>
      </c>
      <c r="V46" s="8">
        <f>FIND(Table7[[#This Row],[security]],Table7[[#This Row],[Column1]])</f>
        <v>394</v>
      </c>
    </row>
    <row r="47" spans="1:22" ht="48" x14ac:dyDescent="0.2">
      <c r="A47">
        <v>44</v>
      </c>
      <c r="B47" t="s">
        <v>13</v>
      </c>
      <c r="C47" t="s">
        <v>179</v>
      </c>
      <c r="D47" t="s">
        <v>180</v>
      </c>
      <c r="E47" t="s">
        <v>181</v>
      </c>
      <c r="F47" t="s">
        <v>66</v>
      </c>
      <c r="G47" t="s">
        <v>182</v>
      </c>
      <c r="H47" t="s">
        <v>32</v>
      </c>
      <c r="I47" t="s">
        <v>175</v>
      </c>
      <c r="J47" t="s">
        <v>128</v>
      </c>
      <c r="K47" t="s">
        <v>129</v>
      </c>
      <c r="L47" t="s">
        <v>21</v>
      </c>
      <c r="M47" t="s">
        <v>27</v>
      </c>
      <c r="N47" s="7" t="str">
        <f>VLOOKUP(Table7[[#This Row],[protocol_version]],protocol_version!A:B,2,FALSE)</f>
        <v>tls</v>
      </c>
      <c r="O47" s="7" t="str">
        <f>VLOOKUP(Table7[kex_algorithm],Table2[#All],2,FALSE)</f>
        <v>ecdhe</v>
      </c>
      <c r="P47" s="7" t="str">
        <f>VLOOKUP(Table7[auth_algorithm],Table3[#All],2,FALSE)</f>
        <v>psk</v>
      </c>
      <c r="Q47" s="7" t="str">
        <f>VLOOKUP(Table7[enc_algorithm],Table4[#All],2,FALSE)</f>
        <v>null</v>
      </c>
      <c r="R47" s="7">
        <f>VLOOKUP(Table7[enc_algorithm],Table4[#All],3,FALSE)</f>
        <v>0</v>
      </c>
      <c r="S47" s="7" t="b">
        <f>VLOOKUP(Table7[enc_algorithm],Table4[#All],4,FALSE)</f>
        <v>0</v>
      </c>
      <c r="T47" s="7" t="str">
        <f>VLOOKUP(Table7[hash_algorithm],Table5[#All],2,FALSE)</f>
        <v>sha1</v>
      </c>
      <c r="U4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session.add(CipherSuite(iana_name='TLS_ECDHE_PSK_WITH_NULL_SHA', gnutls_name='ECDHE-PSK-NULL-SHA', byte_1=0xC0, byte_2=0x39, protocol_version=CipherSuiteProtocolVersion.tls, kex_algorithm=KeyExchangeAlgorithm.ecdhe, auth_algorithm=AuthenticationAlgorithm.psk, enc_algorithm=SymmetricAlgorithm.null, enc_algorithm_bits=None, aead=False, hash_algorithm=HashAlgorithm.sha1, security=CipherSuiteSecurity.insecure))</v>
      </c>
      <c r="V47" s="8">
        <f>FIND(Table7[[#This Row],[security]],Table7[[#This Row],[Column1]])</f>
        <v>401</v>
      </c>
    </row>
    <row r="48" spans="1:22" ht="48" x14ac:dyDescent="0.2">
      <c r="A48">
        <v>45</v>
      </c>
      <c r="B48" t="s">
        <v>13</v>
      </c>
      <c r="C48" t="s">
        <v>183</v>
      </c>
      <c r="D48" t="s">
        <v>184</v>
      </c>
      <c r="E48" t="s">
        <v>185</v>
      </c>
      <c r="F48" t="s">
        <v>66</v>
      </c>
      <c r="G48" t="s">
        <v>53</v>
      </c>
      <c r="H48" t="s">
        <v>32</v>
      </c>
      <c r="I48" t="s">
        <v>175</v>
      </c>
      <c r="J48" t="s">
        <v>128</v>
      </c>
      <c r="K48" t="s">
        <v>129</v>
      </c>
      <c r="L48" t="s">
        <v>43</v>
      </c>
      <c r="M48" t="s">
        <v>27</v>
      </c>
      <c r="N48" s="7" t="str">
        <f>VLOOKUP(Table7[[#This Row],[protocol_version]],protocol_version!A:B,2,FALSE)</f>
        <v>tls</v>
      </c>
      <c r="O48" s="7" t="str">
        <f>VLOOKUP(Table7[kex_algorithm],Table2[#All],2,FALSE)</f>
        <v>ecdhe</v>
      </c>
      <c r="P48" s="7" t="str">
        <f>VLOOKUP(Table7[auth_algorithm],Table3[#All],2,FALSE)</f>
        <v>psk</v>
      </c>
      <c r="Q48" s="7" t="str">
        <f>VLOOKUP(Table7[enc_algorithm],Table4[#All],2,FALSE)</f>
        <v>null</v>
      </c>
      <c r="R48" s="7">
        <f>VLOOKUP(Table7[enc_algorithm],Table4[#All],3,FALSE)</f>
        <v>0</v>
      </c>
      <c r="S48" s="7" t="b">
        <f>VLOOKUP(Table7[enc_algorithm],Table4[#All],4,FALSE)</f>
        <v>0</v>
      </c>
      <c r="T48" s="7" t="str">
        <f>VLOOKUP(Table7[hash_algorithm],Table5[#All],2,FALSE)</f>
        <v>sha256</v>
      </c>
      <c r="U4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session.add(CipherSuite(iana_name='TLS_ECDHE_PSK_WITH_NULL_SHA256', gnutls_name='ECDHE-PSK-NULL-SHA256', byte_1=0xC0, byte_2=0x3A, protocol_version=CipherSuiteProtocolVersion.tls, kex_algorithm=KeyExchangeAlgorithm.ecdhe, auth_algorithm=AuthenticationAlgorithm.psk, enc_algorithm=SymmetricAlgorithm.null, enc_algorithm_bits=None, aead=False, hash_algorithm=HashAlgorithm.sha256, security=CipherSuiteSecurity.insecure))</v>
      </c>
      <c r="V48" s="8">
        <f>FIND(Table7[[#This Row],[security]],Table7[[#This Row],[Column1]])</f>
        <v>409</v>
      </c>
    </row>
    <row r="49" spans="1:22" ht="48" x14ac:dyDescent="0.2">
      <c r="A49">
        <v>46</v>
      </c>
      <c r="B49" t="s">
        <v>13</v>
      </c>
      <c r="C49" t="s">
        <v>186</v>
      </c>
      <c r="D49" t="s">
        <v>187</v>
      </c>
      <c r="E49" t="s">
        <v>188</v>
      </c>
      <c r="F49" t="s">
        <v>66</v>
      </c>
      <c r="G49" t="s">
        <v>189</v>
      </c>
      <c r="H49" t="s">
        <v>32</v>
      </c>
      <c r="I49" t="s">
        <v>175</v>
      </c>
      <c r="J49" t="s">
        <v>128</v>
      </c>
      <c r="K49" t="s">
        <v>129</v>
      </c>
      <c r="L49" t="s">
        <v>64</v>
      </c>
      <c r="M49" t="s">
        <v>27</v>
      </c>
      <c r="N49" s="7" t="str">
        <f>VLOOKUP(Table7[[#This Row],[protocol_version]],protocol_version!A:B,2,FALSE)</f>
        <v>tls</v>
      </c>
      <c r="O49" s="7" t="str">
        <f>VLOOKUP(Table7[kex_algorithm],Table2[#All],2,FALSE)</f>
        <v>ecdhe</v>
      </c>
      <c r="P49" s="7" t="str">
        <f>VLOOKUP(Table7[auth_algorithm],Table3[#All],2,FALSE)</f>
        <v>psk</v>
      </c>
      <c r="Q49" s="7" t="str">
        <f>VLOOKUP(Table7[enc_algorithm],Table4[#All],2,FALSE)</f>
        <v>null</v>
      </c>
      <c r="R49" s="7">
        <f>VLOOKUP(Table7[enc_algorithm],Table4[#All],3,FALSE)</f>
        <v>0</v>
      </c>
      <c r="S49" s="7" t="b">
        <f>VLOOKUP(Table7[enc_algorithm],Table4[#All],4,FALSE)</f>
        <v>0</v>
      </c>
      <c r="T49" s="7" t="str">
        <f>VLOOKUP(Table7[hash_algorithm],Table5[#All],2,FALSE)</f>
        <v>sha384</v>
      </c>
      <c r="U4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session.add(CipherSuite(iana_name='TLS_ECDHE_PSK_WITH_NULL_SHA384', gnutls_name='ECDHE-PSK-NULL-SHA384', byte_1=0xC0, byte_2=0x3B, protocol_version=CipherSuiteProtocolVersion.tls, kex_algorithm=KeyExchangeAlgorithm.ecdhe, auth_algorithm=AuthenticationAlgorithm.psk, enc_algorithm=SymmetricAlgorithm.null, enc_algorithm_bits=None, aead=False, hash_algorithm=HashAlgorithm.sha384, security=CipherSuiteSecurity.insecure))</v>
      </c>
      <c r="V49" s="8">
        <f>FIND(Table7[[#This Row],[security]],Table7[[#This Row],[Column1]])</f>
        <v>409</v>
      </c>
    </row>
    <row r="50" spans="1:22" ht="48" x14ac:dyDescent="0.2">
      <c r="A50">
        <v>47</v>
      </c>
      <c r="B50" t="s">
        <v>13</v>
      </c>
      <c r="C50" t="s">
        <v>190</v>
      </c>
      <c r="D50" t="s">
        <v>191</v>
      </c>
      <c r="F50" t="s">
        <v>66</v>
      </c>
      <c r="G50" t="s">
        <v>192</v>
      </c>
      <c r="H50" t="s">
        <v>32</v>
      </c>
      <c r="I50" t="s">
        <v>175</v>
      </c>
      <c r="J50" t="s">
        <v>128</v>
      </c>
      <c r="K50" t="s">
        <v>109</v>
      </c>
      <c r="L50" t="s">
        <v>21</v>
      </c>
      <c r="M50" t="s">
        <v>27</v>
      </c>
      <c r="N50" s="7" t="str">
        <f>VLOOKUP(Table7[[#This Row],[protocol_version]],protocol_version!A:B,2,FALSE)</f>
        <v>tls</v>
      </c>
      <c r="O50" s="7" t="str">
        <f>VLOOKUP(Table7[kex_algorithm],Table2[#All],2,FALSE)</f>
        <v>ecdhe</v>
      </c>
      <c r="P50" s="7" t="str">
        <f>VLOOKUP(Table7[auth_algorithm],Table3[#All],2,FALSE)</f>
        <v>psk</v>
      </c>
      <c r="Q50" s="7" t="str">
        <f>VLOOKUP(Table7[enc_algorithm],Table4[#All],2,FALSE)</f>
        <v>rc4_128</v>
      </c>
      <c r="R50" s="7">
        <f>VLOOKUP(Table7[enc_algorithm],Table4[#All],3,FALSE)</f>
        <v>128</v>
      </c>
      <c r="S50" s="7" t="b">
        <f>VLOOKUP(Table7[enc_algorithm],Table4[#All],4,FALSE)</f>
        <v>0</v>
      </c>
      <c r="T50" s="7" t="str">
        <f>VLOOKUP(Table7[hash_algorithm],Table5[#All],2,FALSE)</f>
        <v>sha1</v>
      </c>
      <c r="U5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session.add(CipherSuite(iana_name='TLS_ECDHE_PSK_WITH_RC4_128_SHA', gnutls_name=None, byte_1=0xC0, byte_2=0x33, protocol_version=CipherSuiteProtocolVersion.tls, kex_algorithm=KeyExchangeAlgorithm.ecdhe, auth_algorithm=AuthenticationAlgorithm.psk, enc_algorithm=SymmetricAlgorithm.rc4_128, enc_algorithm_bits=128, aead=False, hash_algorithm=HashAlgorithm.sha1, security=CipherSuiteSecurity.insecure))</v>
      </c>
      <c r="V50" s="8">
        <f>FIND(Table7[[#This Row],[security]],Table7[[#This Row],[Column1]])</f>
        <v>390</v>
      </c>
    </row>
    <row r="51" spans="1:22" ht="48" x14ac:dyDescent="0.2">
      <c r="A51">
        <v>48</v>
      </c>
      <c r="B51" t="s">
        <v>13</v>
      </c>
      <c r="C51" t="s">
        <v>193</v>
      </c>
      <c r="D51" t="s">
        <v>194</v>
      </c>
      <c r="E51" t="s">
        <v>195</v>
      </c>
      <c r="F51" t="s">
        <v>66</v>
      </c>
      <c r="G51" t="s">
        <v>196</v>
      </c>
      <c r="H51" t="s">
        <v>32</v>
      </c>
      <c r="I51" t="s">
        <v>175</v>
      </c>
      <c r="J51" t="s">
        <v>143</v>
      </c>
      <c r="K51" t="s">
        <v>129</v>
      </c>
      <c r="L51" t="s">
        <v>21</v>
      </c>
      <c r="M51" t="s">
        <v>27</v>
      </c>
      <c r="N51" s="7" t="str">
        <f>VLOOKUP(Table7[[#This Row],[protocol_version]],protocol_version!A:B,2,FALSE)</f>
        <v>tls</v>
      </c>
      <c r="O51" s="7" t="str">
        <f>VLOOKUP(Table7[kex_algorithm],Table2[#All],2,FALSE)</f>
        <v>ecdhe</v>
      </c>
      <c r="P51" s="7" t="str">
        <f>VLOOKUP(Table7[auth_algorithm],Table3[#All],2,FALSE)</f>
        <v>rsa</v>
      </c>
      <c r="Q51" s="7" t="str">
        <f>VLOOKUP(Table7[enc_algorithm],Table4[#All],2,FALSE)</f>
        <v>null</v>
      </c>
      <c r="R51" s="7">
        <f>VLOOKUP(Table7[enc_algorithm],Table4[#All],3,FALSE)</f>
        <v>0</v>
      </c>
      <c r="S51" s="7" t="b">
        <f>VLOOKUP(Table7[enc_algorithm],Table4[#All],4,FALSE)</f>
        <v>0</v>
      </c>
      <c r="T51" s="7" t="str">
        <f>VLOOKUP(Table7[hash_algorithm],Table5[#All],2,FALSE)</f>
        <v>sha1</v>
      </c>
      <c r="U5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session.add(CipherSuite(iana_name='TLS_ECDHE_RSA_WITH_NULL_SHA', gnutls_name='ECDHE-RSA-NULL-SHA', byte_1=0xC0, byte_2=0x10, protocol_version=CipherSuiteProtocolVersion.tls, kex_algorithm=KeyExchangeAlgorithm.ecdhe, auth_algorithm=AuthenticationAlgorithm.rsa, enc_algorithm=SymmetricAlgorithm.null, enc_algorithm_bits=None, aead=False, hash_algorithm=HashAlgorithm.sha1, security=CipherSuiteSecurity.insecure))</v>
      </c>
      <c r="V51" s="8">
        <f>FIND(Table7[[#This Row],[security]],Table7[[#This Row],[Column1]])</f>
        <v>401</v>
      </c>
    </row>
    <row r="52" spans="1:22" ht="48" x14ac:dyDescent="0.2">
      <c r="A52">
        <v>49</v>
      </c>
      <c r="B52" t="s">
        <v>13</v>
      </c>
      <c r="C52" t="s">
        <v>197</v>
      </c>
      <c r="D52" t="s">
        <v>198</v>
      </c>
      <c r="F52" t="s">
        <v>66</v>
      </c>
      <c r="G52" t="s">
        <v>120</v>
      </c>
      <c r="H52" t="s">
        <v>32</v>
      </c>
      <c r="I52" t="s">
        <v>175</v>
      </c>
      <c r="J52" t="s">
        <v>143</v>
      </c>
      <c r="K52" t="s">
        <v>109</v>
      </c>
      <c r="L52" t="s">
        <v>21</v>
      </c>
      <c r="M52" t="s">
        <v>27</v>
      </c>
      <c r="N52" s="7" t="str">
        <f>VLOOKUP(Table7[[#This Row],[protocol_version]],protocol_version!A:B,2,FALSE)</f>
        <v>tls</v>
      </c>
      <c r="O52" s="7" t="str">
        <f>VLOOKUP(Table7[kex_algorithm],Table2[#All],2,FALSE)</f>
        <v>ecdhe</v>
      </c>
      <c r="P52" s="7" t="str">
        <f>VLOOKUP(Table7[auth_algorithm],Table3[#All],2,FALSE)</f>
        <v>rsa</v>
      </c>
      <c r="Q52" s="7" t="str">
        <f>VLOOKUP(Table7[enc_algorithm],Table4[#All],2,FALSE)</f>
        <v>rc4_128</v>
      </c>
      <c r="R52" s="7">
        <f>VLOOKUP(Table7[enc_algorithm],Table4[#All],3,FALSE)</f>
        <v>128</v>
      </c>
      <c r="S52" s="7" t="b">
        <f>VLOOKUP(Table7[enc_algorithm],Table4[#All],4,FALSE)</f>
        <v>0</v>
      </c>
      <c r="T52" s="7" t="str">
        <f>VLOOKUP(Table7[hash_algorithm],Table5[#All],2,FALSE)</f>
        <v>sha1</v>
      </c>
      <c r="U5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session.add(CipherSuite(iana_name='TLS_ECDHE_RSA_WITH_RC4_128_SHA', gnutls_name=None, byte_1=0xC0, byte_2=0x11, protocol_version=CipherSuiteProtocolVersion.tls, kex_algorithm=KeyExchangeAlgorithm.ecdhe, auth_algorithm=AuthenticationAlgorithm.rsa, enc_algorithm=SymmetricAlgorithm.rc4_128, enc_algorithm_bits=128, aead=False, hash_algorithm=HashAlgorithm.sha1, security=CipherSuiteSecurity.insecure))</v>
      </c>
      <c r="V52" s="8">
        <f>FIND(Table7[[#This Row],[security]],Table7[[#This Row],[Column1]])</f>
        <v>390</v>
      </c>
    </row>
    <row r="53" spans="1:22" ht="48" x14ac:dyDescent="0.2">
      <c r="A53">
        <v>50</v>
      </c>
      <c r="B53" t="s">
        <v>13</v>
      </c>
      <c r="C53" t="s">
        <v>199</v>
      </c>
      <c r="F53" t="s">
        <v>66</v>
      </c>
      <c r="G53" t="s">
        <v>115</v>
      </c>
      <c r="H53" t="s">
        <v>32</v>
      </c>
      <c r="I53" t="s">
        <v>153</v>
      </c>
      <c r="J53" t="s">
        <v>143</v>
      </c>
      <c r="K53" t="s">
        <v>129</v>
      </c>
      <c r="L53" t="s">
        <v>21</v>
      </c>
      <c r="M53" t="s">
        <v>27</v>
      </c>
      <c r="N53" s="7" t="str">
        <f>VLOOKUP(Table7[[#This Row],[protocol_version]],protocol_version!A:B,2,FALSE)</f>
        <v>tls</v>
      </c>
      <c r="O53" s="7" t="str">
        <f>VLOOKUP(Table7[kex_algorithm],Table2[#All],2,FALSE)</f>
        <v>ecdh</v>
      </c>
      <c r="P53" s="7" t="str">
        <f>VLOOKUP(Table7[auth_algorithm],Table3[#All],2,FALSE)</f>
        <v>rsa</v>
      </c>
      <c r="Q53" s="7" t="str">
        <f>VLOOKUP(Table7[enc_algorithm],Table4[#All],2,FALSE)</f>
        <v>null</v>
      </c>
      <c r="R53" s="7">
        <f>VLOOKUP(Table7[enc_algorithm],Table4[#All],3,FALSE)</f>
        <v>0</v>
      </c>
      <c r="S53" s="7" t="b">
        <f>VLOOKUP(Table7[enc_algorithm],Table4[#All],4,FALSE)</f>
        <v>0</v>
      </c>
      <c r="T53" s="7" t="str">
        <f>VLOOKUP(Table7[hash_algorithm],Table5[#All],2,FALSE)</f>
        <v>sha1</v>
      </c>
      <c r="U5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session.add(CipherSuite(iana_name='TLS_ECDH_RSA_WITH_NULL_SHA', gnutls_name=None, byte_1=0xC0, byte_2=0x0B, protocol_version=CipherSuiteProtocolVersion.tls, kex_algorithm=KeyExchangeAlgorithm.ecdh, auth_algorithm=AuthenticationAlgorithm.rsa, enc_algorithm=SymmetricAlgorithm.null, enc_algorithm_bits=None, aead=False, hash_algorithm=HashAlgorithm.sha1, security=CipherSuiteSecurity.insecure))</v>
      </c>
      <c r="V53" s="8">
        <f>FIND(Table7[[#This Row],[security]],Table7[[#This Row],[Column1]])</f>
        <v>383</v>
      </c>
    </row>
    <row r="54" spans="1:22" ht="48" x14ac:dyDescent="0.2">
      <c r="A54">
        <v>51</v>
      </c>
      <c r="B54" t="s">
        <v>13</v>
      </c>
      <c r="C54" t="s">
        <v>200</v>
      </c>
      <c r="F54" t="s">
        <v>66</v>
      </c>
      <c r="G54" t="s">
        <v>118</v>
      </c>
      <c r="H54" t="s">
        <v>32</v>
      </c>
      <c r="I54" t="s">
        <v>153</v>
      </c>
      <c r="J54" t="s">
        <v>143</v>
      </c>
      <c r="K54" t="s">
        <v>109</v>
      </c>
      <c r="L54" t="s">
        <v>21</v>
      </c>
      <c r="M54" t="s">
        <v>27</v>
      </c>
      <c r="N54" s="7" t="str">
        <f>VLOOKUP(Table7[[#This Row],[protocol_version]],protocol_version!A:B,2,FALSE)</f>
        <v>tls</v>
      </c>
      <c r="O54" s="7" t="str">
        <f>VLOOKUP(Table7[kex_algorithm],Table2[#All],2,FALSE)</f>
        <v>ecdh</v>
      </c>
      <c r="P54" s="7" t="str">
        <f>VLOOKUP(Table7[auth_algorithm],Table3[#All],2,FALSE)</f>
        <v>rsa</v>
      </c>
      <c r="Q54" s="7" t="str">
        <f>VLOOKUP(Table7[enc_algorithm],Table4[#All],2,FALSE)</f>
        <v>rc4_128</v>
      </c>
      <c r="R54" s="7">
        <f>VLOOKUP(Table7[enc_algorithm],Table4[#All],3,FALSE)</f>
        <v>128</v>
      </c>
      <c r="S54" s="7" t="b">
        <f>VLOOKUP(Table7[enc_algorithm],Table4[#All],4,FALSE)</f>
        <v>0</v>
      </c>
      <c r="T54" s="7" t="str">
        <f>VLOOKUP(Table7[hash_algorithm],Table5[#All],2,FALSE)</f>
        <v>sha1</v>
      </c>
      <c r="U5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session.add(CipherSuite(iana_name='TLS_ECDH_RSA_WITH_RC4_128_SHA', gnutls_name=None, byte_1=0xC0, byte_2=0x0C, protocol_version=CipherSuiteProtocolVersion.tls, kex_algorithm=KeyExchangeAlgorithm.ecdh, auth_algorithm=AuthenticationAlgorithm.rsa, enc_algorithm=SymmetricAlgorithm.rc4_128, enc_algorithm_bits=128, aead=False, hash_algorithm=HashAlgorithm.sha1, security=CipherSuiteSecurity.insecure))</v>
      </c>
      <c r="V54" s="8">
        <f>FIND(Table7[[#This Row],[security]],Table7[[#This Row],[Column1]])</f>
        <v>388</v>
      </c>
    </row>
    <row r="55" spans="1:22" ht="48" x14ac:dyDescent="0.2">
      <c r="A55">
        <v>52</v>
      </c>
      <c r="B55" t="s">
        <v>13</v>
      </c>
      <c r="C55" t="s">
        <v>201</v>
      </c>
      <c r="F55" t="s">
        <v>15</v>
      </c>
      <c r="G55" t="s">
        <v>202</v>
      </c>
      <c r="H55" t="s">
        <v>17</v>
      </c>
      <c r="I55" t="s">
        <v>203</v>
      </c>
      <c r="J55" t="s">
        <v>203</v>
      </c>
      <c r="K55" t="s">
        <v>204</v>
      </c>
      <c r="L55" t="s">
        <v>26</v>
      </c>
      <c r="M55" t="s">
        <v>22</v>
      </c>
      <c r="N55" s="7" t="str">
        <f>VLOOKUP(Table7[[#This Row],[protocol_version]],protocol_version!A:B,2,FALSE)</f>
        <v>tls_export</v>
      </c>
      <c r="O55" s="7" t="str">
        <f>VLOOKUP(Table7[kex_algorithm],Table2[#All],2,FALSE)</f>
        <v>krb5</v>
      </c>
      <c r="P55" s="7" t="str">
        <f>VLOOKUP(Table7[auth_algorithm],Table3[#All],2,FALSE)</f>
        <v>krb5</v>
      </c>
      <c r="Q55" s="7" t="str">
        <f>VLOOKUP(Table7[enc_algorithm],Table4[#All],2,FALSE)</f>
        <v>des_cbc_40</v>
      </c>
      <c r="R55" s="7">
        <f>VLOOKUP(Table7[enc_algorithm],Table4[#All],3,FALSE)</f>
        <v>40</v>
      </c>
      <c r="S55" s="7" t="b">
        <f>VLOOKUP(Table7[enc_algorithm],Table4[#All],4,FALSE)</f>
        <v>0</v>
      </c>
      <c r="T55" s="7" t="str">
        <f>VLOOKUP(Table7[hash_algorithm],Table5[#All],2,FALSE)</f>
        <v>md5</v>
      </c>
      <c r="U5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session.add(CipherSuite(iana_name='TLS_KRB5_EXPORT_WITH_DES_CBC_40_MD5', gnutls_name=None, byte_1=0x00, byte_2=0x29, protocol_version=CipherSuiteProtocolVersion.tls_export, kex_algorithm=KeyExchangeAlgorithm.krb5, auth_algorithm=AuthenticationAlgorithm.krb5, enc_algorithm=SymmetricAlgorithm.des_cbc_40, enc_algorithm_bits=40, aead=False, hash_algorithm=HashAlgorithm.md5, security=CipherSuiteSecurity.insecure))</v>
      </c>
      <c r="V55" s="8">
        <f>FIND(Table7[[#This Row],[security]],Table7[[#This Row],[Column1]])</f>
        <v>403</v>
      </c>
    </row>
    <row r="56" spans="1:22" ht="48" x14ac:dyDescent="0.2">
      <c r="A56">
        <v>53</v>
      </c>
      <c r="B56" t="s">
        <v>13</v>
      </c>
      <c r="C56" t="s">
        <v>205</v>
      </c>
      <c r="F56" t="s">
        <v>15</v>
      </c>
      <c r="G56" t="s">
        <v>206</v>
      </c>
      <c r="H56" t="s">
        <v>17</v>
      </c>
      <c r="I56" t="s">
        <v>203</v>
      </c>
      <c r="J56" t="s">
        <v>203</v>
      </c>
      <c r="K56" t="s">
        <v>204</v>
      </c>
      <c r="L56" t="s">
        <v>21</v>
      </c>
      <c r="M56" t="s">
        <v>22</v>
      </c>
      <c r="N56" s="7" t="str">
        <f>VLOOKUP(Table7[[#This Row],[protocol_version]],protocol_version!A:B,2,FALSE)</f>
        <v>tls_export</v>
      </c>
      <c r="O56" s="7" t="str">
        <f>VLOOKUP(Table7[kex_algorithm],Table2[#All],2,FALSE)</f>
        <v>krb5</v>
      </c>
      <c r="P56" s="7" t="str">
        <f>VLOOKUP(Table7[auth_algorithm],Table3[#All],2,FALSE)</f>
        <v>krb5</v>
      </c>
      <c r="Q56" s="7" t="str">
        <f>VLOOKUP(Table7[enc_algorithm],Table4[#All],2,FALSE)</f>
        <v>des_cbc_40</v>
      </c>
      <c r="R56" s="7">
        <f>VLOOKUP(Table7[enc_algorithm],Table4[#All],3,FALSE)</f>
        <v>40</v>
      </c>
      <c r="S56" s="7" t="b">
        <f>VLOOKUP(Table7[enc_algorithm],Table4[#All],4,FALSE)</f>
        <v>0</v>
      </c>
      <c r="T56" s="7" t="str">
        <f>VLOOKUP(Table7[hash_algorithm],Table5[#All],2,FALSE)</f>
        <v>sha1</v>
      </c>
      <c r="U5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session.add(CipherSuite(iana_name='TLS_KRB5_EXPORT_WITH_DES_CBC_40_SHA', gnutls_name=None, byte_1=0x00, byte_2=0x26, protocol_version=CipherSuiteProtocolVersion.tls_export, kex_algorithm=KeyExchangeAlgorithm.krb5, auth_algorithm=AuthenticationAlgorithm.krb5, enc_algorithm=SymmetricAlgorithm.des_cbc_40, enc_algorithm_bits=40, aead=False, hash_algorithm=HashAlgorithm.sha1, security=CipherSuiteSecurity.insecure))</v>
      </c>
      <c r="V56" s="8">
        <f>FIND(Table7[[#This Row],[security]],Table7[[#This Row],[Column1]])</f>
        <v>404</v>
      </c>
    </row>
    <row r="57" spans="1:22" ht="48" x14ac:dyDescent="0.2">
      <c r="A57">
        <v>54</v>
      </c>
      <c r="B57" t="s">
        <v>13</v>
      </c>
      <c r="C57" t="s">
        <v>207</v>
      </c>
      <c r="F57" t="s">
        <v>15</v>
      </c>
      <c r="G57" t="s">
        <v>208</v>
      </c>
      <c r="H57" t="s">
        <v>17</v>
      </c>
      <c r="I57" t="s">
        <v>203</v>
      </c>
      <c r="J57" t="s">
        <v>203</v>
      </c>
      <c r="K57" t="s">
        <v>209</v>
      </c>
      <c r="L57" t="s">
        <v>26</v>
      </c>
      <c r="M57" t="s">
        <v>27</v>
      </c>
      <c r="N57" s="7" t="str">
        <f>VLOOKUP(Table7[[#This Row],[protocol_version]],protocol_version!A:B,2,FALSE)</f>
        <v>tls_export</v>
      </c>
      <c r="O57" s="7" t="str">
        <f>VLOOKUP(Table7[kex_algorithm],Table2[#All],2,FALSE)</f>
        <v>krb5</v>
      </c>
      <c r="P57" s="7" t="str">
        <f>VLOOKUP(Table7[auth_algorithm],Table3[#All],2,FALSE)</f>
        <v>krb5</v>
      </c>
      <c r="Q57" s="7" t="str">
        <f>VLOOKUP(Table7[enc_algorithm],Table4[#All],2,FALSE)</f>
        <v>rc2_cbc_40</v>
      </c>
      <c r="R57" s="7">
        <f>VLOOKUP(Table7[enc_algorithm],Table4[#All],3,FALSE)</f>
        <v>40</v>
      </c>
      <c r="S57" s="7" t="b">
        <f>VLOOKUP(Table7[enc_algorithm],Table4[#All],4,FALSE)</f>
        <v>0</v>
      </c>
      <c r="T57" s="7" t="str">
        <f>VLOOKUP(Table7[hash_algorithm],Table5[#All],2,FALSE)</f>
        <v>md5</v>
      </c>
      <c r="U5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session.add(CipherSuite(iana_name='TLS_KRB5_EXPORT_WITH_RC2_CBC_40_MD5', gnutls_name=None, byte_1=0x00, byte_2=0x2A, protocol_version=CipherSuiteProtocolVersion.tls_export, kex_algorithm=KeyExchangeAlgorithm.krb5, auth_algorithm=AuthenticationAlgorithm.krb5, enc_algorithm=SymmetricAlgorithm.rc2_cbc_40, enc_algorithm_bits=40, aead=False, hash_algorithm=HashAlgorithm.md5, security=CipherSuiteSecurity.insecure))</v>
      </c>
      <c r="V57" s="8">
        <f>FIND(Table7[[#This Row],[security]],Table7[[#This Row],[Column1]])</f>
        <v>403</v>
      </c>
    </row>
    <row r="58" spans="1:22" ht="48" x14ac:dyDescent="0.2">
      <c r="A58">
        <v>55</v>
      </c>
      <c r="B58" t="s">
        <v>13</v>
      </c>
      <c r="C58" t="s">
        <v>210</v>
      </c>
      <c r="F58" t="s">
        <v>15</v>
      </c>
      <c r="G58" t="s">
        <v>211</v>
      </c>
      <c r="H58" t="s">
        <v>17</v>
      </c>
      <c r="I58" t="s">
        <v>203</v>
      </c>
      <c r="J58" t="s">
        <v>203</v>
      </c>
      <c r="K58" t="s">
        <v>209</v>
      </c>
      <c r="L58" t="s">
        <v>21</v>
      </c>
      <c r="M58" t="s">
        <v>27</v>
      </c>
      <c r="N58" s="7" t="str">
        <f>VLOOKUP(Table7[[#This Row],[protocol_version]],protocol_version!A:B,2,FALSE)</f>
        <v>tls_export</v>
      </c>
      <c r="O58" s="7" t="str">
        <f>VLOOKUP(Table7[kex_algorithm],Table2[#All],2,FALSE)</f>
        <v>krb5</v>
      </c>
      <c r="P58" s="7" t="str">
        <f>VLOOKUP(Table7[auth_algorithm],Table3[#All],2,FALSE)</f>
        <v>krb5</v>
      </c>
      <c r="Q58" s="7" t="str">
        <f>VLOOKUP(Table7[enc_algorithm],Table4[#All],2,FALSE)</f>
        <v>rc2_cbc_40</v>
      </c>
      <c r="R58" s="7">
        <f>VLOOKUP(Table7[enc_algorithm],Table4[#All],3,FALSE)</f>
        <v>40</v>
      </c>
      <c r="S58" s="7" t="b">
        <f>VLOOKUP(Table7[enc_algorithm],Table4[#All],4,FALSE)</f>
        <v>0</v>
      </c>
      <c r="T58" s="7" t="str">
        <f>VLOOKUP(Table7[hash_algorithm],Table5[#All],2,FALSE)</f>
        <v>sha1</v>
      </c>
      <c r="U5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session.add(CipherSuite(iana_name='TLS_KRB5_EXPORT_WITH_RC2_CBC_40_SHA', gnutls_name=None, byte_1=0x00, byte_2=0x27, protocol_version=CipherSuiteProtocolVersion.tls_export, kex_algorithm=KeyExchangeAlgorithm.krb5, auth_algorithm=AuthenticationAlgorithm.krb5, enc_algorithm=SymmetricAlgorithm.rc2_cbc_40, enc_algorithm_bits=40, aead=False, hash_algorithm=HashAlgorithm.sha1, security=CipherSuiteSecurity.insecure))</v>
      </c>
      <c r="V58" s="8">
        <f>FIND(Table7[[#This Row],[security]],Table7[[#This Row],[Column1]])</f>
        <v>404</v>
      </c>
    </row>
    <row r="59" spans="1:22" ht="48" x14ac:dyDescent="0.2">
      <c r="A59">
        <v>56</v>
      </c>
      <c r="B59" t="s">
        <v>13</v>
      </c>
      <c r="C59" t="s">
        <v>212</v>
      </c>
      <c r="F59" t="s">
        <v>15</v>
      </c>
      <c r="G59" t="s">
        <v>213</v>
      </c>
      <c r="H59" t="s">
        <v>17</v>
      </c>
      <c r="I59" t="s">
        <v>203</v>
      </c>
      <c r="J59" t="s">
        <v>203</v>
      </c>
      <c r="K59" t="s">
        <v>25</v>
      </c>
      <c r="L59" t="s">
        <v>26</v>
      </c>
      <c r="M59" t="s">
        <v>27</v>
      </c>
      <c r="N59" s="7" t="str">
        <f>VLOOKUP(Table7[[#This Row],[protocol_version]],protocol_version!A:B,2,FALSE)</f>
        <v>tls_export</v>
      </c>
      <c r="O59" s="7" t="str">
        <f>VLOOKUP(Table7[kex_algorithm],Table2[#All],2,FALSE)</f>
        <v>krb5</v>
      </c>
      <c r="P59" s="7" t="str">
        <f>VLOOKUP(Table7[auth_algorithm],Table3[#All],2,FALSE)</f>
        <v>krb5</v>
      </c>
      <c r="Q59" s="7" t="str">
        <f>VLOOKUP(Table7[enc_algorithm],Table4[#All],2,FALSE)</f>
        <v>rc4_40</v>
      </c>
      <c r="R59" s="7">
        <f>VLOOKUP(Table7[enc_algorithm],Table4[#All],3,FALSE)</f>
        <v>40</v>
      </c>
      <c r="S59" s="7" t="b">
        <f>VLOOKUP(Table7[enc_algorithm],Table4[#All],4,FALSE)</f>
        <v>0</v>
      </c>
      <c r="T59" s="7" t="str">
        <f>VLOOKUP(Table7[hash_algorithm],Table5[#All],2,FALSE)</f>
        <v>md5</v>
      </c>
      <c r="U5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session.add(CipherSuite(iana_name='TLS_KRB5_EXPORT_WITH_RC4_40_MD5', gnutls_name=None, byte_1=0x00, byte_2=0x2B, protocol_version=CipherSuiteProtocolVersion.tls_export, kex_algorithm=KeyExchangeAlgorithm.krb5, auth_algorithm=AuthenticationAlgorithm.krb5, enc_algorithm=SymmetricAlgorithm.rc4_40, enc_algorithm_bits=40, aead=False, hash_algorithm=HashAlgorithm.md5, security=CipherSuiteSecurity.insecure))</v>
      </c>
      <c r="V59" s="8">
        <f>FIND(Table7[[#This Row],[security]],Table7[[#This Row],[Column1]])</f>
        <v>395</v>
      </c>
    </row>
    <row r="60" spans="1:22" ht="48" x14ac:dyDescent="0.2">
      <c r="A60">
        <v>57</v>
      </c>
      <c r="B60" t="s">
        <v>13</v>
      </c>
      <c r="C60" t="s">
        <v>214</v>
      </c>
      <c r="F60" t="s">
        <v>15</v>
      </c>
      <c r="G60" t="s">
        <v>215</v>
      </c>
      <c r="H60" t="s">
        <v>17</v>
      </c>
      <c r="I60" t="s">
        <v>203</v>
      </c>
      <c r="J60" t="s">
        <v>203</v>
      </c>
      <c r="K60" t="s">
        <v>25</v>
      </c>
      <c r="L60" t="s">
        <v>21</v>
      </c>
      <c r="M60" t="s">
        <v>27</v>
      </c>
      <c r="N60" s="7" t="str">
        <f>VLOOKUP(Table7[[#This Row],[protocol_version]],protocol_version!A:B,2,FALSE)</f>
        <v>tls_export</v>
      </c>
      <c r="O60" s="7" t="str">
        <f>VLOOKUP(Table7[kex_algorithm],Table2[#All],2,FALSE)</f>
        <v>krb5</v>
      </c>
      <c r="P60" s="7" t="str">
        <f>VLOOKUP(Table7[auth_algorithm],Table3[#All],2,FALSE)</f>
        <v>krb5</v>
      </c>
      <c r="Q60" s="7" t="str">
        <f>VLOOKUP(Table7[enc_algorithm],Table4[#All],2,FALSE)</f>
        <v>rc4_40</v>
      </c>
      <c r="R60" s="7">
        <f>VLOOKUP(Table7[enc_algorithm],Table4[#All],3,FALSE)</f>
        <v>40</v>
      </c>
      <c r="S60" s="7" t="b">
        <f>VLOOKUP(Table7[enc_algorithm],Table4[#All],4,FALSE)</f>
        <v>0</v>
      </c>
      <c r="T60" s="7" t="str">
        <f>VLOOKUP(Table7[hash_algorithm],Table5[#All],2,FALSE)</f>
        <v>sha1</v>
      </c>
      <c r="U6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session.add(CipherSuite(iana_name='TLS_KRB5_EXPORT_WITH_RC4_40_SHA', gnutls_name=None, byte_1=0x00, byte_2=0x28, protocol_version=CipherSuiteProtocolVersion.tls_export, kex_algorithm=KeyExchangeAlgorithm.krb5, auth_algorithm=AuthenticationAlgorithm.krb5, enc_algorithm=SymmetricAlgorithm.rc4_40, enc_algorithm_bits=40, aead=False, hash_algorithm=HashAlgorithm.sha1, security=CipherSuiteSecurity.insecure))</v>
      </c>
      <c r="V60" s="8">
        <f>FIND(Table7[[#This Row],[security]],Table7[[#This Row],[Column1]])</f>
        <v>396</v>
      </c>
    </row>
    <row r="61" spans="1:22" ht="48" x14ac:dyDescent="0.2">
      <c r="A61">
        <v>58</v>
      </c>
      <c r="B61" t="s">
        <v>13</v>
      </c>
      <c r="C61" t="s">
        <v>216</v>
      </c>
      <c r="F61" t="s">
        <v>15</v>
      </c>
      <c r="G61" t="s">
        <v>217</v>
      </c>
      <c r="H61" t="s">
        <v>32</v>
      </c>
      <c r="I61" t="s">
        <v>203</v>
      </c>
      <c r="J61" t="s">
        <v>203</v>
      </c>
      <c r="K61" t="s">
        <v>33</v>
      </c>
      <c r="L61" t="s">
        <v>26</v>
      </c>
      <c r="M61" t="s">
        <v>22</v>
      </c>
      <c r="N61" s="7" t="str">
        <f>VLOOKUP(Table7[[#This Row],[protocol_version]],protocol_version!A:B,2,FALSE)</f>
        <v>tls</v>
      </c>
      <c r="O61" s="7" t="str">
        <f>VLOOKUP(Table7[kex_algorithm],Table2[#All],2,FALSE)</f>
        <v>krb5</v>
      </c>
      <c r="P61" s="7" t="str">
        <f>VLOOKUP(Table7[auth_algorithm],Table3[#All],2,FALSE)</f>
        <v>krb5</v>
      </c>
      <c r="Q61" s="7" t="str">
        <f>VLOOKUP(Table7[enc_algorithm],Table4[#All],2,FALSE)</f>
        <v>tripledes_ede_cbc</v>
      </c>
      <c r="R61" s="7">
        <f>VLOOKUP(Table7[enc_algorithm],Table4[#All],3,FALSE)</f>
        <v>168</v>
      </c>
      <c r="S61" s="7" t="b">
        <f>VLOOKUP(Table7[enc_algorithm],Table4[#All],4,FALSE)</f>
        <v>0</v>
      </c>
      <c r="T61" s="7" t="str">
        <f>VLOOKUP(Table7[hash_algorithm],Table5[#All],2,FALSE)</f>
        <v>md5</v>
      </c>
      <c r="U6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session.add(CipherSuite(iana_name='TLS_KRB5_WITH_3DES_EDE_CBC_MD5', gnutls_name=None, byte_1=0x00, byte_2=0x23, protocol_version=CipherSuiteProtocolVersion.tls, kex_algorithm=KeyExchangeAlgorithm.krb5, auth_algorithm=AuthenticationAlgorithm.krb5, enc_algorithm=SymmetricAlgorithm.tripledes_ede_cbc, enc_algorithm_bits=168, aead=False, hash_algorithm=HashAlgorithm.md5, security=CipherSuiteSecurity.insecure))</v>
      </c>
      <c r="V61" s="8">
        <f>FIND(Table7[[#This Row],[security]],Table7[[#This Row],[Column1]])</f>
        <v>399</v>
      </c>
    </row>
    <row r="62" spans="1:22" ht="32" x14ac:dyDescent="0.2">
      <c r="A62">
        <v>59</v>
      </c>
      <c r="B62" t="s">
        <v>13</v>
      </c>
      <c r="C62" t="s">
        <v>218</v>
      </c>
      <c r="F62" t="s">
        <v>15</v>
      </c>
      <c r="G62" t="s">
        <v>219</v>
      </c>
      <c r="H62" t="s">
        <v>32</v>
      </c>
      <c r="I62" t="s">
        <v>203</v>
      </c>
      <c r="J62" t="s">
        <v>203</v>
      </c>
      <c r="K62" t="s">
        <v>105</v>
      </c>
      <c r="L62" t="s">
        <v>26</v>
      </c>
      <c r="M62" t="s">
        <v>22</v>
      </c>
      <c r="N62" s="7" t="str">
        <f>VLOOKUP(Table7[[#This Row],[protocol_version]],protocol_version!A:B,2,FALSE)</f>
        <v>tls</v>
      </c>
      <c r="O62" s="7" t="str">
        <f>VLOOKUP(Table7[kex_algorithm],Table2[#All],2,FALSE)</f>
        <v>krb5</v>
      </c>
      <c r="P62" s="7" t="str">
        <f>VLOOKUP(Table7[auth_algorithm],Table3[#All],2,FALSE)</f>
        <v>krb5</v>
      </c>
      <c r="Q62" s="7" t="str">
        <f>VLOOKUP(Table7[enc_algorithm],Table4[#All],2,FALSE)</f>
        <v>des_cbc</v>
      </c>
      <c r="R62" s="7">
        <f>VLOOKUP(Table7[enc_algorithm],Table4[#All],3,FALSE)</f>
        <v>56</v>
      </c>
      <c r="S62" s="7" t="b">
        <f>VLOOKUP(Table7[enc_algorithm],Table4[#All],4,FALSE)</f>
        <v>0</v>
      </c>
      <c r="T62" s="7" t="str">
        <f>VLOOKUP(Table7[hash_algorithm],Table5[#All],2,FALSE)</f>
        <v>md5</v>
      </c>
      <c r="U6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session.add(CipherSuite(iana_name='TLS_KRB5_WITH_DES_CBC_MD5', gnutls_name=None, byte_1=0x00, byte_2=0x22, protocol_version=CipherSuiteProtocolVersion.tls, kex_algorithm=KeyExchangeAlgorithm.krb5, auth_algorithm=AuthenticationAlgorithm.krb5, enc_algorithm=SymmetricAlgorithm.des_cbc, enc_algorithm_bits=56, aead=False, hash_algorithm=HashAlgorithm.md5, security=CipherSuiteSecurity.insecure))</v>
      </c>
      <c r="V62" s="8">
        <f>FIND(Table7[[#This Row],[security]],Table7[[#This Row],[Column1]])</f>
        <v>383</v>
      </c>
    </row>
    <row r="63" spans="1:22" ht="32" x14ac:dyDescent="0.2">
      <c r="A63">
        <v>60</v>
      </c>
      <c r="B63" t="s">
        <v>13</v>
      </c>
      <c r="C63" t="s">
        <v>220</v>
      </c>
      <c r="F63" t="s">
        <v>15</v>
      </c>
      <c r="G63" t="s">
        <v>221</v>
      </c>
      <c r="H63" t="s">
        <v>32</v>
      </c>
      <c r="I63" t="s">
        <v>203</v>
      </c>
      <c r="J63" t="s">
        <v>203</v>
      </c>
      <c r="K63" t="s">
        <v>105</v>
      </c>
      <c r="L63" t="s">
        <v>21</v>
      </c>
      <c r="M63" t="s">
        <v>22</v>
      </c>
      <c r="N63" s="7" t="str">
        <f>VLOOKUP(Table7[[#This Row],[protocol_version]],protocol_version!A:B,2,FALSE)</f>
        <v>tls</v>
      </c>
      <c r="O63" s="7" t="str">
        <f>VLOOKUP(Table7[kex_algorithm],Table2[#All],2,FALSE)</f>
        <v>krb5</v>
      </c>
      <c r="P63" s="7" t="str">
        <f>VLOOKUP(Table7[auth_algorithm],Table3[#All],2,FALSE)</f>
        <v>krb5</v>
      </c>
      <c r="Q63" s="7" t="str">
        <f>VLOOKUP(Table7[enc_algorithm],Table4[#All],2,FALSE)</f>
        <v>des_cbc</v>
      </c>
      <c r="R63" s="7">
        <f>VLOOKUP(Table7[enc_algorithm],Table4[#All],3,FALSE)</f>
        <v>56</v>
      </c>
      <c r="S63" s="7" t="b">
        <f>VLOOKUP(Table7[enc_algorithm],Table4[#All],4,FALSE)</f>
        <v>0</v>
      </c>
      <c r="T63" s="7" t="str">
        <f>VLOOKUP(Table7[hash_algorithm],Table5[#All],2,FALSE)</f>
        <v>sha1</v>
      </c>
      <c r="U6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session.add(CipherSuite(iana_name='TLS_KRB5_WITH_DES_CBC_SHA', gnutls_name=None, byte_1=0x00, byte_2=0x1E, protocol_version=CipherSuiteProtocolVersion.tls, kex_algorithm=KeyExchangeAlgorithm.krb5, auth_algorithm=AuthenticationAlgorithm.krb5, enc_algorithm=SymmetricAlgorithm.des_cbc, enc_algorithm_bits=56, aead=False, hash_algorithm=HashAlgorithm.sha1, security=CipherSuiteSecurity.insecure))</v>
      </c>
      <c r="V63" s="8">
        <f>FIND(Table7[[#This Row],[security]],Table7[[#This Row],[Column1]])</f>
        <v>384</v>
      </c>
    </row>
    <row r="64" spans="1:22" ht="48" x14ac:dyDescent="0.2">
      <c r="A64">
        <v>61</v>
      </c>
      <c r="B64" t="s">
        <v>13</v>
      </c>
      <c r="C64" t="s">
        <v>222</v>
      </c>
      <c r="F64" t="s">
        <v>15</v>
      </c>
      <c r="G64" t="s">
        <v>223</v>
      </c>
      <c r="H64" t="s">
        <v>32</v>
      </c>
      <c r="I64" t="s">
        <v>203</v>
      </c>
      <c r="J64" t="s">
        <v>203</v>
      </c>
      <c r="K64" t="s">
        <v>224</v>
      </c>
      <c r="L64" t="s">
        <v>26</v>
      </c>
      <c r="M64" t="s">
        <v>22</v>
      </c>
      <c r="N64" s="7" t="str">
        <f>VLOOKUP(Table7[[#This Row],[protocol_version]],protocol_version!A:B,2,FALSE)</f>
        <v>tls</v>
      </c>
      <c r="O64" s="7" t="str">
        <f>VLOOKUP(Table7[kex_algorithm],Table2[#All],2,FALSE)</f>
        <v>krb5</v>
      </c>
      <c r="P64" s="7" t="str">
        <f>VLOOKUP(Table7[auth_algorithm],Table3[#All],2,FALSE)</f>
        <v>krb5</v>
      </c>
      <c r="Q64" s="7" t="str">
        <f>VLOOKUP(Table7[enc_algorithm],Table4[#All],2,FALSE)</f>
        <v>idea_cbc</v>
      </c>
      <c r="R64" s="7">
        <f>VLOOKUP(Table7[enc_algorithm],Table4[#All],3,FALSE)</f>
        <v>128</v>
      </c>
      <c r="S64" s="7" t="b">
        <f>VLOOKUP(Table7[enc_algorithm],Table4[#All],4,FALSE)</f>
        <v>0</v>
      </c>
      <c r="T64" s="7" t="str">
        <f>VLOOKUP(Table7[hash_algorithm],Table5[#All],2,FALSE)</f>
        <v>md5</v>
      </c>
      <c r="U6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session.add(CipherSuite(iana_name='TLS_KRB5_WITH_IDEA_CBC_MD5', gnutls_name=None, byte_1=0x00, byte_2=0x25, protocol_version=CipherSuiteProtocolVersion.tls, kex_algorithm=KeyExchangeAlgorithm.krb5, auth_algorithm=AuthenticationAlgorithm.krb5, enc_algorithm=SymmetricAlgorithm.idea_cbc, enc_algorithm_bits=128, aead=False, hash_algorithm=HashAlgorithm.md5, security=CipherSuiteSecurity.insecure))</v>
      </c>
      <c r="V64" s="8">
        <f>FIND(Table7[[#This Row],[security]],Table7[[#This Row],[Column1]])</f>
        <v>386</v>
      </c>
    </row>
    <row r="65" spans="1:22" ht="32" x14ac:dyDescent="0.2">
      <c r="A65">
        <v>62</v>
      </c>
      <c r="B65" t="s">
        <v>13</v>
      </c>
      <c r="C65" t="s">
        <v>225</v>
      </c>
      <c r="F65" t="s">
        <v>15</v>
      </c>
      <c r="G65" t="s">
        <v>226</v>
      </c>
      <c r="H65" t="s">
        <v>32</v>
      </c>
      <c r="I65" t="s">
        <v>203</v>
      </c>
      <c r="J65" t="s">
        <v>203</v>
      </c>
      <c r="K65" t="s">
        <v>109</v>
      </c>
      <c r="L65" t="s">
        <v>26</v>
      </c>
      <c r="M65" t="s">
        <v>27</v>
      </c>
      <c r="N65" s="7" t="str">
        <f>VLOOKUP(Table7[[#This Row],[protocol_version]],protocol_version!A:B,2,FALSE)</f>
        <v>tls</v>
      </c>
      <c r="O65" s="7" t="str">
        <f>VLOOKUP(Table7[kex_algorithm],Table2[#All],2,FALSE)</f>
        <v>krb5</v>
      </c>
      <c r="P65" s="7" t="str">
        <f>VLOOKUP(Table7[auth_algorithm],Table3[#All],2,FALSE)</f>
        <v>krb5</v>
      </c>
      <c r="Q65" s="7" t="str">
        <f>VLOOKUP(Table7[enc_algorithm],Table4[#All],2,FALSE)</f>
        <v>rc4_128</v>
      </c>
      <c r="R65" s="7">
        <f>VLOOKUP(Table7[enc_algorithm],Table4[#All],3,FALSE)</f>
        <v>128</v>
      </c>
      <c r="S65" s="7" t="b">
        <f>VLOOKUP(Table7[enc_algorithm],Table4[#All],4,FALSE)</f>
        <v>0</v>
      </c>
      <c r="T65" s="7" t="str">
        <f>VLOOKUP(Table7[hash_algorithm],Table5[#All],2,FALSE)</f>
        <v>md5</v>
      </c>
      <c r="U6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session.add(CipherSuite(iana_name='TLS_KRB5_WITH_RC4_128_MD5', gnutls_name=None, byte_1=0x00, byte_2=0x24, protocol_version=CipherSuiteProtocolVersion.tls, kex_algorithm=KeyExchangeAlgorithm.krb5, auth_algorithm=AuthenticationAlgorithm.krb5, enc_algorithm=SymmetricAlgorithm.rc4_128, enc_algorithm_bits=128, aead=False, hash_algorithm=HashAlgorithm.md5, security=CipherSuiteSecurity.insecure))</v>
      </c>
      <c r="V65" s="8">
        <f>FIND(Table7[[#This Row],[security]],Table7[[#This Row],[Column1]])</f>
        <v>384</v>
      </c>
    </row>
    <row r="66" spans="1:22" ht="32" x14ac:dyDescent="0.2">
      <c r="A66">
        <v>63</v>
      </c>
      <c r="B66" t="s">
        <v>13</v>
      </c>
      <c r="C66" t="s">
        <v>227</v>
      </c>
      <c r="F66" t="s">
        <v>15</v>
      </c>
      <c r="G66" t="s">
        <v>228</v>
      </c>
      <c r="H66" t="s">
        <v>32</v>
      </c>
      <c r="I66" t="s">
        <v>203</v>
      </c>
      <c r="J66" t="s">
        <v>203</v>
      </c>
      <c r="K66" t="s">
        <v>109</v>
      </c>
      <c r="L66" t="s">
        <v>21</v>
      </c>
      <c r="M66" t="s">
        <v>27</v>
      </c>
      <c r="N66" s="7" t="str">
        <f>VLOOKUP(Table7[[#This Row],[protocol_version]],protocol_version!A:B,2,FALSE)</f>
        <v>tls</v>
      </c>
      <c r="O66" s="7" t="str">
        <f>VLOOKUP(Table7[kex_algorithm],Table2[#All],2,FALSE)</f>
        <v>krb5</v>
      </c>
      <c r="P66" s="7" t="str">
        <f>VLOOKUP(Table7[auth_algorithm],Table3[#All],2,FALSE)</f>
        <v>krb5</v>
      </c>
      <c r="Q66" s="7" t="str">
        <f>VLOOKUP(Table7[enc_algorithm],Table4[#All],2,FALSE)</f>
        <v>rc4_128</v>
      </c>
      <c r="R66" s="7">
        <f>VLOOKUP(Table7[enc_algorithm],Table4[#All],3,FALSE)</f>
        <v>128</v>
      </c>
      <c r="S66" s="7" t="b">
        <f>VLOOKUP(Table7[enc_algorithm],Table4[#All],4,FALSE)</f>
        <v>0</v>
      </c>
      <c r="T66" s="7" t="str">
        <f>VLOOKUP(Table7[hash_algorithm],Table5[#All],2,FALSE)</f>
        <v>sha1</v>
      </c>
      <c r="U6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session.add(CipherSuite(iana_name='TLS_KRB5_WITH_RC4_128_SHA', gnutls_name=None, byte_1=0x00, byte_2=0x20, protocol_version=CipherSuiteProtocolVersion.tls, kex_algorithm=KeyExchangeAlgorithm.krb5, auth_algorithm=AuthenticationAlgorithm.krb5, enc_algorithm=SymmetricAlgorithm.rc4_128, enc_algorithm_bits=128, aead=False, hash_algorithm=HashAlgorithm.sha1, security=CipherSuiteSecurity.insecure))</v>
      </c>
      <c r="V66" s="8">
        <f>FIND(Table7[[#This Row],[security]],Table7[[#This Row],[Column1]])</f>
        <v>385</v>
      </c>
    </row>
    <row r="67" spans="1:22" ht="32" x14ac:dyDescent="0.2">
      <c r="A67">
        <v>64</v>
      </c>
      <c r="B67" t="s">
        <v>13</v>
      </c>
      <c r="C67" t="s">
        <v>229</v>
      </c>
      <c r="F67" t="s">
        <v>15</v>
      </c>
      <c r="G67" t="s">
        <v>15</v>
      </c>
      <c r="H67" t="s">
        <v>32</v>
      </c>
      <c r="I67" t="s">
        <v>129</v>
      </c>
      <c r="J67" t="s">
        <v>129</v>
      </c>
      <c r="K67" t="s">
        <v>129</v>
      </c>
      <c r="L67" t="s">
        <v>129</v>
      </c>
      <c r="M67" t="s">
        <v>27</v>
      </c>
      <c r="N67" s="7" t="str">
        <f>VLOOKUP(Table7[[#This Row],[protocol_version]],protocol_version!A:B,2,FALSE)</f>
        <v>tls</v>
      </c>
      <c r="O67" s="7" t="str">
        <f>VLOOKUP(Table7[kex_algorithm],Table2[#All],2,FALSE)</f>
        <v>null</v>
      </c>
      <c r="P67" s="7" t="str">
        <f>VLOOKUP(Table7[auth_algorithm],Table3[#All],2,FALSE)</f>
        <v>null</v>
      </c>
      <c r="Q67" s="7" t="str">
        <f>VLOOKUP(Table7[enc_algorithm],Table4[#All],2,FALSE)</f>
        <v>null</v>
      </c>
      <c r="R67" s="7">
        <f>VLOOKUP(Table7[enc_algorithm],Table4[#All],3,FALSE)</f>
        <v>0</v>
      </c>
      <c r="S67" s="7" t="b">
        <f>VLOOKUP(Table7[enc_algorithm],Table4[#All],4,FALSE)</f>
        <v>0</v>
      </c>
      <c r="T67" s="7" t="str">
        <f>VLOOKUP(Table7[hash_algorithm],Table5[#All],2,FALSE)</f>
        <v>null</v>
      </c>
      <c r="U6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session.add(CipherSuite(iana_name='TLS_NULL_WITH_NULL_NULL', gnutls_name=None, byte_1=0x00, byte_2=0x00, protocol_version=CipherSuiteProtocolVersion.tls, kex_algorithm=KeyExchangeAlgorithm.null, auth_algorithm=AuthenticationAlgorithm.null, enc_algorithm=SymmetricAlgorithm.null, enc_algorithm_bits=None, aead=False, hash_algorithm=HashAlgorithm.null, security=CipherSuiteSecurity.insecure))</v>
      </c>
      <c r="V67" s="8">
        <f>FIND(Table7[[#This Row],[security]],Table7[[#This Row],[Column1]])</f>
        <v>381</v>
      </c>
    </row>
    <row r="68" spans="1:22" ht="48" x14ac:dyDescent="0.2">
      <c r="A68">
        <v>65</v>
      </c>
      <c r="B68" t="s">
        <v>13</v>
      </c>
      <c r="C68" t="s">
        <v>230</v>
      </c>
      <c r="D68" t="s">
        <v>231</v>
      </c>
      <c r="E68" t="s">
        <v>232</v>
      </c>
      <c r="F68" t="s">
        <v>15</v>
      </c>
      <c r="G68" t="s">
        <v>233</v>
      </c>
      <c r="H68" t="s">
        <v>32</v>
      </c>
      <c r="I68" t="s">
        <v>128</v>
      </c>
      <c r="J68" t="s">
        <v>128</v>
      </c>
      <c r="K68" t="s">
        <v>129</v>
      </c>
      <c r="L68" t="s">
        <v>21</v>
      </c>
      <c r="M68" t="s">
        <v>27</v>
      </c>
      <c r="N68" s="7" t="str">
        <f>VLOOKUP(Table7[[#This Row],[protocol_version]],protocol_version!A:B,2,FALSE)</f>
        <v>tls</v>
      </c>
      <c r="O68" s="7" t="str">
        <f>VLOOKUP(Table7[kex_algorithm],Table2[#All],2,FALSE)</f>
        <v>psk</v>
      </c>
      <c r="P68" s="7" t="str">
        <f>VLOOKUP(Table7[auth_algorithm],Table3[#All],2,FALSE)</f>
        <v>psk</v>
      </c>
      <c r="Q68" s="7" t="str">
        <f>VLOOKUP(Table7[enc_algorithm],Table4[#All],2,FALSE)</f>
        <v>null</v>
      </c>
      <c r="R68" s="7">
        <f>VLOOKUP(Table7[enc_algorithm],Table4[#All],3,FALSE)</f>
        <v>0</v>
      </c>
      <c r="S68" s="7" t="b">
        <f>VLOOKUP(Table7[enc_algorithm],Table4[#All],4,FALSE)</f>
        <v>0</v>
      </c>
      <c r="T68" s="7" t="str">
        <f>VLOOKUP(Table7[hash_algorithm],Table5[#All],2,FALSE)</f>
        <v>sha1</v>
      </c>
      <c r="U6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session.add(CipherSuite(iana_name='TLS_PSK_WITH_NULL_SHA', gnutls_name='PSK-NULL-SHA', byte_1=0x00, byte_2=0x2C, protocol_version=CipherSuiteProtocolVersion.tls, kex_algorithm=KeyExchangeAlgorithm.psk, auth_algorithm=AuthenticationAlgorithm.psk, enc_algorithm=SymmetricAlgorithm.null, enc_algorithm_bits=None, aead=False, hash_algorithm=HashAlgorithm.sha1, security=CipherSuiteSecurity.insecure))</v>
      </c>
      <c r="V68" s="8">
        <f>FIND(Table7[[#This Row],[security]],Table7[[#This Row],[Column1]])</f>
        <v>387</v>
      </c>
    </row>
    <row r="69" spans="1:22" ht="48" x14ac:dyDescent="0.2">
      <c r="A69">
        <v>66</v>
      </c>
      <c r="B69" t="s">
        <v>13</v>
      </c>
      <c r="C69" t="s">
        <v>234</v>
      </c>
      <c r="D69" t="s">
        <v>235</v>
      </c>
      <c r="E69" t="s">
        <v>236</v>
      </c>
      <c r="F69" t="s">
        <v>15</v>
      </c>
      <c r="G69" t="s">
        <v>237</v>
      </c>
      <c r="H69" t="s">
        <v>32</v>
      </c>
      <c r="I69" t="s">
        <v>128</v>
      </c>
      <c r="J69" t="s">
        <v>128</v>
      </c>
      <c r="K69" t="s">
        <v>129</v>
      </c>
      <c r="L69" t="s">
        <v>43</v>
      </c>
      <c r="M69" t="s">
        <v>27</v>
      </c>
      <c r="N69" s="7" t="str">
        <f>VLOOKUP(Table7[[#This Row],[protocol_version]],protocol_version!A:B,2,FALSE)</f>
        <v>tls</v>
      </c>
      <c r="O69" s="7" t="str">
        <f>VLOOKUP(Table7[kex_algorithm],Table2[#All],2,FALSE)</f>
        <v>psk</v>
      </c>
      <c r="P69" s="7" t="str">
        <f>VLOOKUP(Table7[auth_algorithm],Table3[#All],2,FALSE)</f>
        <v>psk</v>
      </c>
      <c r="Q69" s="7" t="str">
        <f>VLOOKUP(Table7[enc_algorithm],Table4[#All],2,FALSE)</f>
        <v>null</v>
      </c>
      <c r="R69" s="7">
        <f>VLOOKUP(Table7[enc_algorithm],Table4[#All],3,FALSE)</f>
        <v>0</v>
      </c>
      <c r="S69" s="7" t="b">
        <f>VLOOKUP(Table7[enc_algorithm],Table4[#All],4,FALSE)</f>
        <v>0</v>
      </c>
      <c r="T69" s="7" t="str">
        <f>VLOOKUP(Table7[hash_algorithm],Table5[#All],2,FALSE)</f>
        <v>sha256</v>
      </c>
      <c r="U6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session.add(CipherSuite(iana_name='TLS_PSK_WITH_NULL_SHA256', gnutls_name='PSK-NULL-SHA256', byte_1=0x00, byte_2=0xB0, protocol_version=CipherSuiteProtocolVersion.tls, kex_algorithm=KeyExchangeAlgorithm.psk, auth_algorithm=AuthenticationAlgorithm.psk, enc_algorithm=SymmetricAlgorithm.null, enc_algorithm_bits=None, aead=False, hash_algorithm=HashAlgorithm.sha256, security=CipherSuiteSecurity.insecure))</v>
      </c>
      <c r="V69" s="8">
        <f>FIND(Table7[[#This Row],[security]],Table7[[#This Row],[Column1]])</f>
        <v>395</v>
      </c>
    </row>
    <row r="70" spans="1:22" ht="48" x14ac:dyDescent="0.2">
      <c r="A70">
        <v>67</v>
      </c>
      <c r="B70" t="s">
        <v>13</v>
      </c>
      <c r="C70" t="s">
        <v>238</v>
      </c>
      <c r="D70" t="s">
        <v>239</v>
      </c>
      <c r="E70" t="s">
        <v>240</v>
      </c>
      <c r="F70" t="s">
        <v>15</v>
      </c>
      <c r="G70" t="s">
        <v>241</v>
      </c>
      <c r="H70" t="s">
        <v>32</v>
      </c>
      <c r="I70" t="s">
        <v>128</v>
      </c>
      <c r="J70" t="s">
        <v>128</v>
      </c>
      <c r="K70" t="s">
        <v>129</v>
      </c>
      <c r="L70" t="s">
        <v>64</v>
      </c>
      <c r="M70" t="s">
        <v>27</v>
      </c>
      <c r="N70" s="7" t="str">
        <f>VLOOKUP(Table7[[#This Row],[protocol_version]],protocol_version!A:B,2,FALSE)</f>
        <v>tls</v>
      </c>
      <c r="O70" s="7" t="str">
        <f>VLOOKUP(Table7[kex_algorithm],Table2[#All],2,FALSE)</f>
        <v>psk</v>
      </c>
      <c r="P70" s="7" t="str">
        <f>VLOOKUP(Table7[auth_algorithm],Table3[#All],2,FALSE)</f>
        <v>psk</v>
      </c>
      <c r="Q70" s="7" t="str">
        <f>VLOOKUP(Table7[enc_algorithm],Table4[#All],2,FALSE)</f>
        <v>null</v>
      </c>
      <c r="R70" s="7">
        <f>VLOOKUP(Table7[enc_algorithm],Table4[#All],3,FALSE)</f>
        <v>0</v>
      </c>
      <c r="S70" s="7" t="b">
        <f>VLOOKUP(Table7[enc_algorithm],Table4[#All],4,FALSE)</f>
        <v>0</v>
      </c>
      <c r="T70" s="7" t="str">
        <f>VLOOKUP(Table7[hash_algorithm],Table5[#All],2,FALSE)</f>
        <v>sha384</v>
      </c>
      <c r="U7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session.add(CipherSuite(iana_name='TLS_PSK_WITH_NULL_SHA384', gnutls_name='PSK-NULL-SHA384', byte_1=0x00, byte_2=0xB1, protocol_version=CipherSuiteProtocolVersion.tls, kex_algorithm=KeyExchangeAlgorithm.psk, auth_algorithm=AuthenticationAlgorithm.psk, enc_algorithm=SymmetricAlgorithm.null, enc_algorithm_bits=None, aead=False, hash_algorithm=HashAlgorithm.sha384, security=CipherSuiteSecurity.insecure))</v>
      </c>
      <c r="V70" s="8">
        <f>FIND(Table7[[#This Row],[security]],Table7[[#This Row],[Column1]])</f>
        <v>395</v>
      </c>
    </row>
    <row r="71" spans="1:22" ht="32" x14ac:dyDescent="0.2">
      <c r="A71">
        <v>68</v>
      </c>
      <c r="B71" t="s">
        <v>13</v>
      </c>
      <c r="C71" t="s">
        <v>242</v>
      </c>
      <c r="D71" t="s">
        <v>243</v>
      </c>
      <c r="F71" t="s">
        <v>15</v>
      </c>
      <c r="G71" t="s">
        <v>244</v>
      </c>
      <c r="H71" t="s">
        <v>32</v>
      </c>
      <c r="I71" t="s">
        <v>128</v>
      </c>
      <c r="J71" t="s">
        <v>128</v>
      </c>
      <c r="K71" t="s">
        <v>109</v>
      </c>
      <c r="L71" t="s">
        <v>21</v>
      </c>
      <c r="M71" t="s">
        <v>27</v>
      </c>
      <c r="N71" s="7" t="str">
        <f>VLOOKUP(Table7[[#This Row],[protocol_version]],protocol_version!A:B,2,FALSE)</f>
        <v>tls</v>
      </c>
      <c r="O71" s="7" t="str">
        <f>VLOOKUP(Table7[kex_algorithm],Table2[#All],2,FALSE)</f>
        <v>psk</v>
      </c>
      <c r="P71" s="7" t="str">
        <f>VLOOKUP(Table7[auth_algorithm],Table3[#All],2,FALSE)</f>
        <v>psk</v>
      </c>
      <c r="Q71" s="7" t="str">
        <f>VLOOKUP(Table7[enc_algorithm],Table4[#All],2,FALSE)</f>
        <v>rc4_128</v>
      </c>
      <c r="R71" s="7">
        <f>VLOOKUP(Table7[enc_algorithm],Table4[#All],3,FALSE)</f>
        <v>128</v>
      </c>
      <c r="S71" s="7" t="b">
        <f>VLOOKUP(Table7[enc_algorithm],Table4[#All],4,FALSE)</f>
        <v>0</v>
      </c>
      <c r="T71" s="7" t="str">
        <f>VLOOKUP(Table7[hash_algorithm],Table5[#All],2,FALSE)</f>
        <v>sha1</v>
      </c>
      <c r="U7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session.add(CipherSuite(iana_name='TLS_PSK_WITH_RC4_128_SHA', gnutls_name=None, byte_1=0x00, byte_2=0x8A, protocol_version=CipherSuiteProtocolVersion.tls, kex_algorithm=KeyExchangeAlgorithm.psk, auth_algorithm=AuthenticationAlgorithm.psk, enc_algorithm=SymmetricAlgorithm.rc4_128, enc_algorithm_bits=128, aead=False, hash_algorithm=HashAlgorithm.sha1, security=CipherSuiteSecurity.insecure))</v>
      </c>
      <c r="V71" s="8">
        <f>FIND(Table7[[#This Row],[security]],Table7[[#This Row],[Column1]])</f>
        <v>382</v>
      </c>
    </row>
    <row r="72" spans="1:22" ht="48" x14ac:dyDescent="0.2">
      <c r="A72">
        <v>69</v>
      </c>
      <c r="B72" t="s">
        <v>13</v>
      </c>
      <c r="C72" t="s">
        <v>245</v>
      </c>
      <c r="F72" t="s">
        <v>15</v>
      </c>
      <c r="G72" t="s">
        <v>246</v>
      </c>
      <c r="H72" t="s">
        <v>17</v>
      </c>
      <c r="I72" t="s">
        <v>143</v>
      </c>
      <c r="J72" t="s">
        <v>143</v>
      </c>
      <c r="K72" t="s">
        <v>20</v>
      </c>
      <c r="L72" t="s">
        <v>21</v>
      </c>
      <c r="M72" t="s">
        <v>22</v>
      </c>
      <c r="N72" s="7" t="str">
        <f>VLOOKUP(Table7[[#This Row],[protocol_version]],protocol_version!A:B,2,FALSE)</f>
        <v>tls_export</v>
      </c>
      <c r="O72" s="7" t="str">
        <f>VLOOKUP(Table7[kex_algorithm],Table2[#All],2,FALSE)</f>
        <v>rsa</v>
      </c>
      <c r="P72" s="7" t="str">
        <f>VLOOKUP(Table7[auth_algorithm],Table3[#All],2,FALSE)</f>
        <v>rsa</v>
      </c>
      <c r="Q72" s="7" t="str">
        <f>VLOOKUP(Table7[enc_algorithm],Table4[#All],2,FALSE)</f>
        <v>des40_cbc</v>
      </c>
      <c r="R72" s="7">
        <f>VLOOKUP(Table7[enc_algorithm],Table4[#All],3,FALSE)</f>
        <v>40</v>
      </c>
      <c r="S72" s="7" t="b">
        <f>VLOOKUP(Table7[enc_algorithm],Table4[#All],4,FALSE)</f>
        <v>0</v>
      </c>
      <c r="T72" s="7" t="str">
        <f>VLOOKUP(Table7[hash_algorithm],Table5[#All],2,FALSE)</f>
        <v>sha1</v>
      </c>
      <c r="U7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session.add(CipherSuite(iana_name='TLS_RSA_EXPORT_WITH_DES40_CBC_SHA', gnutls_name=None, byte_1=0x00, byte_2=0x08, protocol_version=CipherSuiteProtocolVersion.tls_export, kex_algorithm=KeyExchangeAlgorithm.rsa, auth_algorithm=AuthenticationAlgorithm.rsa, enc_algorithm=SymmetricAlgorithm.des40_cbc, enc_algorithm_bits=40, aead=False, hash_algorithm=HashAlgorithm.sha1, security=CipherSuiteSecurity.insecure))</v>
      </c>
      <c r="V72" s="8">
        <f>FIND(Table7[[#This Row],[security]],Table7[[#This Row],[Column1]])</f>
        <v>399</v>
      </c>
    </row>
    <row r="73" spans="1:22" ht="48" x14ac:dyDescent="0.2">
      <c r="A73">
        <v>70</v>
      </c>
      <c r="B73" t="s">
        <v>13</v>
      </c>
      <c r="C73" t="s">
        <v>247</v>
      </c>
      <c r="F73" t="s">
        <v>15</v>
      </c>
      <c r="G73" t="s">
        <v>174</v>
      </c>
      <c r="H73" t="s">
        <v>17</v>
      </c>
      <c r="I73" t="s">
        <v>143</v>
      </c>
      <c r="J73" t="s">
        <v>143</v>
      </c>
      <c r="K73" t="s">
        <v>209</v>
      </c>
      <c r="L73" t="s">
        <v>26</v>
      </c>
      <c r="M73" t="s">
        <v>27</v>
      </c>
      <c r="N73" s="7" t="str">
        <f>VLOOKUP(Table7[[#This Row],[protocol_version]],protocol_version!A:B,2,FALSE)</f>
        <v>tls_export</v>
      </c>
      <c r="O73" s="7" t="str">
        <f>VLOOKUP(Table7[kex_algorithm],Table2[#All],2,FALSE)</f>
        <v>rsa</v>
      </c>
      <c r="P73" s="7" t="str">
        <f>VLOOKUP(Table7[auth_algorithm],Table3[#All],2,FALSE)</f>
        <v>rsa</v>
      </c>
      <c r="Q73" s="7" t="str">
        <f>VLOOKUP(Table7[enc_algorithm],Table4[#All],2,FALSE)</f>
        <v>rc2_cbc_40</v>
      </c>
      <c r="R73" s="7">
        <f>VLOOKUP(Table7[enc_algorithm],Table4[#All],3,FALSE)</f>
        <v>40</v>
      </c>
      <c r="S73" s="7" t="b">
        <f>VLOOKUP(Table7[enc_algorithm],Table4[#All],4,FALSE)</f>
        <v>0</v>
      </c>
      <c r="T73" s="7" t="str">
        <f>VLOOKUP(Table7[hash_algorithm],Table5[#All],2,FALSE)</f>
        <v>md5</v>
      </c>
      <c r="U7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session.add(CipherSuite(iana_name='TLS_RSA_EXPORT_WITH_RC2_CBC_40_MD5', gnutls_name=None, byte_1=0x00, byte_2=0x06, protocol_version=CipherSuiteProtocolVersion.tls_export, kex_algorithm=KeyExchangeAlgorithm.rsa, auth_algorithm=AuthenticationAlgorithm.rsa, enc_algorithm=SymmetricAlgorithm.rc2_cbc_40, enc_algorithm_bits=40, aead=False, hash_algorithm=HashAlgorithm.md5, security=CipherSuiteSecurity.insecure))</v>
      </c>
      <c r="V73" s="8">
        <f>FIND(Table7[[#This Row],[security]],Table7[[#This Row],[Column1]])</f>
        <v>400</v>
      </c>
    </row>
    <row r="74" spans="1:22" ht="48" x14ac:dyDescent="0.2">
      <c r="A74">
        <v>71</v>
      </c>
      <c r="B74" t="s">
        <v>13</v>
      </c>
      <c r="C74" t="s">
        <v>248</v>
      </c>
      <c r="F74" t="s">
        <v>15</v>
      </c>
      <c r="G74" t="s">
        <v>249</v>
      </c>
      <c r="H74" t="s">
        <v>17</v>
      </c>
      <c r="I74" t="s">
        <v>143</v>
      </c>
      <c r="J74" t="s">
        <v>143</v>
      </c>
      <c r="K74" t="s">
        <v>25</v>
      </c>
      <c r="L74" t="s">
        <v>26</v>
      </c>
      <c r="M74" t="s">
        <v>27</v>
      </c>
      <c r="N74" s="7" t="str">
        <f>VLOOKUP(Table7[[#This Row],[protocol_version]],protocol_version!A:B,2,FALSE)</f>
        <v>tls_export</v>
      </c>
      <c r="O74" s="7" t="str">
        <f>VLOOKUP(Table7[kex_algorithm],Table2[#All],2,FALSE)</f>
        <v>rsa</v>
      </c>
      <c r="P74" s="7" t="str">
        <f>VLOOKUP(Table7[auth_algorithm],Table3[#All],2,FALSE)</f>
        <v>rsa</v>
      </c>
      <c r="Q74" s="7" t="str">
        <f>VLOOKUP(Table7[enc_algorithm],Table4[#All],2,FALSE)</f>
        <v>rc4_40</v>
      </c>
      <c r="R74" s="7">
        <f>VLOOKUP(Table7[enc_algorithm],Table4[#All],3,FALSE)</f>
        <v>40</v>
      </c>
      <c r="S74" s="7" t="b">
        <f>VLOOKUP(Table7[enc_algorithm],Table4[#All],4,FALSE)</f>
        <v>0</v>
      </c>
      <c r="T74" s="7" t="str">
        <f>VLOOKUP(Table7[hash_algorithm],Table5[#All],2,FALSE)</f>
        <v>md5</v>
      </c>
      <c r="U7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session.add(CipherSuite(iana_name='TLS_RSA_EXPORT_WITH_RC4_40_MD5', gnutls_name=None, byte_1=0x00, byte_2=0x03, protocol_version=CipherSuiteProtocolVersion.tls_export, kex_algorithm=KeyExchangeAlgorithm.rsa, auth_algorithm=AuthenticationAlgorithm.rsa, enc_algorithm=SymmetricAlgorithm.rc4_40, enc_algorithm_bits=40, aead=False, hash_algorithm=HashAlgorithm.md5, security=CipherSuiteSecurity.insecure))</v>
      </c>
      <c r="V74" s="8">
        <f>FIND(Table7[[#This Row],[security]],Table7[[#This Row],[Column1]])</f>
        <v>392</v>
      </c>
    </row>
    <row r="75" spans="1:22" ht="48" x14ac:dyDescent="0.2">
      <c r="A75">
        <v>72</v>
      </c>
      <c r="B75" t="s">
        <v>13</v>
      </c>
      <c r="C75" t="s">
        <v>250</v>
      </c>
      <c r="D75" t="s">
        <v>251</v>
      </c>
      <c r="E75" t="s">
        <v>252</v>
      </c>
      <c r="F75" t="s">
        <v>15</v>
      </c>
      <c r="G75" t="s">
        <v>253</v>
      </c>
      <c r="H75" t="s">
        <v>32</v>
      </c>
      <c r="I75" t="s">
        <v>143</v>
      </c>
      <c r="J75" t="s">
        <v>128</v>
      </c>
      <c r="K75" t="s">
        <v>129</v>
      </c>
      <c r="L75" t="s">
        <v>21</v>
      </c>
      <c r="M75" t="s">
        <v>27</v>
      </c>
      <c r="N75" s="7" t="str">
        <f>VLOOKUP(Table7[[#This Row],[protocol_version]],protocol_version!A:B,2,FALSE)</f>
        <v>tls</v>
      </c>
      <c r="O75" s="7" t="str">
        <f>VLOOKUP(Table7[kex_algorithm],Table2[#All],2,FALSE)</f>
        <v>rsa</v>
      </c>
      <c r="P75" s="7" t="str">
        <f>VLOOKUP(Table7[auth_algorithm],Table3[#All],2,FALSE)</f>
        <v>psk</v>
      </c>
      <c r="Q75" s="7" t="str">
        <f>VLOOKUP(Table7[enc_algorithm],Table4[#All],2,FALSE)</f>
        <v>null</v>
      </c>
      <c r="R75" s="7">
        <f>VLOOKUP(Table7[enc_algorithm],Table4[#All],3,FALSE)</f>
        <v>0</v>
      </c>
      <c r="S75" s="7" t="b">
        <f>VLOOKUP(Table7[enc_algorithm],Table4[#All],4,FALSE)</f>
        <v>0</v>
      </c>
      <c r="T75" s="7" t="str">
        <f>VLOOKUP(Table7[hash_algorithm],Table5[#All],2,FALSE)</f>
        <v>sha1</v>
      </c>
      <c r="U7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session.add(CipherSuite(iana_name='TLS_RSA_PSK_WITH_NULL_SHA', gnutls_name='RSA-PSK-NULL-SHA', byte_1=0x00, byte_2=0x2E, protocol_version=CipherSuiteProtocolVersion.tls, kex_algorithm=KeyExchangeAlgorithm.rsa, auth_algorithm=AuthenticationAlgorithm.psk, enc_algorithm=SymmetricAlgorithm.null, enc_algorithm_bits=None, aead=False, hash_algorithm=HashAlgorithm.sha1, security=CipherSuiteSecurity.insecure))</v>
      </c>
      <c r="V75" s="8">
        <f>FIND(Table7[[#This Row],[security]],Table7[[#This Row],[Column1]])</f>
        <v>395</v>
      </c>
    </row>
    <row r="76" spans="1:22" ht="48" x14ac:dyDescent="0.2">
      <c r="A76">
        <v>73</v>
      </c>
      <c r="B76" t="s">
        <v>13</v>
      </c>
      <c r="C76" t="s">
        <v>254</v>
      </c>
      <c r="D76" t="s">
        <v>255</v>
      </c>
      <c r="E76" t="s">
        <v>256</v>
      </c>
      <c r="F76" t="s">
        <v>15</v>
      </c>
      <c r="G76" t="s">
        <v>257</v>
      </c>
      <c r="H76" t="s">
        <v>32</v>
      </c>
      <c r="I76" t="s">
        <v>143</v>
      </c>
      <c r="J76" t="s">
        <v>128</v>
      </c>
      <c r="K76" t="s">
        <v>129</v>
      </c>
      <c r="L76" t="s">
        <v>43</v>
      </c>
      <c r="M76" t="s">
        <v>27</v>
      </c>
      <c r="N76" s="7" t="str">
        <f>VLOOKUP(Table7[[#This Row],[protocol_version]],protocol_version!A:B,2,FALSE)</f>
        <v>tls</v>
      </c>
      <c r="O76" s="7" t="str">
        <f>VLOOKUP(Table7[kex_algorithm],Table2[#All],2,FALSE)</f>
        <v>rsa</v>
      </c>
      <c r="P76" s="7" t="str">
        <f>VLOOKUP(Table7[auth_algorithm],Table3[#All],2,FALSE)</f>
        <v>psk</v>
      </c>
      <c r="Q76" s="7" t="str">
        <f>VLOOKUP(Table7[enc_algorithm],Table4[#All],2,FALSE)</f>
        <v>null</v>
      </c>
      <c r="R76" s="7">
        <f>VLOOKUP(Table7[enc_algorithm],Table4[#All],3,FALSE)</f>
        <v>0</v>
      </c>
      <c r="S76" s="7" t="b">
        <f>VLOOKUP(Table7[enc_algorithm],Table4[#All],4,FALSE)</f>
        <v>0</v>
      </c>
      <c r="T76" s="7" t="str">
        <f>VLOOKUP(Table7[hash_algorithm],Table5[#All],2,FALSE)</f>
        <v>sha256</v>
      </c>
      <c r="U7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session.add(CipherSuite(iana_name='TLS_RSA_PSK_WITH_NULL_SHA256', gnutls_name='RSA-PSK-NULL-SHA256', byte_1=0x00, byte_2=0xB8, protocol_version=CipherSuiteProtocolVersion.tls, kex_algorithm=KeyExchangeAlgorithm.rsa, auth_algorithm=AuthenticationAlgorithm.psk, enc_algorithm=SymmetricAlgorithm.null, enc_algorithm_bits=None, aead=False, hash_algorithm=HashAlgorithm.sha256, security=CipherSuiteSecurity.insecure))</v>
      </c>
      <c r="V76" s="8">
        <f>FIND(Table7[[#This Row],[security]],Table7[[#This Row],[Column1]])</f>
        <v>403</v>
      </c>
    </row>
    <row r="77" spans="1:22" ht="48" x14ac:dyDescent="0.2">
      <c r="A77">
        <v>74</v>
      </c>
      <c r="B77" t="s">
        <v>13</v>
      </c>
      <c r="C77" t="s">
        <v>258</v>
      </c>
      <c r="D77" t="s">
        <v>259</v>
      </c>
      <c r="E77" t="s">
        <v>260</v>
      </c>
      <c r="F77" t="s">
        <v>15</v>
      </c>
      <c r="G77" t="s">
        <v>261</v>
      </c>
      <c r="H77" t="s">
        <v>32</v>
      </c>
      <c r="I77" t="s">
        <v>143</v>
      </c>
      <c r="J77" t="s">
        <v>128</v>
      </c>
      <c r="K77" t="s">
        <v>129</v>
      </c>
      <c r="L77" t="s">
        <v>64</v>
      </c>
      <c r="M77" t="s">
        <v>27</v>
      </c>
      <c r="N77" s="7" t="str">
        <f>VLOOKUP(Table7[[#This Row],[protocol_version]],protocol_version!A:B,2,FALSE)</f>
        <v>tls</v>
      </c>
      <c r="O77" s="7" t="str">
        <f>VLOOKUP(Table7[kex_algorithm],Table2[#All],2,FALSE)</f>
        <v>rsa</v>
      </c>
      <c r="P77" s="7" t="str">
        <f>VLOOKUP(Table7[auth_algorithm],Table3[#All],2,FALSE)</f>
        <v>psk</v>
      </c>
      <c r="Q77" s="7" t="str">
        <f>VLOOKUP(Table7[enc_algorithm],Table4[#All],2,FALSE)</f>
        <v>null</v>
      </c>
      <c r="R77" s="7">
        <f>VLOOKUP(Table7[enc_algorithm],Table4[#All],3,FALSE)</f>
        <v>0</v>
      </c>
      <c r="S77" s="7" t="b">
        <f>VLOOKUP(Table7[enc_algorithm],Table4[#All],4,FALSE)</f>
        <v>0</v>
      </c>
      <c r="T77" s="7" t="str">
        <f>VLOOKUP(Table7[hash_algorithm],Table5[#All],2,FALSE)</f>
        <v>sha384</v>
      </c>
      <c r="U7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session.add(CipherSuite(iana_name='TLS_RSA_PSK_WITH_NULL_SHA384', gnutls_name='RSA-PSK-NULL-SHA384', byte_1=0x00, byte_2=0xB9, protocol_version=CipherSuiteProtocolVersion.tls, kex_algorithm=KeyExchangeAlgorithm.rsa, auth_algorithm=AuthenticationAlgorithm.psk, enc_algorithm=SymmetricAlgorithm.null, enc_algorithm_bits=None, aead=False, hash_algorithm=HashAlgorithm.sha384, security=CipherSuiteSecurity.insecure))</v>
      </c>
      <c r="V77" s="8">
        <f>FIND(Table7[[#This Row],[security]],Table7[[#This Row],[Column1]])</f>
        <v>403</v>
      </c>
    </row>
    <row r="78" spans="1:22" ht="48" x14ac:dyDescent="0.2">
      <c r="A78">
        <v>75</v>
      </c>
      <c r="B78" t="s">
        <v>13</v>
      </c>
      <c r="C78" t="s">
        <v>262</v>
      </c>
      <c r="D78" t="s">
        <v>263</v>
      </c>
      <c r="F78" t="s">
        <v>15</v>
      </c>
      <c r="G78" t="s">
        <v>264</v>
      </c>
      <c r="H78" t="s">
        <v>32</v>
      </c>
      <c r="I78" t="s">
        <v>143</v>
      </c>
      <c r="J78" t="s">
        <v>128</v>
      </c>
      <c r="K78" t="s">
        <v>109</v>
      </c>
      <c r="L78" t="s">
        <v>21</v>
      </c>
      <c r="M78" t="s">
        <v>27</v>
      </c>
      <c r="N78" s="7" t="str">
        <f>VLOOKUP(Table7[[#This Row],[protocol_version]],protocol_version!A:B,2,FALSE)</f>
        <v>tls</v>
      </c>
      <c r="O78" s="7" t="str">
        <f>VLOOKUP(Table7[kex_algorithm],Table2[#All],2,FALSE)</f>
        <v>rsa</v>
      </c>
      <c r="P78" s="7" t="str">
        <f>VLOOKUP(Table7[auth_algorithm],Table3[#All],2,FALSE)</f>
        <v>psk</v>
      </c>
      <c r="Q78" s="7" t="str">
        <f>VLOOKUP(Table7[enc_algorithm],Table4[#All],2,FALSE)</f>
        <v>rc4_128</v>
      </c>
      <c r="R78" s="7">
        <f>VLOOKUP(Table7[enc_algorithm],Table4[#All],3,FALSE)</f>
        <v>128</v>
      </c>
      <c r="S78" s="7" t="b">
        <f>VLOOKUP(Table7[enc_algorithm],Table4[#All],4,FALSE)</f>
        <v>0</v>
      </c>
      <c r="T78" s="7" t="str">
        <f>VLOOKUP(Table7[hash_algorithm],Table5[#All],2,FALSE)</f>
        <v>sha1</v>
      </c>
      <c r="U7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session.add(CipherSuite(iana_name='TLS_RSA_PSK_WITH_RC4_128_SHA', gnutls_name=None, byte_1=0x00, byte_2=0x92, protocol_version=CipherSuiteProtocolVersion.tls, kex_algorithm=KeyExchangeAlgorithm.rsa, auth_algorithm=AuthenticationAlgorithm.psk, enc_algorithm=SymmetricAlgorithm.rc4_128, enc_algorithm_bits=128, aead=False, hash_algorithm=HashAlgorithm.sha1, security=CipherSuiteSecurity.insecure))</v>
      </c>
      <c r="V78" s="8">
        <f>FIND(Table7[[#This Row],[security]],Table7[[#This Row],[Column1]])</f>
        <v>386</v>
      </c>
    </row>
    <row r="79" spans="1:22" ht="32" x14ac:dyDescent="0.2">
      <c r="A79">
        <v>76</v>
      </c>
      <c r="B79" t="s">
        <v>13</v>
      </c>
      <c r="C79" t="s">
        <v>265</v>
      </c>
      <c r="F79" t="s">
        <v>15</v>
      </c>
      <c r="G79" t="s">
        <v>266</v>
      </c>
      <c r="H79" t="s">
        <v>32</v>
      </c>
      <c r="I79" t="s">
        <v>143</v>
      </c>
      <c r="J79" t="s">
        <v>143</v>
      </c>
      <c r="K79" t="s">
        <v>105</v>
      </c>
      <c r="L79" t="s">
        <v>21</v>
      </c>
      <c r="M79" t="s">
        <v>22</v>
      </c>
      <c r="N79" s="7" t="str">
        <f>VLOOKUP(Table7[[#This Row],[protocol_version]],protocol_version!A:B,2,FALSE)</f>
        <v>tls</v>
      </c>
      <c r="O79" s="7" t="str">
        <f>VLOOKUP(Table7[kex_algorithm],Table2[#All],2,FALSE)</f>
        <v>rsa</v>
      </c>
      <c r="P79" s="7" t="str">
        <f>VLOOKUP(Table7[auth_algorithm],Table3[#All],2,FALSE)</f>
        <v>rsa</v>
      </c>
      <c r="Q79" s="7" t="str">
        <f>VLOOKUP(Table7[enc_algorithm],Table4[#All],2,FALSE)</f>
        <v>des_cbc</v>
      </c>
      <c r="R79" s="7">
        <f>VLOOKUP(Table7[enc_algorithm],Table4[#All],3,FALSE)</f>
        <v>56</v>
      </c>
      <c r="S79" s="7" t="b">
        <f>VLOOKUP(Table7[enc_algorithm],Table4[#All],4,FALSE)</f>
        <v>0</v>
      </c>
      <c r="T79" s="7" t="str">
        <f>VLOOKUP(Table7[hash_algorithm],Table5[#All],2,FALSE)</f>
        <v>sha1</v>
      </c>
      <c r="U7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session.add(CipherSuite(iana_name='TLS_RSA_WITH_DES_CBC_SHA', gnutls_name=None, byte_1=0x00, byte_2=0x09, protocol_version=CipherSuiteProtocolVersion.tls, kex_algorithm=KeyExchangeAlgorithm.rsa, auth_algorithm=AuthenticationAlgorithm.rsa, enc_algorithm=SymmetricAlgorithm.des_cbc, enc_algorithm_bits=56, aead=False, hash_algorithm=HashAlgorithm.sha1, security=CipherSuiteSecurity.insecure))</v>
      </c>
      <c r="V79" s="8">
        <f>FIND(Table7[[#This Row],[security]],Table7[[#This Row],[Column1]])</f>
        <v>381</v>
      </c>
    </row>
    <row r="80" spans="1:22" ht="32" x14ac:dyDescent="0.2">
      <c r="A80">
        <v>77</v>
      </c>
      <c r="B80" t="s">
        <v>13</v>
      </c>
      <c r="C80" t="s">
        <v>267</v>
      </c>
      <c r="D80" t="s">
        <v>268</v>
      </c>
      <c r="E80" t="s">
        <v>269</v>
      </c>
      <c r="F80" t="s">
        <v>15</v>
      </c>
      <c r="G80" t="s">
        <v>167</v>
      </c>
      <c r="H80" t="s">
        <v>32</v>
      </c>
      <c r="I80" t="s">
        <v>143</v>
      </c>
      <c r="J80" t="s">
        <v>143</v>
      </c>
      <c r="K80" t="s">
        <v>129</v>
      </c>
      <c r="L80" t="s">
        <v>26</v>
      </c>
      <c r="M80" t="s">
        <v>27</v>
      </c>
      <c r="N80" s="7" t="str">
        <f>VLOOKUP(Table7[[#This Row],[protocol_version]],protocol_version!A:B,2,FALSE)</f>
        <v>tls</v>
      </c>
      <c r="O80" s="7" t="str">
        <f>VLOOKUP(Table7[kex_algorithm],Table2[#All],2,FALSE)</f>
        <v>rsa</v>
      </c>
      <c r="P80" s="7" t="str">
        <f>VLOOKUP(Table7[auth_algorithm],Table3[#All],2,FALSE)</f>
        <v>rsa</v>
      </c>
      <c r="Q80" s="7" t="str">
        <f>VLOOKUP(Table7[enc_algorithm],Table4[#All],2,FALSE)</f>
        <v>null</v>
      </c>
      <c r="R80" s="7">
        <f>VLOOKUP(Table7[enc_algorithm],Table4[#All],3,FALSE)</f>
        <v>0</v>
      </c>
      <c r="S80" s="7" t="b">
        <f>VLOOKUP(Table7[enc_algorithm],Table4[#All],4,FALSE)</f>
        <v>0</v>
      </c>
      <c r="T80" s="7" t="str">
        <f>VLOOKUP(Table7[hash_algorithm],Table5[#All],2,FALSE)</f>
        <v>md5</v>
      </c>
      <c r="U8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session.add(CipherSuite(iana_name='TLS_RSA_WITH_NULL_MD5', gnutls_name='NULL-MD5', byte_1=0x00, byte_2=0x01, protocol_version=CipherSuiteProtocolVersion.tls, kex_algorithm=KeyExchangeAlgorithm.rsa, auth_algorithm=AuthenticationAlgorithm.rsa, enc_algorithm=SymmetricAlgorithm.null, enc_algorithm_bits=None, aead=False, hash_algorithm=HashAlgorithm.md5, security=CipherSuiteSecurity.insecure))</v>
      </c>
      <c r="V80" s="8">
        <f>FIND(Table7[[#This Row],[security]],Table7[[#This Row],[Column1]])</f>
        <v>382</v>
      </c>
    </row>
    <row r="81" spans="1:22" ht="32" x14ac:dyDescent="0.2">
      <c r="A81">
        <v>78</v>
      </c>
      <c r="B81" t="s">
        <v>13</v>
      </c>
      <c r="C81" t="s">
        <v>270</v>
      </c>
      <c r="D81" t="s">
        <v>271</v>
      </c>
      <c r="E81" t="s">
        <v>272</v>
      </c>
      <c r="F81" t="s">
        <v>15</v>
      </c>
      <c r="G81" t="s">
        <v>170</v>
      </c>
      <c r="H81" t="s">
        <v>32</v>
      </c>
      <c r="I81" t="s">
        <v>143</v>
      </c>
      <c r="J81" t="s">
        <v>143</v>
      </c>
      <c r="K81" t="s">
        <v>129</v>
      </c>
      <c r="L81" t="s">
        <v>21</v>
      </c>
      <c r="M81" t="s">
        <v>27</v>
      </c>
      <c r="N81" s="7" t="str">
        <f>VLOOKUP(Table7[[#This Row],[protocol_version]],protocol_version!A:B,2,FALSE)</f>
        <v>tls</v>
      </c>
      <c r="O81" s="7" t="str">
        <f>VLOOKUP(Table7[kex_algorithm],Table2[#All],2,FALSE)</f>
        <v>rsa</v>
      </c>
      <c r="P81" s="7" t="str">
        <f>VLOOKUP(Table7[auth_algorithm],Table3[#All],2,FALSE)</f>
        <v>rsa</v>
      </c>
      <c r="Q81" s="7" t="str">
        <f>VLOOKUP(Table7[enc_algorithm],Table4[#All],2,FALSE)</f>
        <v>null</v>
      </c>
      <c r="R81" s="7">
        <f>VLOOKUP(Table7[enc_algorithm],Table4[#All],3,FALSE)</f>
        <v>0</v>
      </c>
      <c r="S81" s="7" t="b">
        <f>VLOOKUP(Table7[enc_algorithm],Table4[#All],4,FALSE)</f>
        <v>0</v>
      </c>
      <c r="T81" s="7" t="str">
        <f>VLOOKUP(Table7[hash_algorithm],Table5[#All],2,FALSE)</f>
        <v>sha1</v>
      </c>
      <c r="U8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session.add(CipherSuite(iana_name='TLS_RSA_WITH_NULL_SHA', gnutls_name='NULL-SHA', byte_1=0x00, byte_2=0x02, protocol_version=CipherSuiteProtocolVersion.tls, kex_algorithm=KeyExchangeAlgorithm.rsa, auth_algorithm=AuthenticationAlgorithm.rsa, enc_algorithm=SymmetricAlgorithm.null, enc_algorithm_bits=None, aead=False, hash_algorithm=HashAlgorithm.sha1, security=CipherSuiteSecurity.insecure))</v>
      </c>
      <c r="V81" s="8">
        <f>FIND(Table7[[#This Row],[security]],Table7[[#This Row],[Column1]])</f>
        <v>383</v>
      </c>
    </row>
    <row r="82" spans="1:22" ht="48" x14ac:dyDescent="0.2">
      <c r="A82">
        <v>79</v>
      </c>
      <c r="B82" t="s">
        <v>13</v>
      </c>
      <c r="C82" t="s">
        <v>273</v>
      </c>
      <c r="D82" t="s">
        <v>274</v>
      </c>
      <c r="E82" t="s">
        <v>275</v>
      </c>
      <c r="F82" t="s">
        <v>15</v>
      </c>
      <c r="G82" t="s">
        <v>189</v>
      </c>
      <c r="H82" t="s">
        <v>32</v>
      </c>
      <c r="I82" t="s">
        <v>143</v>
      </c>
      <c r="J82" t="s">
        <v>143</v>
      </c>
      <c r="K82" t="s">
        <v>129</v>
      </c>
      <c r="L82" t="s">
        <v>43</v>
      </c>
      <c r="M82" t="s">
        <v>44</v>
      </c>
      <c r="N82" s="7" t="str">
        <f>VLOOKUP(Table7[[#This Row],[protocol_version]],protocol_version!A:B,2,FALSE)</f>
        <v>tls</v>
      </c>
      <c r="O82" s="7" t="str">
        <f>VLOOKUP(Table7[kex_algorithm],Table2[#All],2,FALSE)</f>
        <v>rsa</v>
      </c>
      <c r="P82" s="7" t="str">
        <f>VLOOKUP(Table7[auth_algorithm],Table3[#All],2,FALSE)</f>
        <v>rsa</v>
      </c>
      <c r="Q82" s="7" t="str">
        <f>VLOOKUP(Table7[enc_algorithm],Table4[#All],2,FALSE)</f>
        <v>null</v>
      </c>
      <c r="R82" s="7">
        <f>VLOOKUP(Table7[enc_algorithm],Table4[#All],3,FALSE)</f>
        <v>0</v>
      </c>
      <c r="S82" s="7" t="b">
        <f>VLOOKUP(Table7[enc_algorithm],Table4[#All],4,FALSE)</f>
        <v>0</v>
      </c>
      <c r="T82" s="7" t="str">
        <f>VLOOKUP(Table7[hash_algorithm],Table5[#All],2,FALSE)</f>
        <v>sha256</v>
      </c>
      <c r="U8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session.add(CipherSuite(iana_name='TLS_RSA_WITH_NULL_SHA256', gnutls_name='NULL-SHA256', byte_1=0x00, byte_2=0x3B, protocol_version=CipherSuiteProtocolVersion.tls, kex_algorithm=KeyExchangeAlgorithm.rsa, auth_algorithm=AuthenticationAlgorithm.rsa, enc_algorithm=SymmetricAlgorithm.null, enc_algorithm_bits=None, aead=False, hash_algorithm=HashAlgorithm.sha256, security=CipherSuiteSecurity.insecure))</v>
      </c>
      <c r="V82" s="8">
        <f>FIND(Table7[[#This Row],[security]],Table7[[#This Row],[Column1]])</f>
        <v>391</v>
      </c>
    </row>
    <row r="83" spans="1:22" ht="32" x14ac:dyDescent="0.2">
      <c r="A83">
        <v>80</v>
      </c>
      <c r="B83" t="s">
        <v>13</v>
      </c>
      <c r="C83" t="s">
        <v>276</v>
      </c>
      <c r="D83" t="s">
        <v>277</v>
      </c>
      <c r="F83" t="s">
        <v>15</v>
      </c>
      <c r="G83" t="s">
        <v>278</v>
      </c>
      <c r="H83" t="s">
        <v>32</v>
      </c>
      <c r="I83" t="s">
        <v>143</v>
      </c>
      <c r="J83" t="s">
        <v>143</v>
      </c>
      <c r="K83" t="s">
        <v>109</v>
      </c>
      <c r="L83" t="s">
        <v>26</v>
      </c>
      <c r="M83" t="s">
        <v>27</v>
      </c>
      <c r="N83" s="7" t="str">
        <f>VLOOKUP(Table7[[#This Row],[protocol_version]],protocol_version!A:B,2,FALSE)</f>
        <v>tls</v>
      </c>
      <c r="O83" s="7" t="str">
        <f>VLOOKUP(Table7[kex_algorithm],Table2[#All],2,FALSE)</f>
        <v>rsa</v>
      </c>
      <c r="P83" s="7" t="str">
        <f>VLOOKUP(Table7[auth_algorithm],Table3[#All],2,FALSE)</f>
        <v>rsa</v>
      </c>
      <c r="Q83" s="7" t="str">
        <f>VLOOKUP(Table7[enc_algorithm],Table4[#All],2,FALSE)</f>
        <v>rc4_128</v>
      </c>
      <c r="R83" s="7">
        <f>VLOOKUP(Table7[enc_algorithm],Table4[#All],3,FALSE)</f>
        <v>128</v>
      </c>
      <c r="S83" s="7" t="b">
        <f>VLOOKUP(Table7[enc_algorithm],Table4[#All],4,FALSE)</f>
        <v>0</v>
      </c>
      <c r="T83" s="7" t="str">
        <f>VLOOKUP(Table7[hash_algorithm],Table5[#All],2,FALSE)</f>
        <v>md5</v>
      </c>
      <c r="U8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session.add(CipherSuite(iana_name='TLS_RSA_WITH_RC4_128_MD5', gnutls_name=None, byte_1=0x00, byte_2=0x04, protocol_version=CipherSuiteProtocolVersion.tls, kex_algorithm=KeyExchangeAlgorithm.rsa, auth_algorithm=AuthenticationAlgorithm.rsa, enc_algorithm=SymmetricAlgorithm.rc4_128, enc_algorithm_bits=128, aead=False, hash_algorithm=HashAlgorithm.md5, security=CipherSuiteSecurity.insecure))</v>
      </c>
      <c r="V83" s="8">
        <f>FIND(Table7[[#This Row],[security]],Table7[[#This Row],[Column1]])</f>
        <v>381</v>
      </c>
    </row>
    <row r="84" spans="1:22" ht="32" x14ac:dyDescent="0.2">
      <c r="A84">
        <v>81</v>
      </c>
      <c r="B84" t="s">
        <v>13</v>
      </c>
      <c r="C84" t="s">
        <v>279</v>
      </c>
      <c r="D84" t="s">
        <v>280</v>
      </c>
      <c r="F84" t="s">
        <v>15</v>
      </c>
      <c r="G84" t="s">
        <v>281</v>
      </c>
      <c r="H84" t="s">
        <v>32</v>
      </c>
      <c r="I84" t="s">
        <v>143</v>
      </c>
      <c r="J84" t="s">
        <v>143</v>
      </c>
      <c r="K84" t="s">
        <v>109</v>
      </c>
      <c r="L84" t="s">
        <v>21</v>
      </c>
      <c r="M84" t="s">
        <v>27</v>
      </c>
      <c r="N84" s="7" t="str">
        <f>VLOOKUP(Table7[[#This Row],[protocol_version]],protocol_version!A:B,2,FALSE)</f>
        <v>tls</v>
      </c>
      <c r="O84" s="7" t="str">
        <f>VLOOKUP(Table7[kex_algorithm],Table2[#All],2,FALSE)</f>
        <v>rsa</v>
      </c>
      <c r="P84" s="7" t="str">
        <f>VLOOKUP(Table7[auth_algorithm],Table3[#All],2,FALSE)</f>
        <v>rsa</v>
      </c>
      <c r="Q84" s="7" t="str">
        <f>VLOOKUP(Table7[enc_algorithm],Table4[#All],2,FALSE)</f>
        <v>rc4_128</v>
      </c>
      <c r="R84" s="7">
        <f>VLOOKUP(Table7[enc_algorithm],Table4[#All],3,FALSE)</f>
        <v>128</v>
      </c>
      <c r="S84" s="7" t="b">
        <f>VLOOKUP(Table7[enc_algorithm],Table4[#All],4,FALSE)</f>
        <v>0</v>
      </c>
      <c r="T84" s="7" t="str">
        <f>VLOOKUP(Table7[hash_algorithm],Table5[#All],2,FALSE)</f>
        <v>sha1</v>
      </c>
      <c r="U8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session.add(CipherSuite(iana_name='TLS_RSA_WITH_RC4_128_SHA', gnutls_name=None, byte_1=0x00, byte_2=0x05, protocol_version=CipherSuiteProtocolVersion.tls, kex_algorithm=KeyExchangeAlgorithm.rsa, auth_algorithm=AuthenticationAlgorithm.rsa, enc_algorithm=SymmetricAlgorithm.rc4_128, enc_algorithm_bits=128, aead=False, hash_algorithm=HashAlgorithm.sha1, security=CipherSuiteSecurity.insecure))</v>
      </c>
      <c r="V84" s="8">
        <f>FIND(Table7[[#This Row],[security]],Table7[[#This Row],[Column1]])</f>
        <v>382</v>
      </c>
    </row>
    <row r="85" spans="1:22" ht="48" x14ac:dyDescent="0.2">
      <c r="A85">
        <v>82</v>
      </c>
      <c r="B85" t="s">
        <v>282</v>
      </c>
      <c r="C85" t="s">
        <v>410</v>
      </c>
      <c r="F85" t="s">
        <v>15</v>
      </c>
      <c r="G85" t="s">
        <v>411</v>
      </c>
      <c r="H85" t="s">
        <v>32</v>
      </c>
      <c r="I85" t="s">
        <v>18</v>
      </c>
      <c r="J85" t="s">
        <v>116</v>
      </c>
      <c r="K85" t="s">
        <v>33</v>
      </c>
      <c r="L85" t="s">
        <v>21</v>
      </c>
      <c r="M85" t="s">
        <v>22</v>
      </c>
      <c r="N85" s="7" t="str">
        <f>VLOOKUP(Table7[[#This Row],[protocol_version]],protocol_version!A:B,2,FALSE)</f>
        <v>tls</v>
      </c>
      <c r="O85" s="7" t="str">
        <f>VLOOKUP(Table7[kex_algorithm],Table2[#All],2,FALSE)</f>
        <v>dh</v>
      </c>
      <c r="P85" s="7" t="str">
        <f>VLOOKUP(Table7[auth_algorithm],Table3[#All],2,FALSE)</f>
        <v>dss</v>
      </c>
      <c r="Q85" s="7" t="str">
        <f>VLOOKUP(Table7[enc_algorithm],Table4[#All],2,FALSE)</f>
        <v>tripledes_ede_cbc</v>
      </c>
      <c r="R85" s="7">
        <f>VLOOKUP(Table7[enc_algorithm],Table4[#All],3,FALSE)</f>
        <v>168</v>
      </c>
      <c r="S85" s="7" t="b">
        <f>VLOOKUP(Table7[enc_algorithm],Table4[#All],4,FALSE)</f>
        <v>0</v>
      </c>
      <c r="T85" s="7" t="str">
        <f>VLOOKUP(Table7[hash_algorithm],Table5[#All],2,FALSE)</f>
        <v>sha1</v>
      </c>
      <c r="U8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session.add(CipherSuite(iana_name='TLS_DH_DSS_WITH_3DES_EDE_CBC_SHA', gnutls_name=None, byte_1=0x00, byte_2=0x0D, protocol_version=CipherSuiteProtocolVersion.tls, kex_algorithm=KeyExchangeAlgorithm.dh, auth_algorithm=AuthenticationAlgorithm.dss, enc_algorithm=SymmetricAlgorithm.tripledes_ede_cbc, enc_algorithm_bits=168, aead=False, hash_algorithm=HashAlgorithm.sha1, security=CipherSuiteSecurity.weak))</v>
      </c>
      <c r="V85" s="8">
        <f>FIND(Table7[[#This Row],[security]],Table7[[#This Row],[Column1]])</f>
        <v>399</v>
      </c>
    </row>
    <row r="86" spans="1:22" ht="48" x14ac:dyDescent="0.2">
      <c r="A86">
        <v>83</v>
      </c>
      <c r="B86" t="s">
        <v>282</v>
      </c>
      <c r="C86" t="s">
        <v>499</v>
      </c>
      <c r="F86" t="s">
        <v>15</v>
      </c>
      <c r="G86" t="s">
        <v>500</v>
      </c>
      <c r="H86" t="s">
        <v>32</v>
      </c>
      <c r="I86" t="s">
        <v>18</v>
      </c>
      <c r="J86" t="s">
        <v>116</v>
      </c>
      <c r="K86" t="s">
        <v>38</v>
      </c>
      <c r="L86" t="s">
        <v>21</v>
      </c>
      <c r="M86" t="s">
        <v>27</v>
      </c>
      <c r="N86" s="7" t="str">
        <f>VLOOKUP(Table7[[#This Row],[protocol_version]],protocol_version!A:B,2,FALSE)</f>
        <v>tls</v>
      </c>
      <c r="O86" s="7" t="str">
        <f>VLOOKUP(Table7[kex_algorithm],Table2[#All],2,FALSE)</f>
        <v>dh</v>
      </c>
      <c r="P86" s="7" t="str">
        <f>VLOOKUP(Table7[auth_algorithm],Table3[#All],2,FALSE)</f>
        <v>dss</v>
      </c>
      <c r="Q86" s="7" t="str">
        <f>VLOOKUP(Table7[enc_algorithm],Table4[#All],2,FALSE)</f>
        <v>aes128_cbc</v>
      </c>
      <c r="R86" s="7">
        <f>VLOOKUP(Table7[enc_algorithm],Table4[#All],3,FALSE)</f>
        <v>128</v>
      </c>
      <c r="S86" s="7" t="b">
        <f>VLOOKUP(Table7[enc_algorithm],Table4[#All],4,FALSE)</f>
        <v>0</v>
      </c>
      <c r="T86" s="7" t="str">
        <f>VLOOKUP(Table7[hash_algorithm],Table5[#All],2,FALSE)</f>
        <v>sha1</v>
      </c>
      <c r="U8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session.add(CipherSuite(iana_name='TLS_DH_DSS_WITH_AES_128_CBC_SHA', gnutls_name=None, byte_1=0x00, byte_2=0x30, protocol_version=CipherSuiteProtocolVersion.tls, kex_algorithm=KeyExchangeAlgorithm.dh, auth_algorithm=AuthenticationAlgorithm.dss, enc_algorithm=SymmetricAlgorithm.aes128_cbc, enc_algorithm_bits=128, aead=False, hash_algorithm=HashAlgorithm.sha1, security=CipherSuiteSecurity.weak))</v>
      </c>
      <c r="V86" s="8">
        <f>FIND(Table7[[#This Row],[security]],Table7[[#This Row],[Column1]])</f>
        <v>391</v>
      </c>
    </row>
    <row r="87" spans="1:22" ht="48" x14ac:dyDescent="0.2">
      <c r="A87">
        <v>84</v>
      </c>
      <c r="B87" t="s">
        <v>282</v>
      </c>
      <c r="C87" t="s">
        <v>460</v>
      </c>
      <c r="F87" t="s">
        <v>15</v>
      </c>
      <c r="G87" t="s">
        <v>402</v>
      </c>
      <c r="H87" t="s">
        <v>32</v>
      </c>
      <c r="I87" t="s">
        <v>18</v>
      </c>
      <c r="J87" t="s">
        <v>116</v>
      </c>
      <c r="K87" t="s">
        <v>38</v>
      </c>
      <c r="L87" t="s">
        <v>43</v>
      </c>
      <c r="M87" t="s">
        <v>44</v>
      </c>
      <c r="N87" s="7" t="str">
        <f>VLOOKUP(Table7[[#This Row],[protocol_version]],protocol_version!A:B,2,FALSE)</f>
        <v>tls</v>
      </c>
      <c r="O87" s="7" t="str">
        <f>VLOOKUP(Table7[kex_algorithm],Table2[#All],2,FALSE)</f>
        <v>dh</v>
      </c>
      <c r="P87" s="7" t="str">
        <f>VLOOKUP(Table7[auth_algorithm],Table3[#All],2,FALSE)</f>
        <v>dss</v>
      </c>
      <c r="Q87" s="7" t="str">
        <f>VLOOKUP(Table7[enc_algorithm],Table4[#All],2,FALSE)</f>
        <v>aes128_cbc</v>
      </c>
      <c r="R87" s="7">
        <f>VLOOKUP(Table7[enc_algorithm],Table4[#All],3,FALSE)</f>
        <v>128</v>
      </c>
      <c r="S87" s="7" t="b">
        <f>VLOOKUP(Table7[enc_algorithm],Table4[#All],4,FALSE)</f>
        <v>0</v>
      </c>
      <c r="T87" s="7" t="str">
        <f>VLOOKUP(Table7[hash_algorithm],Table5[#All],2,FALSE)</f>
        <v>sha256</v>
      </c>
      <c r="U8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session.add(CipherSuite(iana_name='TLS_DH_DSS_WITH_AES_128_CBC_SHA256', gnutls_name=None, byte_1=0x00, byte_2=0x3E, protocol_version=CipherSuiteProtocolVersion.tls, kex_algorithm=KeyExchangeAlgorithm.dh, auth_algorithm=AuthenticationAlgorithm.dss, enc_algorithm=SymmetricAlgorithm.aes128_cbc, enc_algorithm_bits=128, aead=False, hash_algorithm=HashAlgorithm.sha256, security=CipherSuiteSecurity.weak))</v>
      </c>
      <c r="V87" s="8">
        <f>FIND(Table7[[#This Row],[security]],Table7[[#This Row],[Column1]])</f>
        <v>396</v>
      </c>
    </row>
    <row r="88" spans="1:22" ht="48" x14ac:dyDescent="0.2">
      <c r="A88">
        <v>85</v>
      </c>
      <c r="B88" t="s">
        <v>282</v>
      </c>
      <c r="C88" t="s">
        <v>331</v>
      </c>
      <c r="F88" t="s">
        <v>15</v>
      </c>
      <c r="G88" t="s">
        <v>332</v>
      </c>
      <c r="H88" t="s">
        <v>32</v>
      </c>
      <c r="I88" t="s">
        <v>18</v>
      </c>
      <c r="J88" t="s">
        <v>116</v>
      </c>
      <c r="K88" t="s">
        <v>49</v>
      </c>
      <c r="L88" t="s">
        <v>43</v>
      </c>
      <c r="M88" t="s">
        <v>44</v>
      </c>
      <c r="N88" s="7" t="str">
        <f>VLOOKUP(Table7[[#This Row],[protocol_version]],protocol_version!A:B,2,FALSE)</f>
        <v>tls</v>
      </c>
      <c r="O88" s="7" t="str">
        <f>VLOOKUP(Table7[kex_algorithm],Table2[#All],2,FALSE)</f>
        <v>dh</v>
      </c>
      <c r="P88" s="7" t="str">
        <f>VLOOKUP(Table7[auth_algorithm],Table3[#All],2,FALSE)</f>
        <v>dss</v>
      </c>
      <c r="Q88" s="7" t="str">
        <f>VLOOKUP(Table7[enc_algorithm],Table4[#All],2,FALSE)</f>
        <v>aes128_gcm</v>
      </c>
      <c r="R88" s="7">
        <f>VLOOKUP(Table7[enc_algorithm],Table4[#All],3,FALSE)</f>
        <v>128</v>
      </c>
      <c r="S88" s="7" t="b">
        <f>VLOOKUP(Table7[enc_algorithm],Table4[#All],4,FALSE)</f>
        <v>1</v>
      </c>
      <c r="T88" s="7" t="str">
        <f>VLOOKUP(Table7[hash_algorithm],Table5[#All],2,FALSE)</f>
        <v>sha256</v>
      </c>
      <c r="U8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session.add(CipherSuite(iana_name='TLS_DH_DSS_WITH_AES_128_GCM_SHA256', gnutls_name=None, byte_1=0x00, byte_2=0xA4, protocol_version=CipherSuiteProtocolVersion.tls, kex_algorithm=KeyExchangeAlgorithm.dh, auth_algorithm=AuthenticationAlgorithm.dss, enc_algorithm=SymmetricAlgorithm.aes128_gcm, enc_algorithm_bits=128, aead=True, hash_algorithm=HashAlgorithm.sha256, security=CipherSuiteSecurity.weak))</v>
      </c>
      <c r="V88" s="8">
        <f>FIND(Table7[[#This Row],[security]],Table7[[#This Row],[Column1]])</f>
        <v>395</v>
      </c>
    </row>
    <row r="89" spans="1:22" ht="48" x14ac:dyDescent="0.2">
      <c r="A89">
        <v>86</v>
      </c>
      <c r="B89" t="s">
        <v>282</v>
      </c>
      <c r="C89" t="s">
        <v>532</v>
      </c>
      <c r="F89" t="s">
        <v>15</v>
      </c>
      <c r="G89" t="s">
        <v>306</v>
      </c>
      <c r="H89" t="s">
        <v>32</v>
      </c>
      <c r="I89" t="s">
        <v>18</v>
      </c>
      <c r="J89" t="s">
        <v>116</v>
      </c>
      <c r="K89" t="s">
        <v>54</v>
      </c>
      <c r="L89" t="s">
        <v>21</v>
      </c>
      <c r="M89" t="s">
        <v>27</v>
      </c>
      <c r="N89" s="7" t="str">
        <f>VLOOKUP(Table7[[#This Row],[protocol_version]],protocol_version!A:B,2,FALSE)</f>
        <v>tls</v>
      </c>
      <c r="O89" s="7" t="str">
        <f>VLOOKUP(Table7[kex_algorithm],Table2[#All],2,FALSE)</f>
        <v>dh</v>
      </c>
      <c r="P89" s="7" t="str">
        <f>VLOOKUP(Table7[auth_algorithm],Table3[#All],2,FALSE)</f>
        <v>dss</v>
      </c>
      <c r="Q89" s="7" t="str">
        <f>VLOOKUP(Table7[enc_algorithm],Table4[#All],2,FALSE)</f>
        <v>aes256_cbc</v>
      </c>
      <c r="R89" s="7">
        <f>VLOOKUP(Table7[enc_algorithm],Table4[#All],3,FALSE)</f>
        <v>256</v>
      </c>
      <c r="S89" s="7" t="b">
        <f>VLOOKUP(Table7[enc_algorithm],Table4[#All],4,FALSE)</f>
        <v>0</v>
      </c>
      <c r="T89" s="7" t="str">
        <f>VLOOKUP(Table7[hash_algorithm],Table5[#All],2,FALSE)</f>
        <v>sha1</v>
      </c>
      <c r="U8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session.add(CipherSuite(iana_name='TLS_DH_DSS_WITH_AES_256_CBC_SHA', gnutls_name=None, byte_1=0x00, byte_2=0x36, protocol_version=CipherSuiteProtocolVersion.tls, kex_algorithm=KeyExchangeAlgorithm.dh, auth_algorithm=AuthenticationAlgorithm.dss, enc_algorithm=SymmetricAlgorithm.aes256_cbc, enc_algorithm_bits=256, aead=False, hash_algorithm=HashAlgorithm.sha1, security=CipherSuiteSecurity.weak))</v>
      </c>
      <c r="V89" s="8">
        <f>FIND(Table7[[#This Row],[security]],Table7[[#This Row],[Column1]])</f>
        <v>391</v>
      </c>
    </row>
    <row r="90" spans="1:22" ht="48" x14ac:dyDescent="0.2">
      <c r="A90">
        <v>87</v>
      </c>
      <c r="B90" t="s">
        <v>282</v>
      </c>
      <c r="C90" t="s">
        <v>458</v>
      </c>
      <c r="F90" t="s">
        <v>15</v>
      </c>
      <c r="G90" t="s">
        <v>459</v>
      </c>
      <c r="H90" t="s">
        <v>32</v>
      </c>
      <c r="I90" t="s">
        <v>18</v>
      </c>
      <c r="J90" t="s">
        <v>116</v>
      </c>
      <c r="K90" t="s">
        <v>54</v>
      </c>
      <c r="L90" t="s">
        <v>43</v>
      </c>
      <c r="M90" t="s">
        <v>44</v>
      </c>
      <c r="N90" s="7" t="str">
        <f>VLOOKUP(Table7[[#This Row],[protocol_version]],protocol_version!A:B,2,FALSE)</f>
        <v>tls</v>
      </c>
      <c r="O90" s="7" t="str">
        <f>VLOOKUP(Table7[kex_algorithm],Table2[#All],2,FALSE)</f>
        <v>dh</v>
      </c>
      <c r="P90" s="7" t="str">
        <f>VLOOKUP(Table7[auth_algorithm],Table3[#All],2,FALSE)</f>
        <v>dss</v>
      </c>
      <c r="Q90" s="7" t="str">
        <f>VLOOKUP(Table7[enc_algorithm],Table4[#All],2,FALSE)</f>
        <v>aes256_cbc</v>
      </c>
      <c r="R90" s="7">
        <f>VLOOKUP(Table7[enc_algorithm],Table4[#All],3,FALSE)</f>
        <v>256</v>
      </c>
      <c r="S90" s="7" t="b">
        <f>VLOOKUP(Table7[enc_algorithm],Table4[#All],4,FALSE)</f>
        <v>0</v>
      </c>
      <c r="T90" s="7" t="str">
        <f>VLOOKUP(Table7[hash_algorithm],Table5[#All],2,FALSE)</f>
        <v>sha256</v>
      </c>
      <c r="U9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session.add(CipherSuite(iana_name='TLS_DH_DSS_WITH_AES_256_CBC_SHA256', gnutls_name=None, byte_1=0x00, byte_2=0x68, protocol_version=CipherSuiteProtocolVersion.tls, kex_algorithm=KeyExchangeAlgorithm.dh, auth_algorithm=AuthenticationAlgorithm.dss, enc_algorithm=SymmetricAlgorithm.aes256_cbc, enc_algorithm_bits=256, aead=False, hash_algorithm=HashAlgorithm.sha256, security=CipherSuiteSecurity.weak))</v>
      </c>
      <c r="V90" s="8">
        <f>FIND(Table7[[#This Row],[security]],Table7[[#This Row],[Column1]])</f>
        <v>396</v>
      </c>
    </row>
    <row r="91" spans="1:22" ht="48" x14ac:dyDescent="0.2">
      <c r="A91">
        <v>88</v>
      </c>
      <c r="B91" t="s">
        <v>282</v>
      </c>
      <c r="C91" t="s">
        <v>470</v>
      </c>
      <c r="F91" t="s">
        <v>15</v>
      </c>
      <c r="G91" t="s">
        <v>471</v>
      </c>
      <c r="H91" t="s">
        <v>32</v>
      </c>
      <c r="I91" t="s">
        <v>18</v>
      </c>
      <c r="J91" t="s">
        <v>116</v>
      </c>
      <c r="K91" t="s">
        <v>63</v>
      </c>
      <c r="L91" t="s">
        <v>64</v>
      </c>
      <c r="M91" t="s">
        <v>44</v>
      </c>
      <c r="N91" s="7" t="str">
        <f>VLOOKUP(Table7[[#This Row],[protocol_version]],protocol_version!A:B,2,FALSE)</f>
        <v>tls</v>
      </c>
      <c r="O91" s="7" t="str">
        <f>VLOOKUP(Table7[kex_algorithm],Table2[#All],2,FALSE)</f>
        <v>dh</v>
      </c>
      <c r="P91" s="7" t="str">
        <f>VLOOKUP(Table7[auth_algorithm],Table3[#All],2,FALSE)</f>
        <v>dss</v>
      </c>
      <c r="Q91" s="7" t="str">
        <f>VLOOKUP(Table7[enc_algorithm],Table4[#All],2,FALSE)</f>
        <v>aes256_gcm</v>
      </c>
      <c r="R91" s="7">
        <f>VLOOKUP(Table7[enc_algorithm],Table4[#All],3,FALSE)</f>
        <v>256</v>
      </c>
      <c r="S91" s="7" t="b">
        <f>VLOOKUP(Table7[enc_algorithm],Table4[#All],4,FALSE)</f>
        <v>1</v>
      </c>
      <c r="T91" s="7" t="str">
        <f>VLOOKUP(Table7[hash_algorithm],Table5[#All],2,FALSE)</f>
        <v>sha384</v>
      </c>
      <c r="U9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session.add(CipherSuite(iana_name='TLS_DH_DSS_WITH_AES_256_GCM_SHA384', gnutls_name=None, byte_1=0x00, byte_2=0xA5, protocol_version=CipherSuiteProtocolVersion.tls, kex_algorithm=KeyExchangeAlgorithm.dh, auth_algorithm=AuthenticationAlgorithm.dss, enc_algorithm=SymmetricAlgorithm.aes256_gcm, enc_algorithm_bits=256, aead=True, hash_algorithm=HashAlgorithm.sha384, security=CipherSuiteSecurity.weak))</v>
      </c>
      <c r="V91" s="8">
        <f>FIND(Table7[[#This Row],[security]],Table7[[#This Row],[Column1]])</f>
        <v>395</v>
      </c>
    </row>
    <row r="92" spans="1:22" ht="48" x14ac:dyDescent="0.2">
      <c r="A92">
        <v>89</v>
      </c>
      <c r="B92" t="s">
        <v>282</v>
      </c>
      <c r="C92" t="s">
        <v>401</v>
      </c>
      <c r="F92" t="s">
        <v>66</v>
      </c>
      <c r="G92" t="s">
        <v>402</v>
      </c>
      <c r="H92" t="s">
        <v>32</v>
      </c>
      <c r="I92" t="s">
        <v>18</v>
      </c>
      <c r="J92" t="s">
        <v>116</v>
      </c>
      <c r="K92" t="s">
        <v>68</v>
      </c>
      <c r="L92" t="s">
        <v>43</v>
      </c>
      <c r="M92" t="s">
        <v>27</v>
      </c>
      <c r="N92" s="7" t="str">
        <f>VLOOKUP(Table7[[#This Row],[protocol_version]],protocol_version!A:B,2,FALSE)</f>
        <v>tls</v>
      </c>
      <c r="O92" s="7" t="str">
        <f>VLOOKUP(Table7[kex_algorithm],Table2[#All],2,FALSE)</f>
        <v>dh</v>
      </c>
      <c r="P92" s="7" t="str">
        <f>VLOOKUP(Table7[auth_algorithm],Table3[#All],2,FALSE)</f>
        <v>dss</v>
      </c>
      <c r="Q92" s="7" t="str">
        <f>VLOOKUP(Table7[enc_algorithm],Table4[#All],2,FALSE)</f>
        <v>aria128_cbc</v>
      </c>
      <c r="R92" s="7">
        <f>VLOOKUP(Table7[enc_algorithm],Table4[#All],3,FALSE)</f>
        <v>128</v>
      </c>
      <c r="S92" s="7" t="b">
        <f>VLOOKUP(Table7[enc_algorithm],Table4[#All],4,FALSE)</f>
        <v>0</v>
      </c>
      <c r="T92" s="7" t="str">
        <f>VLOOKUP(Table7[hash_algorithm],Table5[#All],2,FALSE)</f>
        <v>sha256</v>
      </c>
      <c r="U9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session.add(CipherSuite(iana_name='TLS_DH_DSS_WITH_ARIA_128_CBC_SHA256', gnutls_name=None, byte_1=0xC0, byte_2=0x3E, protocol_version=CipherSuiteProtocolVersion.tls, kex_algorithm=KeyExchangeAlgorithm.dh, auth_algorithm=AuthenticationAlgorithm.dss, enc_algorithm=SymmetricAlgorithm.aria128_cbc, enc_algorithm_bits=128, aead=False, hash_algorithm=HashAlgorithm.sha256, security=CipherSuiteSecurity.weak))</v>
      </c>
      <c r="V92" s="8">
        <f>FIND(Table7[[#This Row],[security]],Table7[[#This Row],[Column1]])</f>
        <v>398</v>
      </c>
    </row>
    <row r="93" spans="1:22" ht="48" x14ac:dyDescent="0.2">
      <c r="A93">
        <v>90</v>
      </c>
      <c r="B93" t="s">
        <v>282</v>
      </c>
      <c r="C93" t="s">
        <v>391</v>
      </c>
      <c r="F93" t="s">
        <v>66</v>
      </c>
      <c r="G93" t="s">
        <v>392</v>
      </c>
      <c r="H93" t="s">
        <v>32</v>
      </c>
      <c r="I93" t="s">
        <v>18</v>
      </c>
      <c r="J93" t="s">
        <v>116</v>
      </c>
      <c r="K93" t="s">
        <v>71</v>
      </c>
      <c r="L93" t="s">
        <v>43</v>
      </c>
      <c r="M93" t="s">
        <v>44</v>
      </c>
      <c r="N93" s="7" t="str">
        <f>VLOOKUP(Table7[[#This Row],[protocol_version]],protocol_version!A:B,2,FALSE)</f>
        <v>tls</v>
      </c>
      <c r="O93" s="7" t="str">
        <f>VLOOKUP(Table7[kex_algorithm],Table2[#All],2,FALSE)</f>
        <v>dh</v>
      </c>
      <c r="P93" s="7" t="str">
        <f>VLOOKUP(Table7[auth_algorithm],Table3[#All],2,FALSE)</f>
        <v>dss</v>
      </c>
      <c r="Q93" s="7" t="str">
        <f>VLOOKUP(Table7[enc_algorithm],Table4[#All],2,FALSE)</f>
        <v>aria128_gcm</v>
      </c>
      <c r="R93" s="7">
        <f>VLOOKUP(Table7[enc_algorithm],Table4[#All],3,FALSE)</f>
        <v>128</v>
      </c>
      <c r="S93" s="7" t="b">
        <f>VLOOKUP(Table7[enc_algorithm],Table4[#All],4,FALSE)</f>
        <v>0</v>
      </c>
      <c r="T93" s="7" t="str">
        <f>VLOOKUP(Table7[hash_algorithm],Table5[#All],2,FALSE)</f>
        <v>sha256</v>
      </c>
      <c r="U9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session.add(CipherSuite(iana_name='TLS_DH_DSS_WITH_ARIA_128_GCM_SHA256', gnutls_name=None, byte_1=0xC0, byte_2=0x58, protocol_version=CipherSuiteProtocolVersion.tls, kex_algorithm=KeyExchangeAlgorithm.dh, auth_algorithm=AuthenticationAlgorithm.dss, enc_algorithm=SymmetricAlgorithm.aria128_gcm, enc_algorithm_bits=128, aead=False, hash_algorithm=HashAlgorithm.sha256, security=CipherSuiteSecurity.weak))</v>
      </c>
      <c r="V93" s="8">
        <f>FIND(Table7[[#This Row],[security]],Table7[[#This Row],[Column1]])</f>
        <v>398</v>
      </c>
    </row>
    <row r="94" spans="1:22" ht="48" x14ac:dyDescent="0.2">
      <c r="A94">
        <v>91</v>
      </c>
      <c r="B94" t="s">
        <v>282</v>
      </c>
      <c r="C94" t="s">
        <v>511</v>
      </c>
      <c r="F94" t="s">
        <v>66</v>
      </c>
      <c r="G94" t="s">
        <v>415</v>
      </c>
      <c r="H94" t="s">
        <v>32</v>
      </c>
      <c r="I94" t="s">
        <v>18</v>
      </c>
      <c r="J94" t="s">
        <v>116</v>
      </c>
      <c r="K94" t="s">
        <v>74</v>
      </c>
      <c r="L94" t="s">
        <v>64</v>
      </c>
      <c r="M94" t="s">
        <v>27</v>
      </c>
      <c r="N94" s="7" t="str">
        <f>VLOOKUP(Table7[[#This Row],[protocol_version]],protocol_version!A:B,2,FALSE)</f>
        <v>tls</v>
      </c>
      <c r="O94" s="7" t="str">
        <f>VLOOKUP(Table7[kex_algorithm],Table2[#All],2,FALSE)</f>
        <v>dh</v>
      </c>
      <c r="P94" s="7" t="str">
        <f>VLOOKUP(Table7[auth_algorithm],Table3[#All],2,FALSE)</f>
        <v>dss</v>
      </c>
      <c r="Q94" s="7" t="str">
        <f>VLOOKUP(Table7[enc_algorithm],Table4[#All],2,FALSE)</f>
        <v>aria256_cbc</v>
      </c>
      <c r="R94" s="7">
        <f>VLOOKUP(Table7[enc_algorithm],Table4[#All],3,FALSE)</f>
        <v>256</v>
      </c>
      <c r="S94" s="7" t="b">
        <f>VLOOKUP(Table7[enc_algorithm],Table4[#All],4,FALSE)</f>
        <v>0</v>
      </c>
      <c r="T94" s="7" t="str">
        <f>VLOOKUP(Table7[hash_algorithm],Table5[#All],2,FALSE)</f>
        <v>sha384</v>
      </c>
      <c r="U9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session.add(CipherSuite(iana_name='TLS_DH_DSS_WITH_ARIA_256_CBC_SHA384', gnutls_name=None, byte_1=0xC0, byte_2=0x3F, protocol_version=CipherSuiteProtocolVersion.tls, kex_algorithm=KeyExchangeAlgorithm.dh, auth_algorithm=AuthenticationAlgorithm.dss, enc_algorithm=SymmetricAlgorithm.aria256_cbc, enc_algorithm_bits=256, aead=False, hash_algorithm=HashAlgorithm.sha384, security=CipherSuiteSecurity.weak))</v>
      </c>
      <c r="V94" s="8">
        <f>FIND(Table7[[#This Row],[security]],Table7[[#This Row],[Column1]])</f>
        <v>398</v>
      </c>
    </row>
    <row r="95" spans="1:22" ht="48" x14ac:dyDescent="0.2">
      <c r="A95">
        <v>92</v>
      </c>
      <c r="B95" t="s">
        <v>282</v>
      </c>
      <c r="C95" t="s">
        <v>321</v>
      </c>
      <c r="F95" t="s">
        <v>66</v>
      </c>
      <c r="G95" t="s">
        <v>322</v>
      </c>
      <c r="H95" t="s">
        <v>32</v>
      </c>
      <c r="I95" t="s">
        <v>18</v>
      </c>
      <c r="J95" t="s">
        <v>116</v>
      </c>
      <c r="K95" t="s">
        <v>77</v>
      </c>
      <c r="L95" t="s">
        <v>64</v>
      </c>
      <c r="M95" t="s">
        <v>44</v>
      </c>
      <c r="N95" s="7" t="str">
        <f>VLOOKUP(Table7[[#This Row],[protocol_version]],protocol_version!A:B,2,FALSE)</f>
        <v>tls</v>
      </c>
      <c r="O95" s="7" t="str">
        <f>VLOOKUP(Table7[kex_algorithm],Table2[#All],2,FALSE)</f>
        <v>dh</v>
      </c>
      <c r="P95" s="7" t="str">
        <f>VLOOKUP(Table7[auth_algorithm],Table3[#All],2,FALSE)</f>
        <v>dss</v>
      </c>
      <c r="Q95" s="7" t="str">
        <f>VLOOKUP(Table7[enc_algorithm],Table4[#All],2,FALSE)</f>
        <v>aria256_gcm</v>
      </c>
      <c r="R95" s="7">
        <f>VLOOKUP(Table7[enc_algorithm],Table4[#All],3,FALSE)</f>
        <v>256</v>
      </c>
      <c r="S95" s="7" t="b">
        <f>VLOOKUP(Table7[enc_algorithm],Table4[#All],4,FALSE)</f>
        <v>0</v>
      </c>
      <c r="T95" s="7" t="str">
        <f>VLOOKUP(Table7[hash_algorithm],Table5[#All],2,FALSE)</f>
        <v>sha384</v>
      </c>
      <c r="U9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session.add(CipherSuite(iana_name='TLS_DH_DSS_WITH_ARIA_256_GCM_SHA384', gnutls_name=None, byte_1=0xC0, byte_2=0x59, protocol_version=CipherSuiteProtocolVersion.tls, kex_algorithm=KeyExchangeAlgorithm.dh, auth_algorithm=AuthenticationAlgorithm.dss, enc_algorithm=SymmetricAlgorithm.aria256_gcm, enc_algorithm_bits=256, aead=False, hash_algorithm=HashAlgorithm.sha384, security=CipherSuiteSecurity.weak))</v>
      </c>
      <c r="V95" s="8">
        <f>FIND(Table7[[#This Row],[security]],Table7[[#This Row],[Column1]])</f>
        <v>398</v>
      </c>
    </row>
    <row r="96" spans="1:22" ht="48" x14ac:dyDescent="0.2">
      <c r="A96">
        <v>93</v>
      </c>
      <c r="B96" t="s">
        <v>282</v>
      </c>
      <c r="C96" t="s">
        <v>446</v>
      </c>
      <c r="F96" t="s">
        <v>15</v>
      </c>
      <c r="G96" t="s">
        <v>447</v>
      </c>
      <c r="H96" t="s">
        <v>32</v>
      </c>
      <c r="I96" t="s">
        <v>18</v>
      </c>
      <c r="J96" t="s">
        <v>116</v>
      </c>
      <c r="K96" t="s">
        <v>81</v>
      </c>
      <c r="L96" t="s">
        <v>21</v>
      </c>
      <c r="M96" t="s">
        <v>27</v>
      </c>
      <c r="N96" s="7" t="str">
        <f>VLOOKUP(Table7[[#This Row],[protocol_version]],protocol_version!A:B,2,FALSE)</f>
        <v>tls</v>
      </c>
      <c r="O96" s="7" t="str">
        <f>VLOOKUP(Table7[kex_algorithm],Table2[#All],2,FALSE)</f>
        <v>dh</v>
      </c>
      <c r="P96" s="7" t="str">
        <f>VLOOKUP(Table7[auth_algorithm],Table3[#All],2,FALSE)</f>
        <v>dss</v>
      </c>
      <c r="Q96" s="7" t="str">
        <f>VLOOKUP(Table7[enc_algorithm],Table4[#All],2,FALSE)</f>
        <v>camellia128_cbc</v>
      </c>
      <c r="R96" s="7">
        <f>VLOOKUP(Table7[enc_algorithm],Table4[#All],3,FALSE)</f>
        <v>128</v>
      </c>
      <c r="S96" s="7" t="b">
        <f>VLOOKUP(Table7[enc_algorithm],Table4[#All],4,FALSE)</f>
        <v>0</v>
      </c>
      <c r="T96" s="7" t="str">
        <f>VLOOKUP(Table7[hash_algorithm],Table5[#All],2,FALSE)</f>
        <v>sha1</v>
      </c>
      <c r="U9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session.add(CipherSuite(iana_name='TLS_DH_DSS_WITH_CAMELLIA_128_CBC_SHA', gnutls_name=None, byte_1=0x00, byte_2=0x42, protocol_version=CipherSuiteProtocolVersion.tls, kex_algorithm=KeyExchangeAlgorithm.dh, auth_algorithm=AuthenticationAlgorithm.dss, enc_algorithm=SymmetricAlgorithm.camellia128_cbc, enc_algorithm_bits=128, aead=False, hash_algorithm=HashAlgorithm.sha1, security=CipherSuiteSecurity.weak))</v>
      </c>
      <c r="V96" s="8">
        <f>FIND(Table7[[#This Row],[security]],Table7[[#This Row],[Column1]])</f>
        <v>401</v>
      </c>
    </row>
    <row r="97" spans="1:22" ht="48" x14ac:dyDescent="0.2">
      <c r="A97">
        <v>94</v>
      </c>
      <c r="B97" t="s">
        <v>282</v>
      </c>
      <c r="C97" t="s">
        <v>553</v>
      </c>
      <c r="F97" t="s">
        <v>15</v>
      </c>
      <c r="G97" t="s">
        <v>554</v>
      </c>
      <c r="H97" t="s">
        <v>32</v>
      </c>
      <c r="I97" t="s">
        <v>18</v>
      </c>
      <c r="J97" t="s">
        <v>116</v>
      </c>
      <c r="K97" t="s">
        <v>81</v>
      </c>
      <c r="L97" t="s">
        <v>43</v>
      </c>
      <c r="M97" t="s">
        <v>27</v>
      </c>
      <c r="N97" s="7" t="str">
        <f>VLOOKUP(Table7[[#This Row],[protocol_version]],protocol_version!A:B,2,FALSE)</f>
        <v>tls</v>
      </c>
      <c r="O97" s="7" t="str">
        <f>VLOOKUP(Table7[kex_algorithm],Table2[#All],2,FALSE)</f>
        <v>dh</v>
      </c>
      <c r="P97" s="7" t="str">
        <f>VLOOKUP(Table7[auth_algorithm],Table3[#All],2,FALSE)</f>
        <v>dss</v>
      </c>
      <c r="Q97" s="7" t="str">
        <f>VLOOKUP(Table7[enc_algorithm],Table4[#All],2,FALSE)</f>
        <v>camellia128_cbc</v>
      </c>
      <c r="R97" s="7">
        <f>VLOOKUP(Table7[enc_algorithm],Table4[#All],3,FALSE)</f>
        <v>128</v>
      </c>
      <c r="S97" s="7" t="b">
        <f>VLOOKUP(Table7[enc_algorithm],Table4[#All],4,FALSE)</f>
        <v>0</v>
      </c>
      <c r="T97" s="7" t="str">
        <f>VLOOKUP(Table7[hash_algorithm],Table5[#All],2,FALSE)</f>
        <v>sha256</v>
      </c>
      <c r="U9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session.add(CipherSuite(iana_name='TLS_DH_DSS_WITH_CAMELLIA_128_CBC_SHA256', gnutls_name=None, byte_1=0x00, byte_2=0xBB, protocol_version=CipherSuiteProtocolVersion.tls, kex_algorithm=KeyExchangeAlgorithm.dh, auth_algorithm=AuthenticationAlgorithm.dss, enc_algorithm=SymmetricAlgorithm.camellia128_cbc, enc_algorithm_bits=128, aead=False, hash_algorithm=HashAlgorithm.sha256, security=CipherSuiteSecurity.weak))</v>
      </c>
      <c r="V97" s="8">
        <f>FIND(Table7[[#This Row],[security]],Table7[[#This Row],[Column1]])</f>
        <v>406</v>
      </c>
    </row>
    <row r="98" spans="1:22" ht="48" x14ac:dyDescent="0.2">
      <c r="A98">
        <v>95</v>
      </c>
      <c r="B98" t="s">
        <v>282</v>
      </c>
      <c r="C98" t="s">
        <v>536</v>
      </c>
      <c r="F98" t="s">
        <v>66</v>
      </c>
      <c r="G98" t="s">
        <v>537</v>
      </c>
      <c r="H98" t="s">
        <v>32</v>
      </c>
      <c r="I98" t="s">
        <v>18</v>
      </c>
      <c r="J98" t="s">
        <v>116</v>
      </c>
      <c r="K98" t="s">
        <v>89</v>
      </c>
      <c r="L98" t="s">
        <v>43</v>
      </c>
      <c r="M98" t="s">
        <v>44</v>
      </c>
      <c r="N98" s="7" t="str">
        <f>VLOOKUP(Table7[[#This Row],[protocol_version]],protocol_version!A:B,2,FALSE)</f>
        <v>tls</v>
      </c>
      <c r="O98" s="7" t="str">
        <f>VLOOKUP(Table7[kex_algorithm],Table2[#All],2,FALSE)</f>
        <v>dh</v>
      </c>
      <c r="P98" s="7" t="str">
        <f>VLOOKUP(Table7[auth_algorithm],Table3[#All],2,FALSE)</f>
        <v>dss</v>
      </c>
      <c r="Q98" s="7" t="str">
        <f>VLOOKUP(Table7[enc_algorithm],Table4[#All],2,FALSE)</f>
        <v>camellia128_gcm</v>
      </c>
      <c r="R98" s="7">
        <f>VLOOKUP(Table7[enc_algorithm],Table4[#All],3,FALSE)</f>
        <v>128</v>
      </c>
      <c r="S98" s="7" t="b">
        <f>VLOOKUP(Table7[enc_algorithm],Table4[#All],4,FALSE)</f>
        <v>0</v>
      </c>
      <c r="T98" s="7" t="str">
        <f>VLOOKUP(Table7[hash_algorithm],Table5[#All],2,FALSE)</f>
        <v>sha256</v>
      </c>
      <c r="U9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session.add(CipherSuite(iana_name='TLS_DH_DSS_WITH_CAMELLIA_128_GCM_SHA256', gnutls_name=None, byte_1=0xC0, byte_2=0x82, protocol_version=CipherSuiteProtocolVersion.tls, kex_algorithm=KeyExchangeAlgorithm.dh, auth_algorithm=AuthenticationAlgorithm.dss, enc_algorithm=SymmetricAlgorithm.camellia128_gcm, enc_algorithm_bits=128, aead=False, hash_algorithm=HashAlgorithm.sha256, security=CipherSuiteSecurity.weak))</v>
      </c>
      <c r="V98" s="8">
        <f>FIND(Table7[[#This Row],[security]],Table7[[#This Row],[Column1]])</f>
        <v>406</v>
      </c>
    </row>
    <row r="99" spans="1:22" ht="48" x14ac:dyDescent="0.2">
      <c r="A99">
        <v>96</v>
      </c>
      <c r="B99" t="s">
        <v>282</v>
      </c>
      <c r="C99" t="s">
        <v>387</v>
      </c>
      <c r="F99" t="s">
        <v>15</v>
      </c>
      <c r="G99" t="s">
        <v>101</v>
      </c>
      <c r="H99" t="s">
        <v>32</v>
      </c>
      <c r="I99" t="s">
        <v>18</v>
      </c>
      <c r="J99" t="s">
        <v>116</v>
      </c>
      <c r="K99" t="s">
        <v>94</v>
      </c>
      <c r="L99" t="s">
        <v>21</v>
      </c>
      <c r="M99" t="s">
        <v>27</v>
      </c>
      <c r="N99" s="7" t="str">
        <f>VLOOKUP(Table7[[#This Row],[protocol_version]],protocol_version!A:B,2,FALSE)</f>
        <v>tls</v>
      </c>
      <c r="O99" s="7" t="str">
        <f>VLOOKUP(Table7[kex_algorithm],Table2[#All],2,FALSE)</f>
        <v>dh</v>
      </c>
      <c r="P99" s="7" t="str">
        <f>VLOOKUP(Table7[auth_algorithm],Table3[#All],2,FALSE)</f>
        <v>dss</v>
      </c>
      <c r="Q99" s="7" t="str">
        <f>VLOOKUP(Table7[enc_algorithm],Table4[#All],2,FALSE)</f>
        <v>camellia256_cbc</v>
      </c>
      <c r="R99" s="7">
        <f>VLOOKUP(Table7[enc_algorithm],Table4[#All],3,FALSE)</f>
        <v>256</v>
      </c>
      <c r="S99" s="7" t="b">
        <f>VLOOKUP(Table7[enc_algorithm],Table4[#All],4,FALSE)</f>
        <v>0</v>
      </c>
      <c r="T99" s="7" t="str">
        <f>VLOOKUP(Table7[hash_algorithm],Table5[#All],2,FALSE)</f>
        <v>sha1</v>
      </c>
      <c r="U9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session.add(CipherSuite(iana_name='TLS_DH_DSS_WITH_CAMELLIA_256_CBC_SHA', gnutls_name=None, byte_1=0x00, byte_2=0x85, protocol_version=CipherSuiteProtocolVersion.tls, kex_algorithm=KeyExchangeAlgorithm.dh, auth_algorithm=AuthenticationAlgorithm.dss, enc_algorithm=SymmetricAlgorithm.camellia256_cbc, enc_algorithm_bits=256, aead=False, hash_algorithm=HashAlgorithm.sha1, security=CipherSuiteSecurity.weak))</v>
      </c>
      <c r="V99" s="8">
        <f>FIND(Table7[[#This Row],[security]],Table7[[#This Row],[Column1]])</f>
        <v>401</v>
      </c>
    </row>
    <row r="100" spans="1:22" ht="48" x14ac:dyDescent="0.2">
      <c r="A100">
        <v>97</v>
      </c>
      <c r="B100" t="s">
        <v>282</v>
      </c>
      <c r="C100" t="s">
        <v>338</v>
      </c>
      <c r="F100" t="s">
        <v>15</v>
      </c>
      <c r="G100" t="s">
        <v>339</v>
      </c>
      <c r="H100" t="s">
        <v>32</v>
      </c>
      <c r="I100" t="s">
        <v>18</v>
      </c>
      <c r="J100" t="s">
        <v>116</v>
      </c>
      <c r="K100" t="s">
        <v>94</v>
      </c>
      <c r="L100" t="s">
        <v>43</v>
      </c>
      <c r="M100" t="s">
        <v>27</v>
      </c>
      <c r="N100" s="7" t="str">
        <f>VLOOKUP(Table7[[#This Row],[protocol_version]],protocol_version!A:B,2,FALSE)</f>
        <v>tls</v>
      </c>
      <c r="O100" s="7" t="str">
        <f>VLOOKUP(Table7[kex_algorithm],Table2[#All],2,FALSE)</f>
        <v>dh</v>
      </c>
      <c r="P100" s="7" t="str">
        <f>VLOOKUP(Table7[auth_algorithm],Table3[#All],2,FALSE)</f>
        <v>dss</v>
      </c>
      <c r="Q100" s="7" t="str">
        <f>VLOOKUP(Table7[enc_algorithm],Table4[#All],2,FALSE)</f>
        <v>camellia256_cbc</v>
      </c>
      <c r="R100" s="7">
        <f>VLOOKUP(Table7[enc_algorithm],Table4[#All],3,FALSE)</f>
        <v>256</v>
      </c>
      <c r="S100" s="7" t="b">
        <f>VLOOKUP(Table7[enc_algorithm],Table4[#All],4,FALSE)</f>
        <v>0</v>
      </c>
      <c r="T100" s="7" t="str">
        <f>VLOOKUP(Table7[hash_algorithm],Table5[#All],2,FALSE)</f>
        <v>sha256</v>
      </c>
      <c r="U10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session.add(CipherSuite(iana_name='TLS_DH_DSS_WITH_CAMELLIA_256_CBC_SHA256', gnutls_name=None, byte_1=0x00, byte_2=0xC1, protocol_version=CipherSuiteProtocolVersion.tls, kex_algorithm=KeyExchangeAlgorithm.dh, auth_algorithm=AuthenticationAlgorithm.dss, enc_algorithm=SymmetricAlgorithm.camellia256_cbc, enc_algorithm_bits=256, aead=False, hash_algorithm=HashAlgorithm.sha256, security=CipherSuiteSecurity.weak))</v>
      </c>
      <c r="V100" s="8">
        <f>FIND(Table7[[#This Row],[security]],Table7[[#This Row],[Column1]])</f>
        <v>406</v>
      </c>
    </row>
    <row r="101" spans="1:22" ht="48" x14ac:dyDescent="0.2">
      <c r="A101">
        <v>98</v>
      </c>
      <c r="B101" t="s">
        <v>282</v>
      </c>
      <c r="C101" t="s">
        <v>407</v>
      </c>
      <c r="F101" t="s">
        <v>66</v>
      </c>
      <c r="G101" t="s">
        <v>408</v>
      </c>
      <c r="H101" t="s">
        <v>32</v>
      </c>
      <c r="I101" t="s">
        <v>18</v>
      </c>
      <c r="J101" t="s">
        <v>116</v>
      </c>
      <c r="K101" t="s">
        <v>102</v>
      </c>
      <c r="L101" t="s">
        <v>64</v>
      </c>
      <c r="M101" t="s">
        <v>44</v>
      </c>
      <c r="N101" s="7" t="str">
        <f>VLOOKUP(Table7[[#This Row],[protocol_version]],protocol_version!A:B,2,FALSE)</f>
        <v>tls</v>
      </c>
      <c r="O101" s="7" t="str">
        <f>VLOOKUP(Table7[kex_algorithm],Table2[#All],2,FALSE)</f>
        <v>dh</v>
      </c>
      <c r="P101" s="7" t="str">
        <f>VLOOKUP(Table7[auth_algorithm],Table3[#All],2,FALSE)</f>
        <v>dss</v>
      </c>
      <c r="Q101" s="7" t="str">
        <f>VLOOKUP(Table7[enc_algorithm],Table4[#All],2,FALSE)</f>
        <v>camellia256_gcm</v>
      </c>
      <c r="R101" s="7">
        <f>VLOOKUP(Table7[enc_algorithm],Table4[#All],3,FALSE)</f>
        <v>256</v>
      </c>
      <c r="S101" s="7" t="b">
        <f>VLOOKUP(Table7[enc_algorithm],Table4[#All],4,FALSE)</f>
        <v>0</v>
      </c>
      <c r="T101" s="7" t="str">
        <f>VLOOKUP(Table7[hash_algorithm],Table5[#All],2,FALSE)</f>
        <v>sha384</v>
      </c>
      <c r="U10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session.add(CipherSuite(iana_name='TLS_DH_DSS_WITH_CAMELLIA_256_GCM_SHA384', gnutls_name=None, byte_1=0xC0, byte_2=0x83, protocol_version=CipherSuiteProtocolVersion.tls, kex_algorithm=KeyExchangeAlgorithm.dh, auth_algorithm=AuthenticationAlgorithm.dss, enc_algorithm=SymmetricAlgorithm.camellia256_gcm, enc_algorithm_bits=256, aead=False, hash_algorithm=HashAlgorithm.sha384, security=CipherSuiteSecurity.weak))</v>
      </c>
      <c r="V101" s="8">
        <f>FIND(Table7[[#This Row],[security]],Table7[[#This Row],[Column1]])</f>
        <v>406</v>
      </c>
    </row>
    <row r="102" spans="1:22" ht="48" x14ac:dyDescent="0.2">
      <c r="A102">
        <v>99</v>
      </c>
      <c r="B102" t="s">
        <v>282</v>
      </c>
      <c r="C102" t="s">
        <v>448</v>
      </c>
      <c r="F102" t="s">
        <v>15</v>
      </c>
      <c r="G102" t="s">
        <v>449</v>
      </c>
      <c r="H102" t="s">
        <v>32</v>
      </c>
      <c r="I102" t="s">
        <v>18</v>
      </c>
      <c r="J102" t="s">
        <v>116</v>
      </c>
      <c r="K102" t="s">
        <v>113</v>
      </c>
      <c r="L102" t="s">
        <v>21</v>
      </c>
      <c r="M102" t="s">
        <v>27</v>
      </c>
      <c r="N102" s="7" t="str">
        <f>VLOOKUP(Table7[[#This Row],[protocol_version]],protocol_version!A:B,2,FALSE)</f>
        <v>tls</v>
      </c>
      <c r="O102" s="7" t="str">
        <f>VLOOKUP(Table7[kex_algorithm],Table2[#All],2,FALSE)</f>
        <v>dh</v>
      </c>
      <c r="P102" s="7" t="str">
        <f>VLOOKUP(Table7[auth_algorithm],Table3[#All],2,FALSE)</f>
        <v>dss</v>
      </c>
      <c r="Q102" s="7" t="str">
        <f>VLOOKUP(Table7[enc_algorithm],Table4[#All],2,FALSE)</f>
        <v>seed_cbc</v>
      </c>
      <c r="R102" s="7">
        <f>VLOOKUP(Table7[enc_algorithm],Table4[#All],3,FALSE)</f>
        <v>128</v>
      </c>
      <c r="S102" s="7" t="b">
        <f>VLOOKUP(Table7[enc_algorithm],Table4[#All],4,FALSE)</f>
        <v>0</v>
      </c>
      <c r="T102" s="7" t="str">
        <f>VLOOKUP(Table7[hash_algorithm],Table5[#All],2,FALSE)</f>
        <v>sha1</v>
      </c>
      <c r="U10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session.add(CipherSuite(iana_name='TLS_DH_DSS_WITH_SEED_CBC_SHA', gnutls_name=None, byte_1=0x00, byte_2=0x97, protocol_version=CipherSuiteProtocolVersion.tls, kex_algorithm=KeyExchangeAlgorithm.dh, auth_algorithm=AuthenticationAlgorithm.dss, enc_algorithm=SymmetricAlgorithm.seed_cbc, enc_algorithm_bits=128, aead=False, hash_algorithm=HashAlgorithm.sha1, security=CipherSuiteSecurity.weak))</v>
      </c>
      <c r="V102" s="8">
        <f>FIND(Table7[[#This Row],[security]],Table7[[#This Row],[Column1]])</f>
        <v>386</v>
      </c>
    </row>
    <row r="103" spans="1:22" ht="48" x14ac:dyDescent="0.2">
      <c r="A103">
        <v>100</v>
      </c>
      <c r="B103" t="s">
        <v>282</v>
      </c>
      <c r="C103" t="s">
        <v>519</v>
      </c>
      <c r="D103" t="s">
        <v>520</v>
      </c>
      <c r="E103" t="s">
        <v>521</v>
      </c>
      <c r="F103" t="s">
        <v>15</v>
      </c>
      <c r="G103" t="s">
        <v>398</v>
      </c>
      <c r="H103" t="s">
        <v>32</v>
      </c>
      <c r="I103" t="s">
        <v>121</v>
      </c>
      <c r="J103" t="s">
        <v>116</v>
      </c>
      <c r="K103" t="s">
        <v>33</v>
      </c>
      <c r="L103" t="s">
        <v>21</v>
      </c>
      <c r="M103" t="s">
        <v>22</v>
      </c>
      <c r="N103" s="7" t="str">
        <f>VLOOKUP(Table7[[#This Row],[protocol_version]],protocol_version!A:B,2,FALSE)</f>
        <v>tls</v>
      </c>
      <c r="O103" s="7" t="str">
        <f>VLOOKUP(Table7[kex_algorithm],Table2[#All],2,FALSE)</f>
        <v>dhe</v>
      </c>
      <c r="P103" s="7" t="str">
        <f>VLOOKUP(Table7[auth_algorithm],Table3[#All],2,FALSE)</f>
        <v>dss</v>
      </c>
      <c r="Q103" s="7" t="str">
        <f>VLOOKUP(Table7[enc_algorithm],Table4[#All],2,FALSE)</f>
        <v>tripledes_ede_cbc</v>
      </c>
      <c r="R103" s="7">
        <f>VLOOKUP(Table7[enc_algorithm],Table4[#All],3,FALSE)</f>
        <v>168</v>
      </c>
      <c r="S103" s="7" t="b">
        <f>VLOOKUP(Table7[enc_algorithm],Table4[#All],4,FALSE)</f>
        <v>0</v>
      </c>
      <c r="T103" s="7" t="str">
        <f>VLOOKUP(Table7[hash_algorithm],Table5[#All],2,FALSE)</f>
        <v>sha1</v>
      </c>
      <c r="U10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session.add(CipherSuite(iana_name='TLS_DHE_DSS_WITH_3DES_EDE_CBC_SHA', gnutls_name='DHE-DSS-DES-CBC3-SHA', byte_1=0x00, byte_2=0x13, protocol_version=CipherSuiteProtocolVersion.tls, kex_algorithm=KeyExchangeAlgorithm.dhe, auth_algorithm=AuthenticationAlgorithm.dss, enc_algorithm=SymmetricAlgorithm.tripledes_ede_cbc, enc_algorithm_bits=168, aead=False, hash_algorithm=HashAlgorithm.sha1, security=CipherSuiteSecurity.weak))</v>
      </c>
      <c r="V103" s="8">
        <f>FIND(Table7[[#This Row],[security]],Table7[[#This Row],[Column1]])</f>
        <v>419</v>
      </c>
    </row>
    <row r="104" spans="1:22" ht="48" x14ac:dyDescent="0.2">
      <c r="A104">
        <v>101</v>
      </c>
      <c r="B104" t="s">
        <v>282</v>
      </c>
      <c r="C104" t="s">
        <v>296</v>
      </c>
      <c r="D104" t="s">
        <v>297</v>
      </c>
      <c r="E104" t="s">
        <v>298</v>
      </c>
      <c r="F104" t="s">
        <v>15</v>
      </c>
      <c r="G104" t="s">
        <v>299</v>
      </c>
      <c r="H104" t="s">
        <v>32</v>
      </c>
      <c r="I104" t="s">
        <v>121</v>
      </c>
      <c r="J104" t="s">
        <v>128</v>
      </c>
      <c r="K104" t="s">
        <v>33</v>
      </c>
      <c r="L104" t="s">
        <v>21</v>
      </c>
      <c r="M104" t="s">
        <v>22</v>
      </c>
      <c r="N104" s="7" t="str">
        <f>VLOOKUP(Table7[[#This Row],[protocol_version]],protocol_version!A:B,2,FALSE)</f>
        <v>tls</v>
      </c>
      <c r="O104" s="7" t="str">
        <f>VLOOKUP(Table7[kex_algorithm],Table2[#All],2,FALSE)</f>
        <v>dhe</v>
      </c>
      <c r="P104" s="7" t="str">
        <f>VLOOKUP(Table7[auth_algorithm],Table3[#All],2,FALSE)</f>
        <v>psk</v>
      </c>
      <c r="Q104" s="7" t="str">
        <f>VLOOKUP(Table7[enc_algorithm],Table4[#All],2,FALSE)</f>
        <v>tripledes_ede_cbc</v>
      </c>
      <c r="R104" s="7">
        <f>VLOOKUP(Table7[enc_algorithm],Table4[#All],3,FALSE)</f>
        <v>168</v>
      </c>
      <c r="S104" s="7" t="b">
        <f>VLOOKUP(Table7[enc_algorithm],Table4[#All],4,FALSE)</f>
        <v>0</v>
      </c>
      <c r="T104" s="7" t="str">
        <f>VLOOKUP(Table7[hash_algorithm],Table5[#All],2,FALSE)</f>
        <v>sha1</v>
      </c>
      <c r="U10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session.add(CipherSuite(iana_name='TLS_DHE_PSK_WITH_3DES_EDE_CBC_SHA', gnutls_name='DHE-PSK-3DES-EDE-CBC-SHA', byte_1=0x00, byte_2=0x8F, protocol_version=CipherSuiteProtocolVersion.tls, kex_algorithm=KeyExchangeAlgorithm.dhe, auth_algorithm=AuthenticationAlgorithm.psk, enc_algorithm=SymmetricAlgorithm.tripledes_ede_cbc, enc_algorithm_bits=168, aead=False, hash_algorithm=HashAlgorithm.sha1, security=CipherSuiteSecurity.weak))</v>
      </c>
      <c r="V104" s="8">
        <f>FIND(Table7[[#This Row],[security]],Table7[[#This Row],[Column1]])</f>
        <v>423</v>
      </c>
    </row>
    <row r="105" spans="1:22" ht="48" x14ac:dyDescent="0.2">
      <c r="A105">
        <v>102</v>
      </c>
      <c r="B105" t="s">
        <v>282</v>
      </c>
      <c r="C105" t="s">
        <v>300</v>
      </c>
      <c r="D105" t="s">
        <v>301</v>
      </c>
      <c r="E105" t="s">
        <v>302</v>
      </c>
      <c r="F105" t="s">
        <v>15</v>
      </c>
      <c r="G105" t="s">
        <v>165</v>
      </c>
      <c r="H105" t="s">
        <v>32</v>
      </c>
      <c r="I105" t="s">
        <v>121</v>
      </c>
      <c r="J105" t="s">
        <v>143</v>
      </c>
      <c r="K105" t="s">
        <v>33</v>
      </c>
      <c r="L105" t="s">
        <v>21</v>
      </c>
      <c r="M105" t="s">
        <v>22</v>
      </c>
      <c r="N105" s="7" t="str">
        <f>VLOOKUP(Table7[[#This Row],[protocol_version]],protocol_version!A:B,2,FALSE)</f>
        <v>tls</v>
      </c>
      <c r="O105" s="7" t="str">
        <f>VLOOKUP(Table7[kex_algorithm],Table2[#All],2,FALSE)</f>
        <v>dhe</v>
      </c>
      <c r="P105" s="7" t="str">
        <f>VLOOKUP(Table7[auth_algorithm],Table3[#All],2,FALSE)</f>
        <v>rsa</v>
      </c>
      <c r="Q105" s="7" t="str">
        <f>VLOOKUP(Table7[enc_algorithm],Table4[#All],2,FALSE)</f>
        <v>tripledes_ede_cbc</v>
      </c>
      <c r="R105" s="7">
        <f>VLOOKUP(Table7[enc_algorithm],Table4[#All],3,FALSE)</f>
        <v>168</v>
      </c>
      <c r="S105" s="7" t="b">
        <f>VLOOKUP(Table7[enc_algorithm],Table4[#All],4,FALSE)</f>
        <v>0</v>
      </c>
      <c r="T105" s="7" t="str">
        <f>VLOOKUP(Table7[hash_algorithm],Table5[#All],2,FALSE)</f>
        <v>sha1</v>
      </c>
      <c r="U10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session.add(CipherSuite(iana_name='TLS_DHE_RSA_WITH_3DES_EDE_CBC_SHA', gnutls_name='DHE-RSA-DES-CBC3-SHA', byte_1=0x00, byte_2=0x16, protocol_version=CipherSuiteProtocolVersion.tls, kex_algorithm=KeyExchangeAlgorithm.dhe, auth_algorithm=AuthenticationAlgorithm.rsa, enc_algorithm=SymmetricAlgorithm.tripledes_ede_cbc, enc_algorithm_bits=168, aead=False, hash_algorithm=HashAlgorithm.sha1, security=CipherSuiteSecurity.weak))</v>
      </c>
      <c r="V105" s="8">
        <f>FIND(Table7[[#This Row],[security]],Table7[[#This Row],[Column1]])</f>
        <v>419</v>
      </c>
    </row>
    <row r="106" spans="1:22" ht="48" x14ac:dyDescent="0.2">
      <c r="A106">
        <v>103</v>
      </c>
      <c r="B106" t="s">
        <v>282</v>
      </c>
      <c r="C106" t="s">
        <v>323</v>
      </c>
      <c r="F106" t="s">
        <v>15</v>
      </c>
      <c r="G106" t="s">
        <v>196</v>
      </c>
      <c r="H106" t="s">
        <v>32</v>
      </c>
      <c r="I106" t="s">
        <v>18</v>
      </c>
      <c r="J106" t="s">
        <v>143</v>
      </c>
      <c r="K106" t="s">
        <v>33</v>
      </c>
      <c r="L106" t="s">
        <v>21</v>
      </c>
      <c r="M106" t="s">
        <v>22</v>
      </c>
      <c r="N106" s="7" t="str">
        <f>VLOOKUP(Table7[[#This Row],[protocol_version]],protocol_version!A:B,2,FALSE)</f>
        <v>tls</v>
      </c>
      <c r="O106" s="7" t="str">
        <f>VLOOKUP(Table7[kex_algorithm],Table2[#All],2,FALSE)</f>
        <v>dh</v>
      </c>
      <c r="P106" s="7" t="str">
        <f>VLOOKUP(Table7[auth_algorithm],Table3[#All],2,FALSE)</f>
        <v>rsa</v>
      </c>
      <c r="Q106" s="7" t="str">
        <f>VLOOKUP(Table7[enc_algorithm],Table4[#All],2,FALSE)</f>
        <v>tripledes_ede_cbc</v>
      </c>
      <c r="R106" s="7">
        <f>VLOOKUP(Table7[enc_algorithm],Table4[#All],3,FALSE)</f>
        <v>168</v>
      </c>
      <c r="S106" s="7" t="b">
        <f>VLOOKUP(Table7[enc_algorithm],Table4[#All],4,FALSE)</f>
        <v>0</v>
      </c>
      <c r="T106" s="7" t="str">
        <f>VLOOKUP(Table7[hash_algorithm],Table5[#All],2,FALSE)</f>
        <v>sha1</v>
      </c>
      <c r="U10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session.add(CipherSuite(iana_name='TLS_DH_RSA_WITH_3DES_EDE_CBC_SHA', gnutls_name=None, byte_1=0x00, byte_2=0x10, protocol_version=CipherSuiteProtocolVersion.tls, kex_algorithm=KeyExchangeAlgorithm.dh, auth_algorithm=AuthenticationAlgorithm.rsa, enc_algorithm=SymmetricAlgorithm.tripledes_ede_cbc, enc_algorithm_bits=168, aead=False, hash_algorithm=HashAlgorithm.sha1, security=CipherSuiteSecurity.weak))</v>
      </c>
      <c r="V106" s="8">
        <f>FIND(Table7[[#This Row],[security]],Table7[[#This Row],[Column1]])</f>
        <v>399</v>
      </c>
    </row>
    <row r="107" spans="1:22" ht="48" x14ac:dyDescent="0.2">
      <c r="A107">
        <v>104</v>
      </c>
      <c r="B107" t="s">
        <v>282</v>
      </c>
      <c r="C107" t="s">
        <v>378</v>
      </c>
      <c r="F107" t="s">
        <v>15</v>
      </c>
      <c r="G107" t="s">
        <v>379</v>
      </c>
      <c r="H107" t="s">
        <v>32</v>
      </c>
      <c r="I107" t="s">
        <v>18</v>
      </c>
      <c r="J107" t="s">
        <v>143</v>
      </c>
      <c r="K107" t="s">
        <v>38</v>
      </c>
      <c r="L107" t="s">
        <v>21</v>
      </c>
      <c r="M107" t="s">
        <v>27</v>
      </c>
      <c r="N107" s="7" t="str">
        <f>VLOOKUP(Table7[[#This Row],[protocol_version]],protocol_version!A:B,2,FALSE)</f>
        <v>tls</v>
      </c>
      <c r="O107" s="7" t="str">
        <f>VLOOKUP(Table7[kex_algorithm],Table2[#All],2,FALSE)</f>
        <v>dh</v>
      </c>
      <c r="P107" s="7" t="str">
        <f>VLOOKUP(Table7[auth_algorithm],Table3[#All],2,FALSE)</f>
        <v>rsa</v>
      </c>
      <c r="Q107" s="7" t="str">
        <f>VLOOKUP(Table7[enc_algorithm],Table4[#All],2,FALSE)</f>
        <v>aes128_cbc</v>
      </c>
      <c r="R107" s="7">
        <f>VLOOKUP(Table7[enc_algorithm],Table4[#All],3,FALSE)</f>
        <v>128</v>
      </c>
      <c r="S107" s="7" t="b">
        <f>VLOOKUP(Table7[enc_algorithm],Table4[#All],4,FALSE)</f>
        <v>0</v>
      </c>
      <c r="T107" s="7" t="str">
        <f>VLOOKUP(Table7[hash_algorithm],Table5[#All],2,FALSE)</f>
        <v>sha1</v>
      </c>
      <c r="U10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session.add(CipherSuite(iana_name='TLS_DH_RSA_WITH_AES_128_CBC_SHA', gnutls_name=None, byte_1=0x00, byte_2=0x31, protocol_version=CipherSuiteProtocolVersion.tls, kex_algorithm=KeyExchangeAlgorithm.dh, auth_algorithm=AuthenticationAlgorithm.rsa, enc_algorithm=SymmetricAlgorithm.aes128_cbc, enc_algorithm_bits=128, aead=False, hash_algorithm=HashAlgorithm.sha1, security=CipherSuiteSecurity.weak))</v>
      </c>
      <c r="V107" s="8">
        <f>FIND(Table7[[#This Row],[security]],Table7[[#This Row],[Column1]])</f>
        <v>391</v>
      </c>
    </row>
    <row r="108" spans="1:22" ht="48" x14ac:dyDescent="0.2">
      <c r="A108">
        <v>105</v>
      </c>
      <c r="B108" t="s">
        <v>282</v>
      </c>
      <c r="C108" t="s">
        <v>414</v>
      </c>
      <c r="F108" t="s">
        <v>15</v>
      </c>
      <c r="G108" t="s">
        <v>415</v>
      </c>
      <c r="H108" t="s">
        <v>32</v>
      </c>
      <c r="I108" t="s">
        <v>18</v>
      </c>
      <c r="J108" t="s">
        <v>143</v>
      </c>
      <c r="K108" t="s">
        <v>38</v>
      </c>
      <c r="L108" t="s">
        <v>43</v>
      </c>
      <c r="M108" t="s">
        <v>44</v>
      </c>
      <c r="N108" s="7" t="str">
        <f>VLOOKUP(Table7[[#This Row],[protocol_version]],protocol_version!A:B,2,FALSE)</f>
        <v>tls</v>
      </c>
      <c r="O108" s="7" t="str">
        <f>VLOOKUP(Table7[kex_algorithm],Table2[#All],2,FALSE)</f>
        <v>dh</v>
      </c>
      <c r="P108" s="7" t="str">
        <f>VLOOKUP(Table7[auth_algorithm],Table3[#All],2,FALSE)</f>
        <v>rsa</v>
      </c>
      <c r="Q108" s="7" t="str">
        <f>VLOOKUP(Table7[enc_algorithm],Table4[#All],2,FALSE)</f>
        <v>aes128_cbc</v>
      </c>
      <c r="R108" s="7">
        <f>VLOOKUP(Table7[enc_algorithm],Table4[#All],3,FALSE)</f>
        <v>128</v>
      </c>
      <c r="S108" s="7" t="b">
        <f>VLOOKUP(Table7[enc_algorithm],Table4[#All],4,FALSE)</f>
        <v>0</v>
      </c>
      <c r="T108" s="7" t="str">
        <f>VLOOKUP(Table7[hash_algorithm],Table5[#All],2,FALSE)</f>
        <v>sha256</v>
      </c>
      <c r="U10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session.add(CipherSuite(iana_name='TLS_DH_RSA_WITH_AES_128_CBC_SHA256', gnutls_name=None, byte_1=0x00, byte_2=0x3F, protocol_version=CipherSuiteProtocolVersion.tls, kex_algorithm=KeyExchangeAlgorithm.dh, auth_algorithm=AuthenticationAlgorithm.rsa, enc_algorithm=SymmetricAlgorithm.aes128_cbc, enc_algorithm_bits=128, aead=False, hash_algorithm=HashAlgorithm.sha256, security=CipherSuiteSecurity.weak))</v>
      </c>
      <c r="V108" s="8">
        <f>FIND(Table7[[#This Row],[security]],Table7[[#This Row],[Column1]])</f>
        <v>396</v>
      </c>
    </row>
    <row r="109" spans="1:22" ht="48" x14ac:dyDescent="0.2">
      <c r="A109">
        <v>106</v>
      </c>
      <c r="B109" t="s">
        <v>282</v>
      </c>
      <c r="C109" t="s">
        <v>335</v>
      </c>
      <c r="F109" t="s">
        <v>15</v>
      </c>
      <c r="G109" t="s">
        <v>336</v>
      </c>
      <c r="H109" t="s">
        <v>32</v>
      </c>
      <c r="I109" t="s">
        <v>18</v>
      </c>
      <c r="J109" t="s">
        <v>143</v>
      </c>
      <c r="K109" t="s">
        <v>49</v>
      </c>
      <c r="L109" t="s">
        <v>43</v>
      </c>
      <c r="M109" t="s">
        <v>44</v>
      </c>
      <c r="N109" s="7" t="str">
        <f>VLOOKUP(Table7[[#This Row],[protocol_version]],protocol_version!A:B,2,FALSE)</f>
        <v>tls</v>
      </c>
      <c r="O109" s="7" t="str">
        <f>VLOOKUP(Table7[kex_algorithm],Table2[#All],2,FALSE)</f>
        <v>dh</v>
      </c>
      <c r="P109" s="7" t="str">
        <f>VLOOKUP(Table7[auth_algorithm],Table3[#All],2,FALSE)</f>
        <v>rsa</v>
      </c>
      <c r="Q109" s="7" t="str">
        <f>VLOOKUP(Table7[enc_algorithm],Table4[#All],2,FALSE)</f>
        <v>aes128_gcm</v>
      </c>
      <c r="R109" s="7">
        <f>VLOOKUP(Table7[enc_algorithm],Table4[#All],3,FALSE)</f>
        <v>128</v>
      </c>
      <c r="S109" s="7" t="b">
        <f>VLOOKUP(Table7[enc_algorithm],Table4[#All],4,FALSE)</f>
        <v>1</v>
      </c>
      <c r="T109" s="7" t="str">
        <f>VLOOKUP(Table7[hash_algorithm],Table5[#All],2,FALSE)</f>
        <v>sha256</v>
      </c>
      <c r="U10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session.add(CipherSuite(iana_name='TLS_DH_RSA_WITH_AES_128_GCM_SHA256', gnutls_name=None, byte_1=0x00, byte_2=0xA0, protocol_version=CipherSuiteProtocolVersion.tls, kex_algorithm=KeyExchangeAlgorithm.dh, auth_algorithm=AuthenticationAlgorithm.rsa, enc_algorithm=SymmetricAlgorithm.aes128_gcm, enc_algorithm_bits=128, aead=True, hash_algorithm=HashAlgorithm.sha256, security=CipherSuiteSecurity.weak))</v>
      </c>
      <c r="V109" s="8">
        <f>FIND(Table7[[#This Row],[security]],Table7[[#This Row],[Column1]])</f>
        <v>395</v>
      </c>
    </row>
    <row r="110" spans="1:22" ht="48" x14ac:dyDescent="0.2">
      <c r="A110">
        <v>107</v>
      </c>
      <c r="B110" t="s">
        <v>282</v>
      </c>
      <c r="C110" t="s">
        <v>307</v>
      </c>
      <c r="F110" t="s">
        <v>15</v>
      </c>
      <c r="G110" t="s">
        <v>308</v>
      </c>
      <c r="H110" t="s">
        <v>32</v>
      </c>
      <c r="I110" t="s">
        <v>18</v>
      </c>
      <c r="J110" t="s">
        <v>143</v>
      </c>
      <c r="K110" t="s">
        <v>54</v>
      </c>
      <c r="L110" t="s">
        <v>21</v>
      </c>
      <c r="M110" t="s">
        <v>27</v>
      </c>
      <c r="N110" s="7" t="str">
        <f>VLOOKUP(Table7[[#This Row],[protocol_version]],protocol_version!A:B,2,FALSE)</f>
        <v>tls</v>
      </c>
      <c r="O110" s="7" t="str">
        <f>VLOOKUP(Table7[kex_algorithm],Table2[#All],2,FALSE)</f>
        <v>dh</v>
      </c>
      <c r="P110" s="7" t="str">
        <f>VLOOKUP(Table7[auth_algorithm],Table3[#All],2,FALSE)</f>
        <v>rsa</v>
      </c>
      <c r="Q110" s="7" t="str">
        <f>VLOOKUP(Table7[enc_algorithm],Table4[#All],2,FALSE)</f>
        <v>aes256_cbc</v>
      </c>
      <c r="R110" s="7">
        <f>VLOOKUP(Table7[enc_algorithm],Table4[#All],3,FALSE)</f>
        <v>256</v>
      </c>
      <c r="S110" s="7" t="b">
        <f>VLOOKUP(Table7[enc_algorithm],Table4[#All],4,FALSE)</f>
        <v>0</v>
      </c>
      <c r="T110" s="7" t="str">
        <f>VLOOKUP(Table7[hash_algorithm],Table5[#All],2,FALSE)</f>
        <v>sha1</v>
      </c>
      <c r="U11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session.add(CipherSuite(iana_name='TLS_DH_RSA_WITH_AES_256_CBC_SHA', gnutls_name=None, byte_1=0x00, byte_2=0x37, protocol_version=CipherSuiteProtocolVersion.tls, kex_algorithm=KeyExchangeAlgorithm.dh, auth_algorithm=AuthenticationAlgorithm.rsa, enc_algorithm=SymmetricAlgorithm.aes256_cbc, enc_algorithm_bits=256, aead=False, hash_algorithm=HashAlgorithm.sha1, security=CipherSuiteSecurity.weak))</v>
      </c>
      <c r="V110" s="8">
        <f>FIND(Table7[[#This Row],[security]],Table7[[#This Row],[Column1]])</f>
        <v>391</v>
      </c>
    </row>
    <row r="111" spans="1:22" ht="48" x14ac:dyDescent="0.2">
      <c r="A111">
        <v>108</v>
      </c>
      <c r="B111" t="s">
        <v>282</v>
      </c>
      <c r="C111" t="s">
        <v>348</v>
      </c>
      <c r="F111" t="s">
        <v>15</v>
      </c>
      <c r="G111" t="s">
        <v>349</v>
      </c>
      <c r="H111" t="s">
        <v>32</v>
      </c>
      <c r="I111" t="s">
        <v>18</v>
      </c>
      <c r="J111" t="s">
        <v>143</v>
      </c>
      <c r="K111" t="s">
        <v>54</v>
      </c>
      <c r="L111" t="s">
        <v>43</v>
      </c>
      <c r="M111" t="s">
        <v>44</v>
      </c>
      <c r="N111" s="7" t="str">
        <f>VLOOKUP(Table7[[#This Row],[protocol_version]],protocol_version!A:B,2,FALSE)</f>
        <v>tls</v>
      </c>
      <c r="O111" s="7" t="str">
        <f>VLOOKUP(Table7[kex_algorithm],Table2[#All],2,FALSE)</f>
        <v>dh</v>
      </c>
      <c r="P111" s="7" t="str">
        <f>VLOOKUP(Table7[auth_algorithm],Table3[#All],2,FALSE)</f>
        <v>rsa</v>
      </c>
      <c r="Q111" s="7" t="str">
        <f>VLOOKUP(Table7[enc_algorithm],Table4[#All],2,FALSE)</f>
        <v>aes256_cbc</v>
      </c>
      <c r="R111" s="7">
        <f>VLOOKUP(Table7[enc_algorithm],Table4[#All],3,FALSE)</f>
        <v>256</v>
      </c>
      <c r="S111" s="7" t="b">
        <f>VLOOKUP(Table7[enc_algorithm],Table4[#All],4,FALSE)</f>
        <v>0</v>
      </c>
      <c r="T111" s="7" t="str">
        <f>VLOOKUP(Table7[hash_algorithm],Table5[#All],2,FALSE)</f>
        <v>sha256</v>
      </c>
      <c r="U11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session.add(CipherSuite(iana_name='TLS_DH_RSA_WITH_AES_256_CBC_SHA256', gnutls_name=None, byte_1=0x00, byte_2=0x69, protocol_version=CipherSuiteProtocolVersion.tls, kex_algorithm=KeyExchangeAlgorithm.dh, auth_algorithm=AuthenticationAlgorithm.rsa, enc_algorithm=SymmetricAlgorithm.aes256_cbc, enc_algorithm_bits=256, aead=False, hash_algorithm=HashAlgorithm.sha256, security=CipherSuiteSecurity.weak))</v>
      </c>
      <c r="V111" s="8">
        <f>FIND(Table7[[#This Row],[security]],Table7[[#This Row],[Column1]])</f>
        <v>396</v>
      </c>
    </row>
    <row r="112" spans="1:22" ht="48" x14ac:dyDescent="0.2">
      <c r="A112">
        <v>109</v>
      </c>
      <c r="B112" t="s">
        <v>282</v>
      </c>
      <c r="C112" t="s">
        <v>434</v>
      </c>
      <c r="F112" t="s">
        <v>15</v>
      </c>
      <c r="G112" t="s">
        <v>435</v>
      </c>
      <c r="H112" t="s">
        <v>32</v>
      </c>
      <c r="I112" t="s">
        <v>18</v>
      </c>
      <c r="J112" t="s">
        <v>143</v>
      </c>
      <c r="K112" t="s">
        <v>63</v>
      </c>
      <c r="L112" t="s">
        <v>64</v>
      </c>
      <c r="M112" t="s">
        <v>44</v>
      </c>
      <c r="N112" s="7" t="str">
        <f>VLOOKUP(Table7[[#This Row],[protocol_version]],protocol_version!A:B,2,FALSE)</f>
        <v>tls</v>
      </c>
      <c r="O112" s="7" t="str">
        <f>VLOOKUP(Table7[kex_algorithm],Table2[#All],2,FALSE)</f>
        <v>dh</v>
      </c>
      <c r="P112" s="7" t="str">
        <f>VLOOKUP(Table7[auth_algorithm],Table3[#All],2,FALSE)</f>
        <v>rsa</v>
      </c>
      <c r="Q112" s="7" t="str">
        <f>VLOOKUP(Table7[enc_algorithm],Table4[#All],2,FALSE)</f>
        <v>aes256_gcm</v>
      </c>
      <c r="R112" s="7">
        <f>VLOOKUP(Table7[enc_algorithm],Table4[#All],3,FALSE)</f>
        <v>256</v>
      </c>
      <c r="S112" s="7" t="b">
        <f>VLOOKUP(Table7[enc_algorithm],Table4[#All],4,FALSE)</f>
        <v>1</v>
      </c>
      <c r="T112" s="7" t="str">
        <f>VLOOKUP(Table7[hash_algorithm],Table5[#All],2,FALSE)</f>
        <v>sha384</v>
      </c>
      <c r="U11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session.add(CipherSuite(iana_name='TLS_DH_RSA_WITH_AES_256_GCM_SHA384', gnutls_name=None, byte_1=0x00, byte_2=0xA1, protocol_version=CipherSuiteProtocolVersion.tls, kex_algorithm=KeyExchangeAlgorithm.dh, auth_algorithm=AuthenticationAlgorithm.rsa, enc_algorithm=SymmetricAlgorithm.aes256_gcm, enc_algorithm_bits=256, aead=True, hash_algorithm=HashAlgorithm.sha384, security=CipherSuiteSecurity.weak))</v>
      </c>
      <c r="V112" s="8">
        <f>FIND(Table7[[#This Row],[security]],Table7[[#This Row],[Column1]])</f>
        <v>395</v>
      </c>
    </row>
    <row r="113" spans="1:22" ht="48" x14ac:dyDescent="0.2">
      <c r="A113">
        <v>110</v>
      </c>
      <c r="B113" t="s">
        <v>282</v>
      </c>
      <c r="C113" t="s">
        <v>399</v>
      </c>
      <c r="F113" t="s">
        <v>66</v>
      </c>
      <c r="G113" t="s">
        <v>400</v>
      </c>
      <c r="H113" t="s">
        <v>32</v>
      </c>
      <c r="I113" t="s">
        <v>18</v>
      </c>
      <c r="J113" t="s">
        <v>143</v>
      </c>
      <c r="K113" t="s">
        <v>68</v>
      </c>
      <c r="L113" t="s">
        <v>43</v>
      </c>
      <c r="M113" t="s">
        <v>27</v>
      </c>
      <c r="N113" s="7" t="str">
        <f>VLOOKUP(Table7[[#This Row],[protocol_version]],protocol_version!A:B,2,FALSE)</f>
        <v>tls</v>
      </c>
      <c r="O113" s="7" t="str">
        <f>VLOOKUP(Table7[kex_algorithm],Table2[#All],2,FALSE)</f>
        <v>dh</v>
      </c>
      <c r="P113" s="7" t="str">
        <f>VLOOKUP(Table7[auth_algorithm],Table3[#All],2,FALSE)</f>
        <v>rsa</v>
      </c>
      <c r="Q113" s="7" t="str">
        <f>VLOOKUP(Table7[enc_algorithm],Table4[#All],2,FALSE)</f>
        <v>aria128_cbc</v>
      </c>
      <c r="R113" s="7">
        <f>VLOOKUP(Table7[enc_algorithm],Table4[#All],3,FALSE)</f>
        <v>128</v>
      </c>
      <c r="S113" s="7" t="b">
        <f>VLOOKUP(Table7[enc_algorithm],Table4[#All],4,FALSE)</f>
        <v>0</v>
      </c>
      <c r="T113" s="7" t="str">
        <f>VLOOKUP(Table7[hash_algorithm],Table5[#All],2,FALSE)</f>
        <v>sha256</v>
      </c>
      <c r="U11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session.add(CipherSuite(iana_name='TLS_DH_RSA_WITH_ARIA_128_CBC_SHA256', gnutls_name=None, byte_1=0xC0, byte_2=0x40, protocol_version=CipherSuiteProtocolVersion.tls, kex_algorithm=KeyExchangeAlgorithm.dh, auth_algorithm=AuthenticationAlgorithm.rsa, enc_algorithm=SymmetricAlgorithm.aria128_cbc, enc_algorithm_bits=128, aead=False, hash_algorithm=HashAlgorithm.sha256, security=CipherSuiteSecurity.weak))</v>
      </c>
      <c r="V113" s="8">
        <f>FIND(Table7[[#This Row],[security]],Table7[[#This Row],[Column1]])</f>
        <v>398</v>
      </c>
    </row>
    <row r="114" spans="1:22" ht="48" x14ac:dyDescent="0.2">
      <c r="A114">
        <v>111</v>
      </c>
      <c r="B114" t="s">
        <v>282</v>
      </c>
      <c r="C114" t="s">
        <v>517</v>
      </c>
      <c r="F114" t="s">
        <v>66</v>
      </c>
      <c r="G114" t="s">
        <v>518</v>
      </c>
      <c r="H114" t="s">
        <v>32</v>
      </c>
      <c r="I114" t="s">
        <v>18</v>
      </c>
      <c r="J114" t="s">
        <v>143</v>
      </c>
      <c r="K114" t="s">
        <v>71</v>
      </c>
      <c r="L114" t="s">
        <v>43</v>
      </c>
      <c r="M114" t="s">
        <v>44</v>
      </c>
      <c r="N114" s="7" t="str">
        <f>VLOOKUP(Table7[[#This Row],[protocol_version]],protocol_version!A:B,2,FALSE)</f>
        <v>tls</v>
      </c>
      <c r="O114" s="7" t="str">
        <f>VLOOKUP(Table7[kex_algorithm],Table2[#All],2,FALSE)</f>
        <v>dh</v>
      </c>
      <c r="P114" s="7" t="str">
        <f>VLOOKUP(Table7[auth_algorithm],Table3[#All],2,FALSE)</f>
        <v>rsa</v>
      </c>
      <c r="Q114" s="7" t="str">
        <f>VLOOKUP(Table7[enc_algorithm],Table4[#All],2,FALSE)</f>
        <v>aria128_gcm</v>
      </c>
      <c r="R114" s="7">
        <f>VLOOKUP(Table7[enc_algorithm],Table4[#All],3,FALSE)</f>
        <v>128</v>
      </c>
      <c r="S114" s="7" t="b">
        <f>VLOOKUP(Table7[enc_algorithm],Table4[#All],4,FALSE)</f>
        <v>0</v>
      </c>
      <c r="T114" s="7" t="str">
        <f>VLOOKUP(Table7[hash_algorithm],Table5[#All],2,FALSE)</f>
        <v>sha256</v>
      </c>
      <c r="U11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session.add(CipherSuite(iana_name='TLS_DH_RSA_WITH_ARIA_128_GCM_SHA256', gnutls_name=None, byte_1=0xC0, byte_2=0x54, protocol_version=CipherSuiteProtocolVersion.tls, kex_algorithm=KeyExchangeAlgorithm.dh, auth_algorithm=AuthenticationAlgorithm.rsa, enc_algorithm=SymmetricAlgorithm.aria128_gcm, enc_algorithm_bits=128, aead=False, hash_algorithm=HashAlgorithm.sha256, security=CipherSuiteSecurity.weak))</v>
      </c>
      <c r="V114" s="8">
        <f>FIND(Table7[[#This Row],[security]],Table7[[#This Row],[Column1]])</f>
        <v>398</v>
      </c>
    </row>
    <row r="115" spans="1:22" ht="48" x14ac:dyDescent="0.2">
      <c r="A115">
        <v>112</v>
      </c>
      <c r="B115" t="s">
        <v>282</v>
      </c>
      <c r="C115" t="s">
        <v>340</v>
      </c>
      <c r="F115" t="s">
        <v>66</v>
      </c>
      <c r="G115" t="s">
        <v>341</v>
      </c>
      <c r="H115" t="s">
        <v>32</v>
      </c>
      <c r="I115" t="s">
        <v>18</v>
      </c>
      <c r="J115" t="s">
        <v>143</v>
      </c>
      <c r="K115" t="s">
        <v>74</v>
      </c>
      <c r="L115" t="s">
        <v>64</v>
      </c>
      <c r="M115" t="s">
        <v>27</v>
      </c>
      <c r="N115" s="7" t="str">
        <f>VLOOKUP(Table7[[#This Row],[protocol_version]],protocol_version!A:B,2,FALSE)</f>
        <v>tls</v>
      </c>
      <c r="O115" s="7" t="str">
        <f>VLOOKUP(Table7[kex_algorithm],Table2[#All],2,FALSE)</f>
        <v>dh</v>
      </c>
      <c r="P115" s="7" t="str">
        <f>VLOOKUP(Table7[auth_algorithm],Table3[#All],2,FALSE)</f>
        <v>rsa</v>
      </c>
      <c r="Q115" s="7" t="str">
        <f>VLOOKUP(Table7[enc_algorithm],Table4[#All],2,FALSE)</f>
        <v>aria256_cbc</v>
      </c>
      <c r="R115" s="7">
        <f>VLOOKUP(Table7[enc_algorithm],Table4[#All],3,FALSE)</f>
        <v>256</v>
      </c>
      <c r="S115" s="7" t="b">
        <f>VLOOKUP(Table7[enc_algorithm],Table4[#All],4,FALSE)</f>
        <v>0</v>
      </c>
      <c r="T115" s="7" t="str">
        <f>VLOOKUP(Table7[hash_algorithm],Table5[#All],2,FALSE)</f>
        <v>sha384</v>
      </c>
      <c r="U11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session.add(CipherSuite(iana_name='TLS_DH_RSA_WITH_ARIA_256_CBC_SHA384', gnutls_name=None, byte_1=0xC0, byte_2=0x41, protocol_version=CipherSuiteProtocolVersion.tls, kex_algorithm=KeyExchangeAlgorithm.dh, auth_algorithm=AuthenticationAlgorithm.rsa, enc_algorithm=SymmetricAlgorithm.aria256_cbc, enc_algorithm_bits=256, aead=False, hash_algorithm=HashAlgorithm.sha384, security=CipherSuiteSecurity.weak))</v>
      </c>
      <c r="V115" s="8">
        <f>FIND(Table7[[#This Row],[security]],Table7[[#This Row],[Column1]])</f>
        <v>398</v>
      </c>
    </row>
    <row r="116" spans="1:22" ht="48" x14ac:dyDescent="0.2">
      <c r="A116">
        <v>113</v>
      </c>
      <c r="B116" t="s">
        <v>282</v>
      </c>
      <c r="C116" t="s">
        <v>497</v>
      </c>
      <c r="F116" t="s">
        <v>66</v>
      </c>
      <c r="G116" t="s">
        <v>498</v>
      </c>
      <c r="H116" t="s">
        <v>32</v>
      </c>
      <c r="I116" t="s">
        <v>18</v>
      </c>
      <c r="J116" t="s">
        <v>143</v>
      </c>
      <c r="K116" t="s">
        <v>77</v>
      </c>
      <c r="L116" t="s">
        <v>64</v>
      </c>
      <c r="M116" t="s">
        <v>44</v>
      </c>
      <c r="N116" s="7" t="str">
        <f>VLOOKUP(Table7[[#This Row],[protocol_version]],protocol_version!A:B,2,FALSE)</f>
        <v>tls</v>
      </c>
      <c r="O116" s="7" t="str">
        <f>VLOOKUP(Table7[kex_algorithm],Table2[#All],2,FALSE)</f>
        <v>dh</v>
      </c>
      <c r="P116" s="7" t="str">
        <f>VLOOKUP(Table7[auth_algorithm],Table3[#All],2,FALSE)</f>
        <v>rsa</v>
      </c>
      <c r="Q116" s="7" t="str">
        <f>VLOOKUP(Table7[enc_algorithm],Table4[#All],2,FALSE)</f>
        <v>aria256_gcm</v>
      </c>
      <c r="R116" s="7">
        <f>VLOOKUP(Table7[enc_algorithm],Table4[#All],3,FALSE)</f>
        <v>256</v>
      </c>
      <c r="S116" s="7" t="b">
        <f>VLOOKUP(Table7[enc_algorithm],Table4[#All],4,FALSE)</f>
        <v>0</v>
      </c>
      <c r="T116" s="7" t="str">
        <f>VLOOKUP(Table7[hash_algorithm],Table5[#All],2,FALSE)</f>
        <v>sha384</v>
      </c>
      <c r="U11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session.add(CipherSuite(iana_name='TLS_DH_RSA_WITH_ARIA_256_GCM_SHA384', gnutls_name=None, byte_1=0xC0, byte_2=0x55, protocol_version=CipherSuiteProtocolVersion.tls, kex_algorithm=KeyExchangeAlgorithm.dh, auth_algorithm=AuthenticationAlgorithm.rsa, enc_algorithm=SymmetricAlgorithm.aria256_gcm, enc_algorithm_bits=256, aead=False, hash_algorithm=HashAlgorithm.sha384, security=CipherSuiteSecurity.weak))</v>
      </c>
      <c r="V116" s="8">
        <f>FIND(Table7[[#This Row],[security]],Table7[[#This Row],[Column1]])</f>
        <v>398</v>
      </c>
    </row>
    <row r="117" spans="1:22" ht="48" x14ac:dyDescent="0.2">
      <c r="A117">
        <v>114</v>
      </c>
      <c r="B117" t="s">
        <v>282</v>
      </c>
      <c r="C117" t="s">
        <v>365</v>
      </c>
      <c r="F117" t="s">
        <v>15</v>
      </c>
      <c r="G117" t="s">
        <v>366</v>
      </c>
      <c r="H117" t="s">
        <v>32</v>
      </c>
      <c r="I117" t="s">
        <v>18</v>
      </c>
      <c r="J117" t="s">
        <v>143</v>
      </c>
      <c r="K117" t="s">
        <v>81</v>
      </c>
      <c r="L117" t="s">
        <v>21</v>
      </c>
      <c r="M117" t="s">
        <v>27</v>
      </c>
      <c r="N117" s="7" t="str">
        <f>VLOOKUP(Table7[[#This Row],[protocol_version]],protocol_version!A:B,2,FALSE)</f>
        <v>tls</v>
      </c>
      <c r="O117" s="7" t="str">
        <f>VLOOKUP(Table7[kex_algorithm],Table2[#All],2,FALSE)</f>
        <v>dh</v>
      </c>
      <c r="P117" s="7" t="str">
        <f>VLOOKUP(Table7[auth_algorithm],Table3[#All],2,FALSE)</f>
        <v>rsa</v>
      </c>
      <c r="Q117" s="7" t="str">
        <f>VLOOKUP(Table7[enc_algorithm],Table4[#All],2,FALSE)</f>
        <v>camellia128_cbc</v>
      </c>
      <c r="R117" s="7">
        <f>VLOOKUP(Table7[enc_algorithm],Table4[#All],3,FALSE)</f>
        <v>128</v>
      </c>
      <c r="S117" s="7" t="b">
        <f>VLOOKUP(Table7[enc_algorithm],Table4[#All],4,FALSE)</f>
        <v>0</v>
      </c>
      <c r="T117" s="7" t="str">
        <f>VLOOKUP(Table7[hash_algorithm],Table5[#All],2,FALSE)</f>
        <v>sha1</v>
      </c>
      <c r="U11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session.add(CipherSuite(iana_name='TLS_DH_RSA_WITH_CAMELLIA_128_CBC_SHA', gnutls_name=None, byte_1=0x00, byte_2=0x43, protocol_version=CipherSuiteProtocolVersion.tls, kex_algorithm=KeyExchangeAlgorithm.dh, auth_algorithm=AuthenticationAlgorithm.rsa, enc_algorithm=SymmetricAlgorithm.camellia128_cbc, enc_algorithm_bits=128, aead=False, hash_algorithm=HashAlgorithm.sha1, security=CipherSuiteSecurity.weak))</v>
      </c>
      <c r="V117" s="8">
        <f>FIND(Table7[[#This Row],[security]],Table7[[#This Row],[Column1]])</f>
        <v>401</v>
      </c>
    </row>
    <row r="118" spans="1:22" ht="48" x14ac:dyDescent="0.2">
      <c r="A118">
        <v>115</v>
      </c>
      <c r="B118" t="s">
        <v>282</v>
      </c>
      <c r="C118" t="s">
        <v>376</v>
      </c>
      <c r="F118" t="s">
        <v>15</v>
      </c>
      <c r="G118" t="s">
        <v>377</v>
      </c>
      <c r="H118" t="s">
        <v>32</v>
      </c>
      <c r="I118" t="s">
        <v>18</v>
      </c>
      <c r="J118" t="s">
        <v>143</v>
      </c>
      <c r="K118" t="s">
        <v>81</v>
      </c>
      <c r="L118" t="s">
        <v>43</v>
      </c>
      <c r="M118" t="s">
        <v>27</v>
      </c>
      <c r="N118" s="7" t="str">
        <f>VLOOKUP(Table7[[#This Row],[protocol_version]],protocol_version!A:B,2,FALSE)</f>
        <v>tls</v>
      </c>
      <c r="O118" s="7" t="str">
        <f>VLOOKUP(Table7[kex_algorithm],Table2[#All],2,FALSE)</f>
        <v>dh</v>
      </c>
      <c r="P118" s="7" t="str">
        <f>VLOOKUP(Table7[auth_algorithm],Table3[#All],2,FALSE)</f>
        <v>rsa</v>
      </c>
      <c r="Q118" s="7" t="str">
        <f>VLOOKUP(Table7[enc_algorithm],Table4[#All],2,FALSE)</f>
        <v>camellia128_cbc</v>
      </c>
      <c r="R118" s="7">
        <f>VLOOKUP(Table7[enc_algorithm],Table4[#All],3,FALSE)</f>
        <v>128</v>
      </c>
      <c r="S118" s="7" t="b">
        <f>VLOOKUP(Table7[enc_algorithm],Table4[#All],4,FALSE)</f>
        <v>0</v>
      </c>
      <c r="T118" s="7" t="str">
        <f>VLOOKUP(Table7[hash_algorithm],Table5[#All],2,FALSE)</f>
        <v>sha256</v>
      </c>
      <c r="U11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session.add(CipherSuite(iana_name='TLS_DH_RSA_WITH_CAMELLIA_128_CBC_SHA256', gnutls_name=None, byte_1=0x00, byte_2=0xBC, protocol_version=CipherSuiteProtocolVersion.tls, kex_algorithm=KeyExchangeAlgorithm.dh, auth_algorithm=AuthenticationAlgorithm.rsa, enc_algorithm=SymmetricAlgorithm.camellia128_cbc, enc_algorithm_bits=128, aead=False, hash_algorithm=HashAlgorithm.sha256, security=CipherSuiteSecurity.weak))</v>
      </c>
      <c r="V118" s="8">
        <f>FIND(Table7[[#This Row],[security]],Table7[[#This Row],[Column1]])</f>
        <v>406</v>
      </c>
    </row>
    <row r="119" spans="1:22" ht="48" x14ac:dyDescent="0.2">
      <c r="A119">
        <v>116</v>
      </c>
      <c r="B119" t="s">
        <v>282</v>
      </c>
      <c r="C119" t="s">
        <v>422</v>
      </c>
      <c r="F119" t="s">
        <v>66</v>
      </c>
      <c r="G119" t="s">
        <v>423</v>
      </c>
      <c r="H119" t="s">
        <v>32</v>
      </c>
      <c r="I119" t="s">
        <v>18</v>
      </c>
      <c r="J119" t="s">
        <v>143</v>
      </c>
      <c r="K119" t="s">
        <v>89</v>
      </c>
      <c r="L119" t="s">
        <v>43</v>
      </c>
      <c r="M119" t="s">
        <v>44</v>
      </c>
      <c r="N119" s="7" t="str">
        <f>VLOOKUP(Table7[[#This Row],[protocol_version]],protocol_version!A:B,2,FALSE)</f>
        <v>tls</v>
      </c>
      <c r="O119" s="7" t="str">
        <f>VLOOKUP(Table7[kex_algorithm],Table2[#All],2,FALSE)</f>
        <v>dh</v>
      </c>
      <c r="P119" s="7" t="str">
        <f>VLOOKUP(Table7[auth_algorithm],Table3[#All],2,FALSE)</f>
        <v>rsa</v>
      </c>
      <c r="Q119" s="7" t="str">
        <f>VLOOKUP(Table7[enc_algorithm],Table4[#All],2,FALSE)</f>
        <v>camellia128_gcm</v>
      </c>
      <c r="R119" s="7">
        <f>VLOOKUP(Table7[enc_algorithm],Table4[#All],3,FALSE)</f>
        <v>128</v>
      </c>
      <c r="S119" s="7" t="b">
        <f>VLOOKUP(Table7[enc_algorithm],Table4[#All],4,FALSE)</f>
        <v>0</v>
      </c>
      <c r="T119" s="7" t="str">
        <f>VLOOKUP(Table7[hash_algorithm],Table5[#All],2,FALSE)</f>
        <v>sha256</v>
      </c>
      <c r="U11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session.add(CipherSuite(iana_name='TLS_DH_RSA_WITH_CAMELLIA_128_GCM_SHA256', gnutls_name=None, byte_1=0xC0, byte_2=0x7E, protocol_version=CipherSuiteProtocolVersion.tls, kex_algorithm=KeyExchangeAlgorithm.dh, auth_algorithm=AuthenticationAlgorithm.rsa, enc_algorithm=SymmetricAlgorithm.camellia128_gcm, enc_algorithm_bits=128, aead=False, hash_algorithm=HashAlgorithm.sha256, security=CipherSuiteSecurity.weak))</v>
      </c>
      <c r="V119" s="8">
        <f>FIND(Table7[[#This Row],[security]],Table7[[#This Row],[Column1]])</f>
        <v>406</v>
      </c>
    </row>
    <row r="120" spans="1:22" ht="48" x14ac:dyDescent="0.2">
      <c r="A120">
        <v>117</v>
      </c>
      <c r="B120" t="s">
        <v>282</v>
      </c>
      <c r="C120" t="s">
        <v>367</v>
      </c>
      <c r="F120" t="s">
        <v>15</v>
      </c>
      <c r="G120" t="s">
        <v>368</v>
      </c>
      <c r="H120" t="s">
        <v>32</v>
      </c>
      <c r="I120" t="s">
        <v>18</v>
      </c>
      <c r="J120" t="s">
        <v>143</v>
      </c>
      <c r="K120" t="s">
        <v>94</v>
      </c>
      <c r="L120" t="s">
        <v>21</v>
      </c>
      <c r="M120" t="s">
        <v>27</v>
      </c>
      <c r="N120" s="7" t="str">
        <f>VLOOKUP(Table7[[#This Row],[protocol_version]],protocol_version!A:B,2,FALSE)</f>
        <v>tls</v>
      </c>
      <c r="O120" s="7" t="str">
        <f>VLOOKUP(Table7[kex_algorithm],Table2[#All],2,FALSE)</f>
        <v>dh</v>
      </c>
      <c r="P120" s="7" t="str">
        <f>VLOOKUP(Table7[auth_algorithm],Table3[#All],2,FALSE)</f>
        <v>rsa</v>
      </c>
      <c r="Q120" s="7" t="str">
        <f>VLOOKUP(Table7[enc_algorithm],Table4[#All],2,FALSE)</f>
        <v>camellia256_cbc</v>
      </c>
      <c r="R120" s="7">
        <f>VLOOKUP(Table7[enc_algorithm],Table4[#All],3,FALSE)</f>
        <v>256</v>
      </c>
      <c r="S120" s="7" t="b">
        <f>VLOOKUP(Table7[enc_algorithm],Table4[#All],4,FALSE)</f>
        <v>0</v>
      </c>
      <c r="T120" s="7" t="str">
        <f>VLOOKUP(Table7[hash_algorithm],Table5[#All],2,FALSE)</f>
        <v>sha1</v>
      </c>
      <c r="U12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session.add(CipherSuite(iana_name='TLS_DH_RSA_WITH_CAMELLIA_256_CBC_SHA', gnutls_name=None, byte_1=0x00, byte_2=0x86, protocol_version=CipherSuiteProtocolVersion.tls, kex_algorithm=KeyExchangeAlgorithm.dh, auth_algorithm=AuthenticationAlgorithm.rsa, enc_algorithm=SymmetricAlgorithm.camellia256_cbc, enc_algorithm_bits=256, aead=False, hash_algorithm=HashAlgorithm.sha1, security=CipherSuiteSecurity.weak))</v>
      </c>
      <c r="V120" s="8">
        <f>FIND(Table7[[#This Row],[security]],Table7[[#This Row],[Column1]])</f>
        <v>401</v>
      </c>
    </row>
    <row r="121" spans="1:22" ht="48" x14ac:dyDescent="0.2">
      <c r="A121">
        <v>118</v>
      </c>
      <c r="B121" t="s">
        <v>282</v>
      </c>
      <c r="C121" t="s">
        <v>380</v>
      </c>
      <c r="F121" t="s">
        <v>15</v>
      </c>
      <c r="G121" t="s">
        <v>381</v>
      </c>
      <c r="H121" t="s">
        <v>32</v>
      </c>
      <c r="I121" t="s">
        <v>18</v>
      </c>
      <c r="J121" t="s">
        <v>143</v>
      </c>
      <c r="K121" t="s">
        <v>94</v>
      </c>
      <c r="L121" t="s">
        <v>43</v>
      </c>
      <c r="M121" t="s">
        <v>27</v>
      </c>
      <c r="N121" s="7" t="str">
        <f>VLOOKUP(Table7[[#This Row],[protocol_version]],protocol_version!A:B,2,FALSE)</f>
        <v>tls</v>
      </c>
      <c r="O121" s="7" t="str">
        <f>VLOOKUP(Table7[kex_algorithm],Table2[#All],2,FALSE)</f>
        <v>dh</v>
      </c>
      <c r="P121" s="7" t="str">
        <f>VLOOKUP(Table7[auth_algorithm],Table3[#All],2,FALSE)</f>
        <v>rsa</v>
      </c>
      <c r="Q121" s="7" t="str">
        <f>VLOOKUP(Table7[enc_algorithm],Table4[#All],2,FALSE)</f>
        <v>camellia256_cbc</v>
      </c>
      <c r="R121" s="7">
        <f>VLOOKUP(Table7[enc_algorithm],Table4[#All],3,FALSE)</f>
        <v>256</v>
      </c>
      <c r="S121" s="7" t="b">
        <f>VLOOKUP(Table7[enc_algorithm],Table4[#All],4,FALSE)</f>
        <v>0</v>
      </c>
      <c r="T121" s="7" t="str">
        <f>VLOOKUP(Table7[hash_algorithm],Table5[#All],2,FALSE)</f>
        <v>sha256</v>
      </c>
      <c r="U12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session.add(CipherSuite(iana_name='TLS_DH_RSA_WITH_CAMELLIA_256_CBC_SHA256', gnutls_name=None, byte_1=0x00, byte_2=0xC2, protocol_version=CipherSuiteProtocolVersion.tls, kex_algorithm=KeyExchangeAlgorithm.dh, auth_algorithm=AuthenticationAlgorithm.rsa, enc_algorithm=SymmetricAlgorithm.camellia256_cbc, enc_algorithm_bits=256, aead=False, hash_algorithm=HashAlgorithm.sha256, security=CipherSuiteSecurity.weak))</v>
      </c>
      <c r="V121" s="8">
        <f>FIND(Table7[[#This Row],[security]],Table7[[#This Row],[Column1]])</f>
        <v>406</v>
      </c>
    </row>
    <row r="122" spans="1:22" ht="48" x14ac:dyDescent="0.2">
      <c r="A122">
        <v>119</v>
      </c>
      <c r="B122" t="s">
        <v>282</v>
      </c>
      <c r="C122" t="s">
        <v>374</v>
      </c>
      <c r="F122" t="s">
        <v>66</v>
      </c>
      <c r="G122" t="s">
        <v>375</v>
      </c>
      <c r="H122" t="s">
        <v>32</v>
      </c>
      <c r="I122" t="s">
        <v>18</v>
      </c>
      <c r="J122" t="s">
        <v>143</v>
      </c>
      <c r="K122" t="s">
        <v>102</v>
      </c>
      <c r="L122" t="s">
        <v>64</v>
      </c>
      <c r="M122" t="s">
        <v>44</v>
      </c>
      <c r="N122" s="7" t="str">
        <f>VLOOKUP(Table7[[#This Row],[protocol_version]],protocol_version!A:B,2,FALSE)</f>
        <v>tls</v>
      </c>
      <c r="O122" s="7" t="str">
        <f>VLOOKUP(Table7[kex_algorithm],Table2[#All],2,FALSE)</f>
        <v>dh</v>
      </c>
      <c r="P122" s="7" t="str">
        <f>VLOOKUP(Table7[auth_algorithm],Table3[#All],2,FALSE)</f>
        <v>rsa</v>
      </c>
      <c r="Q122" s="7" t="str">
        <f>VLOOKUP(Table7[enc_algorithm],Table4[#All],2,FALSE)</f>
        <v>camellia256_gcm</v>
      </c>
      <c r="R122" s="7">
        <f>VLOOKUP(Table7[enc_algorithm],Table4[#All],3,FALSE)</f>
        <v>256</v>
      </c>
      <c r="S122" s="7" t="b">
        <f>VLOOKUP(Table7[enc_algorithm],Table4[#All],4,FALSE)</f>
        <v>0</v>
      </c>
      <c r="T122" s="7" t="str">
        <f>VLOOKUP(Table7[hash_algorithm],Table5[#All],2,FALSE)</f>
        <v>sha384</v>
      </c>
      <c r="U12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session.add(CipherSuite(iana_name='TLS_DH_RSA_WITH_CAMELLIA_256_GCM_SHA384', gnutls_name=None, byte_1=0xC0, byte_2=0x7F, protocol_version=CipherSuiteProtocolVersion.tls, kex_algorithm=KeyExchangeAlgorithm.dh, auth_algorithm=AuthenticationAlgorithm.rsa, enc_algorithm=SymmetricAlgorithm.camellia256_gcm, enc_algorithm_bits=256, aead=False, hash_algorithm=HashAlgorithm.sha384, security=CipherSuiteSecurity.weak))</v>
      </c>
      <c r="V122" s="8">
        <f>FIND(Table7[[#This Row],[security]],Table7[[#This Row],[Column1]])</f>
        <v>406</v>
      </c>
    </row>
    <row r="123" spans="1:22" ht="48" x14ac:dyDescent="0.2">
      <c r="A123">
        <v>120</v>
      </c>
      <c r="B123" t="s">
        <v>282</v>
      </c>
      <c r="C123" t="s">
        <v>527</v>
      </c>
      <c r="F123" t="s">
        <v>15</v>
      </c>
      <c r="G123" t="s">
        <v>528</v>
      </c>
      <c r="H123" t="s">
        <v>32</v>
      </c>
      <c r="I123" t="s">
        <v>18</v>
      </c>
      <c r="J123" t="s">
        <v>143</v>
      </c>
      <c r="K123" t="s">
        <v>113</v>
      </c>
      <c r="L123" t="s">
        <v>21</v>
      </c>
      <c r="M123" t="s">
        <v>27</v>
      </c>
      <c r="N123" s="7" t="str">
        <f>VLOOKUP(Table7[[#This Row],[protocol_version]],protocol_version!A:B,2,FALSE)</f>
        <v>tls</v>
      </c>
      <c r="O123" s="7" t="str">
        <f>VLOOKUP(Table7[kex_algorithm],Table2[#All],2,FALSE)</f>
        <v>dh</v>
      </c>
      <c r="P123" s="7" t="str">
        <f>VLOOKUP(Table7[auth_algorithm],Table3[#All],2,FALSE)</f>
        <v>rsa</v>
      </c>
      <c r="Q123" s="7" t="str">
        <f>VLOOKUP(Table7[enc_algorithm],Table4[#All],2,FALSE)</f>
        <v>seed_cbc</v>
      </c>
      <c r="R123" s="7">
        <f>VLOOKUP(Table7[enc_algorithm],Table4[#All],3,FALSE)</f>
        <v>128</v>
      </c>
      <c r="S123" s="7" t="b">
        <f>VLOOKUP(Table7[enc_algorithm],Table4[#All],4,FALSE)</f>
        <v>0</v>
      </c>
      <c r="T123" s="7" t="str">
        <f>VLOOKUP(Table7[hash_algorithm],Table5[#All],2,FALSE)</f>
        <v>sha1</v>
      </c>
      <c r="U12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session.add(CipherSuite(iana_name='TLS_DH_RSA_WITH_SEED_CBC_SHA', gnutls_name=None, byte_1=0x00, byte_2=0x98, protocol_version=CipherSuiteProtocolVersion.tls, kex_algorithm=KeyExchangeAlgorithm.dh, auth_algorithm=AuthenticationAlgorithm.rsa, enc_algorithm=SymmetricAlgorithm.seed_cbc, enc_algorithm_bits=128, aead=False, hash_algorithm=HashAlgorithm.sha1, security=CipherSuiteSecurity.weak))</v>
      </c>
      <c r="V123" s="8">
        <f>FIND(Table7[[#This Row],[security]],Table7[[#This Row],[Column1]])</f>
        <v>386</v>
      </c>
    </row>
    <row r="124" spans="1:22" ht="48" x14ac:dyDescent="0.2">
      <c r="A124">
        <v>121</v>
      </c>
      <c r="B124" t="s">
        <v>282</v>
      </c>
      <c r="C124" t="s">
        <v>330</v>
      </c>
      <c r="F124" t="s">
        <v>66</v>
      </c>
      <c r="G124" t="s">
        <v>249</v>
      </c>
      <c r="H124" t="s">
        <v>32</v>
      </c>
      <c r="I124" t="s">
        <v>153</v>
      </c>
      <c r="J124" t="s">
        <v>168</v>
      </c>
      <c r="K124" t="s">
        <v>33</v>
      </c>
      <c r="L124" t="s">
        <v>21</v>
      </c>
      <c r="M124" t="s">
        <v>22</v>
      </c>
      <c r="N124" s="7" t="str">
        <f>VLOOKUP(Table7[[#This Row],[protocol_version]],protocol_version!A:B,2,FALSE)</f>
        <v>tls</v>
      </c>
      <c r="O124" s="7" t="str">
        <f>VLOOKUP(Table7[kex_algorithm],Table2[#All],2,FALSE)</f>
        <v>ecdh</v>
      </c>
      <c r="P124" s="7" t="str">
        <f>VLOOKUP(Table7[auth_algorithm],Table3[#All],2,FALSE)</f>
        <v>ecdsa</v>
      </c>
      <c r="Q124" s="7" t="str">
        <f>VLOOKUP(Table7[enc_algorithm],Table4[#All],2,FALSE)</f>
        <v>tripledes_ede_cbc</v>
      </c>
      <c r="R124" s="7">
        <f>VLOOKUP(Table7[enc_algorithm],Table4[#All],3,FALSE)</f>
        <v>168</v>
      </c>
      <c r="S124" s="7" t="b">
        <f>VLOOKUP(Table7[enc_algorithm],Table4[#All],4,FALSE)</f>
        <v>0</v>
      </c>
      <c r="T124" s="7" t="str">
        <f>VLOOKUP(Table7[hash_algorithm],Table5[#All],2,FALSE)</f>
        <v>sha1</v>
      </c>
      <c r="U12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session.add(CipherSuite(iana_name='TLS_ECDH_ECDSA_WITH_3DES_EDE_CBC_SHA', gnutls_name=None, byte_1=0xC0, byte_2=0x03, protocol_version=CipherSuiteProtocolVersion.tls, kex_algorithm=KeyExchangeAlgorithm.ecdh, auth_algorithm=AuthenticationAlgorithm.ecdsa, enc_algorithm=SymmetricAlgorithm.tripledes_ede_cbc, enc_algorithm_bits=168, aead=False, hash_algorithm=HashAlgorithm.sha1, security=CipherSuiteSecurity.weak))</v>
      </c>
      <c r="V124" s="8">
        <f>FIND(Table7[[#This Row],[security]],Table7[[#This Row],[Column1]])</f>
        <v>407</v>
      </c>
    </row>
    <row r="125" spans="1:22" ht="48" x14ac:dyDescent="0.2">
      <c r="A125">
        <v>122</v>
      </c>
      <c r="B125" t="s">
        <v>282</v>
      </c>
      <c r="C125" t="s">
        <v>469</v>
      </c>
      <c r="F125" t="s">
        <v>66</v>
      </c>
      <c r="G125" t="s">
        <v>278</v>
      </c>
      <c r="H125" t="s">
        <v>32</v>
      </c>
      <c r="I125" t="s">
        <v>153</v>
      </c>
      <c r="J125" t="s">
        <v>168</v>
      </c>
      <c r="K125" t="s">
        <v>38</v>
      </c>
      <c r="L125" t="s">
        <v>21</v>
      </c>
      <c r="M125" t="s">
        <v>27</v>
      </c>
      <c r="N125" s="7" t="str">
        <f>VLOOKUP(Table7[[#This Row],[protocol_version]],protocol_version!A:B,2,FALSE)</f>
        <v>tls</v>
      </c>
      <c r="O125" s="7" t="str">
        <f>VLOOKUP(Table7[kex_algorithm],Table2[#All],2,FALSE)</f>
        <v>ecdh</v>
      </c>
      <c r="P125" s="7" t="str">
        <f>VLOOKUP(Table7[auth_algorithm],Table3[#All],2,FALSE)</f>
        <v>ecdsa</v>
      </c>
      <c r="Q125" s="7" t="str">
        <f>VLOOKUP(Table7[enc_algorithm],Table4[#All],2,FALSE)</f>
        <v>aes128_cbc</v>
      </c>
      <c r="R125" s="7">
        <f>VLOOKUP(Table7[enc_algorithm],Table4[#All],3,FALSE)</f>
        <v>128</v>
      </c>
      <c r="S125" s="7" t="b">
        <f>VLOOKUP(Table7[enc_algorithm],Table4[#All],4,FALSE)</f>
        <v>0</v>
      </c>
      <c r="T125" s="7" t="str">
        <f>VLOOKUP(Table7[hash_algorithm],Table5[#All],2,FALSE)</f>
        <v>sha1</v>
      </c>
      <c r="U12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session.add(CipherSuite(iana_name='TLS_ECDH_ECDSA_WITH_AES_128_CBC_SHA', gnutls_name=None, byte_1=0xC0, byte_2=0x04, protocol_version=CipherSuiteProtocolVersion.tls, kex_algorithm=KeyExchangeAlgorithm.ecdh, auth_algorithm=AuthenticationAlgorithm.ecdsa, enc_algorithm=SymmetricAlgorithm.aes128_cbc, enc_algorithm_bits=128, aead=False, hash_algorithm=HashAlgorithm.sha1, security=CipherSuiteSecurity.weak))</v>
      </c>
      <c r="V125" s="8">
        <f>FIND(Table7[[#This Row],[security]],Table7[[#This Row],[Column1]])</f>
        <v>399</v>
      </c>
    </row>
    <row r="126" spans="1:22" ht="48" x14ac:dyDescent="0.2">
      <c r="A126">
        <v>123</v>
      </c>
      <c r="B126" t="s">
        <v>282</v>
      </c>
      <c r="C126" t="s">
        <v>507</v>
      </c>
      <c r="F126" t="s">
        <v>66</v>
      </c>
      <c r="G126" t="s">
        <v>223</v>
      </c>
      <c r="H126" t="s">
        <v>32</v>
      </c>
      <c r="I126" t="s">
        <v>153</v>
      </c>
      <c r="J126" t="s">
        <v>168</v>
      </c>
      <c r="K126" t="s">
        <v>38</v>
      </c>
      <c r="L126" t="s">
        <v>43</v>
      </c>
      <c r="M126" t="s">
        <v>44</v>
      </c>
      <c r="N126" s="7" t="str">
        <f>VLOOKUP(Table7[[#This Row],[protocol_version]],protocol_version!A:B,2,FALSE)</f>
        <v>tls</v>
      </c>
      <c r="O126" s="7" t="str">
        <f>VLOOKUP(Table7[kex_algorithm],Table2[#All],2,FALSE)</f>
        <v>ecdh</v>
      </c>
      <c r="P126" s="7" t="str">
        <f>VLOOKUP(Table7[auth_algorithm],Table3[#All],2,FALSE)</f>
        <v>ecdsa</v>
      </c>
      <c r="Q126" s="7" t="str">
        <f>VLOOKUP(Table7[enc_algorithm],Table4[#All],2,FALSE)</f>
        <v>aes128_cbc</v>
      </c>
      <c r="R126" s="7">
        <f>VLOOKUP(Table7[enc_algorithm],Table4[#All],3,FALSE)</f>
        <v>128</v>
      </c>
      <c r="S126" s="7" t="b">
        <f>VLOOKUP(Table7[enc_algorithm],Table4[#All],4,FALSE)</f>
        <v>0</v>
      </c>
      <c r="T126" s="7" t="str">
        <f>VLOOKUP(Table7[hash_algorithm],Table5[#All],2,FALSE)</f>
        <v>sha256</v>
      </c>
      <c r="U12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session.add(CipherSuite(iana_name='TLS_ECDH_ECDSA_WITH_AES_128_CBC_SHA256', gnutls_name=None, byte_1=0xC0, byte_2=0x25, protocol_version=CipherSuiteProtocolVersion.tls, kex_algorithm=KeyExchangeAlgorithm.ecdh, auth_algorithm=AuthenticationAlgorithm.ecdsa, enc_algorithm=SymmetricAlgorithm.aes128_cbc, enc_algorithm_bits=128, aead=False, hash_algorithm=HashAlgorithm.sha256, security=CipherSuiteSecurity.weak))</v>
      </c>
      <c r="V126" s="8">
        <f>FIND(Table7[[#This Row],[security]],Table7[[#This Row],[Column1]])</f>
        <v>404</v>
      </c>
    </row>
    <row r="127" spans="1:22" ht="48" x14ac:dyDescent="0.2">
      <c r="A127">
        <v>124</v>
      </c>
      <c r="B127" t="s">
        <v>282</v>
      </c>
      <c r="C127" t="s">
        <v>501</v>
      </c>
      <c r="F127" t="s">
        <v>66</v>
      </c>
      <c r="G127" t="s">
        <v>127</v>
      </c>
      <c r="H127" t="s">
        <v>32</v>
      </c>
      <c r="I127" t="s">
        <v>153</v>
      </c>
      <c r="J127" t="s">
        <v>168</v>
      </c>
      <c r="K127" t="s">
        <v>49</v>
      </c>
      <c r="L127" t="s">
        <v>43</v>
      </c>
      <c r="M127" t="s">
        <v>44</v>
      </c>
      <c r="N127" s="7" t="str">
        <f>VLOOKUP(Table7[[#This Row],[protocol_version]],protocol_version!A:B,2,FALSE)</f>
        <v>tls</v>
      </c>
      <c r="O127" s="7" t="str">
        <f>VLOOKUP(Table7[kex_algorithm],Table2[#All],2,FALSE)</f>
        <v>ecdh</v>
      </c>
      <c r="P127" s="7" t="str">
        <f>VLOOKUP(Table7[auth_algorithm],Table3[#All],2,FALSE)</f>
        <v>ecdsa</v>
      </c>
      <c r="Q127" s="7" t="str">
        <f>VLOOKUP(Table7[enc_algorithm],Table4[#All],2,FALSE)</f>
        <v>aes128_gcm</v>
      </c>
      <c r="R127" s="7">
        <f>VLOOKUP(Table7[enc_algorithm],Table4[#All],3,FALSE)</f>
        <v>128</v>
      </c>
      <c r="S127" s="7" t="b">
        <f>VLOOKUP(Table7[enc_algorithm],Table4[#All],4,FALSE)</f>
        <v>1</v>
      </c>
      <c r="T127" s="7" t="str">
        <f>VLOOKUP(Table7[hash_algorithm],Table5[#All],2,FALSE)</f>
        <v>sha256</v>
      </c>
      <c r="U12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session.add(CipherSuite(iana_name='TLS_ECDH_ECDSA_WITH_AES_128_GCM_SHA256', gnutls_name=None, byte_1=0xC0, byte_2=0x2D, protocol_version=CipherSuiteProtocolVersion.tls, kex_algorithm=KeyExchangeAlgorithm.ecdh, auth_algorithm=AuthenticationAlgorithm.ecdsa, enc_algorithm=SymmetricAlgorithm.aes128_gcm, enc_algorithm_bits=128, aead=True, hash_algorithm=HashAlgorithm.sha256, security=CipherSuiteSecurity.weak))</v>
      </c>
      <c r="V127" s="8">
        <f>FIND(Table7[[#This Row],[security]],Table7[[#This Row],[Column1]])</f>
        <v>403</v>
      </c>
    </row>
    <row r="128" spans="1:22" ht="48" x14ac:dyDescent="0.2">
      <c r="A128">
        <v>125</v>
      </c>
      <c r="B128" t="s">
        <v>282</v>
      </c>
      <c r="C128" t="s">
        <v>337</v>
      </c>
      <c r="F128" t="s">
        <v>66</v>
      </c>
      <c r="G128" t="s">
        <v>281</v>
      </c>
      <c r="H128" t="s">
        <v>32</v>
      </c>
      <c r="I128" t="s">
        <v>153</v>
      </c>
      <c r="J128" t="s">
        <v>168</v>
      </c>
      <c r="K128" t="s">
        <v>54</v>
      </c>
      <c r="L128" t="s">
        <v>21</v>
      </c>
      <c r="M128" t="s">
        <v>27</v>
      </c>
      <c r="N128" s="7" t="str">
        <f>VLOOKUP(Table7[[#This Row],[protocol_version]],protocol_version!A:B,2,FALSE)</f>
        <v>tls</v>
      </c>
      <c r="O128" s="7" t="str">
        <f>VLOOKUP(Table7[kex_algorithm],Table2[#All],2,FALSE)</f>
        <v>ecdh</v>
      </c>
      <c r="P128" s="7" t="str">
        <f>VLOOKUP(Table7[auth_algorithm],Table3[#All],2,FALSE)</f>
        <v>ecdsa</v>
      </c>
      <c r="Q128" s="7" t="str">
        <f>VLOOKUP(Table7[enc_algorithm],Table4[#All],2,FALSE)</f>
        <v>aes256_cbc</v>
      </c>
      <c r="R128" s="7">
        <f>VLOOKUP(Table7[enc_algorithm],Table4[#All],3,FALSE)</f>
        <v>256</v>
      </c>
      <c r="S128" s="7" t="b">
        <f>VLOOKUP(Table7[enc_algorithm],Table4[#All],4,FALSE)</f>
        <v>0</v>
      </c>
      <c r="T128" s="7" t="str">
        <f>VLOOKUP(Table7[hash_algorithm],Table5[#All],2,FALSE)</f>
        <v>sha1</v>
      </c>
      <c r="U12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session.add(CipherSuite(iana_name='TLS_ECDH_ECDSA_WITH_AES_256_CBC_SHA', gnutls_name=None, byte_1=0xC0, byte_2=0x05, protocol_version=CipherSuiteProtocolVersion.tls, kex_algorithm=KeyExchangeAlgorithm.ecdh, auth_algorithm=AuthenticationAlgorithm.ecdsa, enc_algorithm=SymmetricAlgorithm.aes256_cbc, enc_algorithm_bits=256, aead=False, hash_algorithm=HashAlgorithm.sha1, security=CipherSuiteSecurity.weak))</v>
      </c>
      <c r="V128" s="8">
        <f>FIND(Table7[[#This Row],[security]],Table7[[#This Row],[Column1]])</f>
        <v>399</v>
      </c>
    </row>
    <row r="129" spans="1:22" ht="48" x14ac:dyDescent="0.2">
      <c r="A129">
        <v>126</v>
      </c>
      <c r="B129" t="s">
        <v>282</v>
      </c>
      <c r="C129" t="s">
        <v>516</v>
      </c>
      <c r="F129" t="s">
        <v>66</v>
      </c>
      <c r="G129" t="s">
        <v>206</v>
      </c>
      <c r="H129" t="s">
        <v>32</v>
      </c>
      <c r="I129" t="s">
        <v>153</v>
      </c>
      <c r="J129" t="s">
        <v>168</v>
      </c>
      <c r="K129" t="s">
        <v>54</v>
      </c>
      <c r="L129" t="s">
        <v>64</v>
      </c>
      <c r="M129" t="s">
        <v>44</v>
      </c>
      <c r="N129" s="7" t="str">
        <f>VLOOKUP(Table7[[#This Row],[protocol_version]],protocol_version!A:B,2,FALSE)</f>
        <v>tls</v>
      </c>
      <c r="O129" s="7" t="str">
        <f>VLOOKUP(Table7[kex_algorithm],Table2[#All],2,FALSE)</f>
        <v>ecdh</v>
      </c>
      <c r="P129" s="7" t="str">
        <f>VLOOKUP(Table7[auth_algorithm],Table3[#All],2,FALSE)</f>
        <v>ecdsa</v>
      </c>
      <c r="Q129" s="7" t="str">
        <f>VLOOKUP(Table7[enc_algorithm],Table4[#All],2,FALSE)</f>
        <v>aes256_cbc</v>
      </c>
      <c r="R129" s="7">
        <f>VLOOKUP(Table7[enc_algorithm],Table4[#All],3,FALSE)</f>
        <v>256</v>
      </c>
      <c r="S129" s="7" t="b">
        <f>VLOOKUP(Table7[enc_algorithm],Table4[#All],4,FALSE)</f>
        <v>0</v>
      </c>
      <c r="T129" s="7" t="str">
        <f>VLOOKUP(Table7[hash_algorithm],Table5[#All],2,FALSE)</f>
        <v>sha384</v>
      </c>
      <c r="U12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session.add(CipherSuite(iana_name='TLS_ECDH_ECDSA_WITH_AES_256_CBC_SHA384', gnutls_name=None, byte_1=0xC0, byte_2=0x26, protocol_version=CipherSuiteProtocolVersion.tls, kex_algorithm=KeyExchangeAlgorithm.ecdh, auth_algorithm=AuthenticationAlgorithm.ecdsa, enc_algorithm=SymmetricAlgorithm.aes256_cbc, enc_algorithm_bits=256, aead=False, hash_algorithm=HashAlgorithm.sha384, security=CipherSuiteSecurity.weak))</v>
      </c>
      <c r="V129" s="8">
        <f>FIND(Table7[[#This Row],[security]],Table7[[#This Row],[Column1]])</f>
        <v>404</v>
      </c>
    </row>
    <row r="130" spans="1:22" ht="48" x14ac:dyDescent="0.2">
      <c r="A130">
        <v>127</v>
      </c>
      <c r="B130" t="s">
        <v>282</v>
      </c>
      <c r="C130" t="s">
        <v>445</v>
      </c>
      <c r="F130" t="s">
        <v>66</v>
      </c>
      <c r="G130" t="s">
        <v>253</v>
      </c>
      <c r="H130" t="s">
        <v>32</v>
      </c>
      <c r="I130" t="s">
        <v>153</v>
      </c>
      <c r="J130" t="s">
        <v>168</v>
      </c>
      <c r="K130" t="s">
        <v>63</v>
      </c>
      <c r="L130" t="s">
        <v>64</v>
      </c>
      <c r="M130" t="s">
        <v>44</v>
      </c>
      <c r="N130" s="7" t="str">
        <f>VLOOKUP(Table7[[#This Row],[protocol_version]],protocol_version!A:B,2,FALSE)</f>
        <v>tls</v>
      </c>
      <c r="O130" s="7" t="str">
        <f>VLOOKUP(Table7[kex_algorithm],Table2[#All],2,FALSE)</f>
        <v>ecdh</v>
      </c>
      <c r="P130" s="7" t="str">
        <f>VLOOKUP(Table7[auth_algorithm],Table3[#All],2,FALSE)</f>
        <v>ecdsa</v>
      </c>
      <c r="Q130" s="7" t="str">
        <f>VLOOKUP(Table7[enc_algorithm],Table4[#All],2,FALSE)</f>
        <v>aes256_gcm</v>
      </c>
      <c r="R130" s="7">
        <f>VLOOKUP(Table7[enc_algorithm],Table4[#All],3,FALSE)</f>
        <v>256</v>
      </c>
      <c r="S130" s="7" t="b">
        <f>VLOOKUP(Table7[enc_algorithm],Table4[#All],4,FALSE)</f>
        <v>1</v>
      </c>
      <c r="T130" s="7" t="str">
        <f>VLOOKUP(Table7[hash_algorithm],Table5[#All],2,FALSE)</f>
        <v>sha384</v>
      </c>
      <c r="U13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session.add(CipherSuite(iana_name='TLS_ECDH_ECDSA_WITH_AES_256_GCM_SHA384', gnutls_name=None, byte_1=0xC0, byte_2=0x2E, protocol_version=CipherSuiteProtocolVersion.tls, kex_algorithm=KeyExchangeAlgorithm.ecdh, auth_algorithm=AuthenticationAlgorithm.ecdsa, enc_algorithm=SymmetricAlgorithm.aes256_gcm, enc_algorithm_bits=256, aead=True, hash_algorithm=HashAlgorithm.sha384, security=CipherSuiteSecurity.weak))</v>
      </c>
      <c r="V130" s="8">
        <f>FIND(Table7[[#This Row],[security]],Table7[[#This Row],[Column1]])</f>
        <v>403</v>
      </c>
    </row>
    <row r="131" spans="1:22" ht="48" x14ac:dyDescent="0.2">
      <c r="A131">
        <v>128</v>
      </c>
      <c r="B131" t="s">
        <v>282</v>
      </c>
      <c r="C131" t="s">
        <v>541</v>
      </c>
      <c r="F131" t="s">
        <v>66</v>
      </c>
      <c r="G131" t="s">
        <v>542</v>
      </c>
      <c r="H131" t="s">
        <v>32</v>
      </c>
      <c r="I131" t="s">
        <v>153</v>
      </c>
      <c r="J131" t="s">
        <v>168</v>
      </c>
      <c r="K131" t="s">
        <v>68</v>
      </c>
      <c r="L131" t="s">
        <v>43</v>
      </c>
      <c r="M131" t="s">
        <v>27</v>
      </c>
      <c r="N131" s="7" t="str">
        <f>VLOOKUP(Table7[[#This Row],[protocol_version]],protocol_version!A:B,2,FALSE)</f>
        <v>tls</v>
      </c>
      <c r="O131" s="7" t="str">
        <f>VLOOKUP(Table7[kex_algorithm],Table2[#All],2,FALSE)</f>
        <v>ecdh</v>
      </c>
      <c r="P131" s="7" t="str">
        <f>VLOOKUP(Table7[auth_algorithm],Table3[#All],2,FALSE)</f>
        <v>ecdsa</v>
      </c>
      <c r="Q131" s="7" t="str">
        <f>VLOOKUP(Table7[enc_algorithm],Table4[#All],2,FALSE)</f>
        <v>aria128_cbc</v>
      </c>
      <c r="R131" s="7">
        <f>VLOOKUP(Table7[enc_algorithm],Table4[#All],3,FALSE)</f>
        <v>128</v>
      </c>
      <c r="S131" s="7" t="b">
        <f>VLOOKUP(Table7[enc_algorithm],Table4[#All],4,FALSE)</f>
        <v>0</v>
      </c>
      <c r="T131" s="7" t="str">
        <f>VLOOKUP(Table7[hash_algorithm],Table5[#All],2,FALSE)</f>
        <v>sha256</v>
      </c>
      <c r="U13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session.add(CipherSuite(iana_name='TLS_ECDH_ECDSA_WITH_ARIA_128_CBC_SHA256', gnutls_name=None, byte_1=0xC0, byte_2=0x4A, protocol_version=CipherSuiteProtocolVersion.tls, kex_algorithm=KeyExchangeAlgorithm.ecdh, auth_algorithm=AuthenticationAlgorithm.ecdsa, enc_algorithm=SymmetricAlgorithm.aria128_cbc, enc_algorithm_bits=128, aead=False, hash_algorithm=HashAlgorithm.sha256, security=CipherSuiteSecurity.weak))</v>
      </c>
      <c r="V131" s="8">
        <f>FIND(Table7[[#This Row],[security]],Table7[[#This Row],[Column1]])</f>
        <v>406</v>
      </c>
    </row>
    <row r="132" spans="1:22" ht="48" x14ac:dyDescent="0.2">
      <c r="A132">
        <v>129</v>
      </c>
      <c r="B132" t="s">
        <v>282</v>
      </c>
      <c r="C132" t="s">
        <v>359</v>
      </c>
      <c r="F132" t="s">
        <v>66</v>
      </c>
      <c r="G132" t="s">
        <v>360</v>
      </c>
      <c r="H132" t="s">
        <v>32</v>
      </c>
      <c r="I132" t="s">
        <v>153</v>
      </c>
      <c r="J132" t="s">
        <v>168</v>
      </c>
      <c r="K132" t="s">
        <v>71</v>
      </c>
      <c r="L132" t="s">
        <v>43</v>
      </c>
      <c r="M132" t="s">
        <v>44</v>
      </c>
      <c r="N132" s="7" t="str">
        <f>VLOOKUP(Table7[[#This Row],[protocol_version]],protocol_version!A:B,2,FALSE)</f>
        <v>tls</v>
      </c>
      <c r="O132" s="7" t="str">
        <f>VLOOKUP(Table7[kex_algorithm],Table2[#All],2,FALSE)</f>
        <v>ecdh</v>
      </c>
      <c r="P132" s="7" t="str">
        <f>VLOOKUP(Table7[auth_algorithm],Table3[#All],2,FALSE)</f>
        <v>ecdsa</v>
      </c>
      <c r="Q132" s="7" t="str">
        <f>VLOOKUP(Table7[enc_algorithm],Table4[#All],2,FALSE)</f>
        <v>aria128_gcm</v>
      </c>
      <c r="R132" s="7">
        <f>VLOOKUP(Table7[enc_algorithm],Table4[#All],3,FALSE)</f>
        <v>128</v>
      </c>
      <c r="S132" s="7" t="b">
        <f>VLOOKUP(Table7[enc_algorithm],Table4[#All],4,FALSE)</f>
        <v>0</v>
      </c>
      <c r="T132" s="7" t="str">
        <f>VLOOKUP(Table7[hash_algorithm],Table5[#All],2,FALSE)</f>
        <v>sha256</v>
      </c>
      <c r="U13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session.add(CipherSuite(iana_name='TLS_ECDH_ECDSA_WITH_ARIA_128_GCM_SHA256', gnutls_name=None, byte_1=0xC0, byte_2=0x5E, protocol_version=CipherSuiteProtocolVersion.tls, kex_algorithm=KeyExchangeAlgorithm.ecdh, auth_algorithm=AuthenticationAlgorithm.ecdsa, enc_algorithm=SymmetricAlgorithm.aria128_gcm, enc_algorithm_bits=128, aead=False, hash_algorithm=HashAlgorithm.sha256, security=CipherSuiteSecurity.weak))</v>
      </c>
      <c r="V132" s="8">
        <f>FIND(Table7[[#This Row],[security]],Table7[[#This Row],[Column1]])</f>
        <v>406</v>
      </c>
    </row>
    <row r="133" spans="1:22" ht="48" x14ac:dyDescent="0.2">
      <c r="A133">
        <v>130</v>
      </c>
      <c r="B133" t="s">
        <v>282</v>
      </c>
      <c r="C133" t="s">
        <v>525</v>
      </c>
      <c r="F133" t="s">
        <v>66</v>
      </c>
      <c r="G133" t="s">
        <v>526</v>
      </c>
      <c r="H133" t="s">
        <v>32</v>
      </c>
      <c r="I133" t="s">
        <v>153</v>
      </c>
      <c r="J133" t="s">
        <v>168</v>
      </c>
      <c r="K133" t="s">
        <v>74</v>
      </c>
      <c r="L133" t="s">
        <v>64</v>
      </c>
      <c r="M133" t="s">
        <v>27</v>
      </c>
      <c r="N133" s="7" t="str">
        <f>VLOOKUP(Table7[[#This Row],[protocol_version]],protocol_version!A:B,2,FALSE)</f>
        <v>tls</v>
      </c>
      <c r="O133" s="7" t="str">
        <f>VLOOKUP(Table7[kex_algorithm],Table2[#All],2,FALSE)</f>
        <v>ecdh</v>
      </c>
      <c r="P133" s="7" t="str">
        <f>VLOOKUP(Table7[auth_algorithm],Table3[#All],2,FALSE)</f>
        <v>ecdsa</v>
      </c>
      <c r="Q133" s="7" t="str">
        <f>VLOOKUP(Table7[enc_algorithm],Table4[#All],2,FALSE)</f>
        <v>aria256_cbc</v>
      </c>
      <c r="R133" s="7">
        <f>VLOOKUP(Table7[enc_algorithm],Table4[#All],3,FALSE)</f>
        <v>256</v>
      </c>
      <c r="S133" s="7" t="b">
        <f>VLOOKUP(Table7[enc_algorithm],Table4[#All],4,FALSE)</f>
        <v>0</v>
      </c>
      <c r="T133" s="7" t="str">
        <f>VLOOKUP(Table7[hash_algorithm],Table5[#All],2,FALSE)</f>
        <v>sha384</v>
      </c>
      <c r="U13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session.add(CipherSuite(iana_name='TLS_ECDH_ECDSA_WITH_ARIA_256_CBC_SHA384', gnutls_name=None, byte_1=0xC0, byte_2=0x4B, protocol_version=CipherSuiteProtocolVersion.tls, kex_algorithm=KeyExchangeAlgorithm.ecdh, auth_algorithm=AuthenticationAlgorithm.ecdsa, enc_algorithm=SymmetricAlgorithm.aria256_cbc, enc_algorithm_bits=256, aead=False, hash_algorithm=HashAlgorithm.sha384, security=CipherSuiteSecurity.weak))</v>
      </c>
      <c r="V133" s="8">
        <f>FIND(Table7[[#This Row],[security]],Table7[[#This Row],[Column1]])</f>
        <v>406</v>
      </c>
    </row>
    <row r="134" spans="1:22" ht="48" x14ac:dyDescent="0.2">
      <c r="A134">
        <v>131</v>
      </c>
      <c r="B134" t="s">
        <v>282</v>
      </c>
      <c r="C134" t="s">
        <v>328</v>
      </c>
      <c r="F134" t="s">
        <v>66</v>
      </c>
      <c r="G134" t="s">
        <v>329</v>
      </c>
      <c r="H134" t="s">
        <v>32</v>
      </c>
      <c r="I134" t="s">
        <v>153</v>
      </c>
      <c r="J134" t="s">
        <v>168</v>
      </c>
      <c r="K134" t="s">
        <v>77</v>
      </c>
      <c r="L134" t="s">
        <v>64</v>
      </c>
      <c r="M134" t="s">
        <v>44</v>
      </c>
      <c r="N134" s="7" t="str">
        <f>VLOOKUP(Table7[[#This Row],[protocol_version]],protocol_version!A:B,2,FALSE)</f>
        <v>tls</v>
      </c>
      <c r="O134" s="7" t="str">
        <f>VLOOKUP(Table7[kex_algorithm],Table2[#All],2,FALSE)</f>
        <v>ecdh</v>
      </c>
      <c r="P134" s="7" t="str">
        <f>VLOOKUP(Table7[auth_algorithm],Table3[#All],2,FALSE)</f>
        <v>ecdsa</v>
      </c>
      <c r="Q134" s="7" t="str">
        <f>VLOOKUP(Table7[enc_algorithm],Table4[#All],2,FALSE)</f>
        <v>aria256_gcm</v>
      </c>
      <c r="R134" s="7">
        <f>VLOOKUP(Table7[enc_algorithm],Table4[#All],3,FALSE)</f>
        <v>256</v>
      </c>
      <c r="S134" s="7" t="b">
        <f>VLOOKUP(Table7[enc_algorithm],Table4[#All],4,FALSE)</f>
        <v>0</v>
      </c>
      <c r="T134" s="7" t="str">
        <f>VLOOKUP(Table7[hash_algorithm],Table5[#All],2,FALSE)</f>
        <v>sha384</v>
      </c>
      <c r="U13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session.add(CipherSuite(iana_name='TLS_ECDH_ECDSA_WITH_ARIA_256_GCM_SHA384', gnutls_name=None, byte_1=0xC0, byte_2=0x5F, protocol_version=CipherSuiteProtocolVersion.tls, kex_algorithm=KeyExchangeAlgorithm.ecdh, auth_algorithm=AuthenticationAlgorithm.ecdsa, enc_algorithm=SymmetricAlgorithm.aria256_gcm, enc_algorithm_bits=256, aead=False, hash_algorithm=HashAlgorithm.sha384, security=CipherSuiteSecurity.weak))</v>
      </c>
      <c r="V134" s="8">
        <f>FIND(Table7[[#This Row],[security]],Table7[[#This Row],[Column1]])</f>
        <v>406</v>
      </c>
    </row>
    <row r="135" spans="1:22" ht="48" x14ac:dyDescent="0.2">
      <c r="A135">
        <v>132</v>
      </c>
      <c r="B135" t="s">
        <v>282</v>
      </c>
      <c r="C135" t="s">
        <v>393</v>
      </c>
      <c r="F135" t="s">
        <v>66</v>
      </c>
      <c r="G135" t="s">
        <v>394</v>
      </c>
      <c r="H135" t="s">
        <v>32</v>
      </c>
      <c r="I135" t="s">
        <v>153</v>
      </c>
      <c r="J135" t="s">
        <v>168</v>
      </c>
      <c r="K135" t="s">
        <v>81</v>
      </c>
      <c r="L135" t="s">
        <v>43</v>
      </c>
      <c r="M135" t="s">
        <v>44</v>
      </c>
      <c r="N135" s="7" t="str">
        <f>VLOOKUP(Table7[[#This Row],[protocol_version]],protocol_version!A:B,2,FALSE)</f>
        <v>tls</v>
      </c>
      <c r="O135" s="7" t="str">
        <f>VLOOKUP(Table7[kex_algorithm],Table2[#All],2,FALSE)</f>
        <v>ecdh</v>
      </c>
      <c r="P135" s="7" t="str">
        <f>VLOOKUP(Table7[auth_algorithm],Table3[#All],2,FALSE)</f>
        <v>ecdsa</v>
      </c>
      <c r="Q135" s="7" t="str">
        <f>VLOOKUP(Table7[enc_algorithm],Table4[#All],2,FALSE)</f>
        <v>camellia128_cbc</v>
      </c>
      <c r="R135" s="7">
        <f>VLOOKUP(Table7[enc_algorithm],Table4[#All],3,FALSE)</f>
        <v>128</v>
      </c>
      <c r="S135" s="7" t="b">
        <f>VLOOKUP(Table7[enc_algorithm],Table4[#All],4,FALSE)</f>
        <v>0</v>
      </c>
      <c r="T135" s="7" t="str">
        <f>VLOOKUP(Table7[hash_algorithm],Table5[#All],2,FALSE)</f>
        <v>sha256</v>
      </c>
      <c r="U13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session.add(CipherSuite(iana_name='TLS_ECDH_ECDSA_WITH_CAMELLIA_128_CBC_SHA256', gnutls_name=None, byte_1=0xC0, byte_2=0x74, protocol_version=CipherSuiteProtocolVersion.tls, kex_algorithm=KeyExchangeAlgorithm.ecdh, auth_algorithm=AuthenticationAlgorithm.ecdsa, enc_algorithm=SymmetricAlgorithm.camellia128_cbc, enc_algorithm_bits=128, aead=False, hash_algorithm=HashAlgorithm.sha256, security=CipherSuiteSecurity.weak))</v>
      </c>
      <c r="V135" s="8">
        <f>FIND(Table7[[#This Row],[security]],Table7[[#This Row],[Column1]])</f>
        <v>414</v>
      </c>
    </row>
    <row r="136" spans="1:22" ht="48" x14ac:dyDescent="0.2">
      <c r="A136">
        <v>133</v>
      </c>
      <c r="B136" t="s">
        <v>282</v>
      </c>
      <c r="C136" t="s">
        <v>428</v>
      </c>
      <c r="F136" t="s">
        <v>66</v>
      </c>
      <c r="G136" t="s">
        <v>316</v>
      </c>
      <c r="H136" t="s">
        <v>32</v>
      </c>
      <c r="I136" t="s">
        <v>153</v>
      </c>
      <c r="J136" t="s">
        <v>168</v>
      </c>
      <c r="K136" t="s">
        <v>89</v>
      </c>
      <c r="L136" t="s">
        <v>43</v>
      </c>
      <c r="M136" t="s">
        <v>44</v>
      </c>
      <c r="N136" s="7" t="str">
        <f>VLOOKUP(Table7[[#This Row],[protocol_version]],protocol_version!A:B,2,FALSE)</f>
        <v>tls</v>
      </c>
      <c r="O136" s="7" t="str">
        <f>VLOOKUP(Table7[kex_algorithm],Table2[#All],2,FALSE)</f>
        <v>ecdh</v>
      </c>
      <c r="P136" s="7" t="str">
        <f>VLOOKUP(Table7[auth_algorithm],Table3[#All],2,FALSE)</f>
        <v>ecdsa</v>
      </c>
      <c r="Q136" s="7" t="str">
        <f>VLOOKUP(Table7[enc_algorithm],Table4[#All],2,FALSE)</f>
        <v>camellia128_gcm</v>
      </c>
      <c r="R136" s="7">
        <f>VLOOKUP(Table7[enc_algorithm],Table4[#All],3,FALSE)</f>
        <v>128</v>
      </c>
      <c r="S136" s="7" t="b">
        <f>VLOOKUP(Table7[enc_algorithm],Table4[#All],4,FALSE)</f>
        <v>0</v>
      </c>
      <c r="T136" s="7" t="str">
        <f>VLOOKUP(Table7[hash_algorithm],Table5[#All],2,FALSE)</f>
        <v>sha256</v>
      </c>
      <c r="U13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session.add(CipherSuite(iana_name='TLS_ECDH_ECDSA_WITH_CAMELLIA_128_GCM_SHA256', gnutls_name=None, byte_1=0xC0, byte_2=0x88, protocol_version=CipherSuiteProtocolVersion.tls, kex_algorithm=KeyExchangeAlgorithm.ecdh, auth_algorithm=AuthenticationAlgorithm.ecdsa, enc_algorithm=SymmetricAlgorithm.camellia128_gcm, enc_algorithm_bits=128, aead=False, hash_algorithm=HashAlgorithm.sha256, security=CipherSuiteSecurity.weak))</v>
      </c>
      <c r="V136" s="8">
        <f>FIND(Table7[[#This Row],[security]],Table7[[#This Row],[Column1]])</f>
        <v>414</v>
      </c>
    </row>
    <row r="137" spans="1:22" ht="48" x14ac:dyDescent="0.2">
      <c r="A137">
        <v>134</v>
      </c>
      <c r="B137" t="s">
        <v>282</v>
      </c>
      <c r="C137" t="s">
        <v>491</v>
      </c>
      <c r="F137" t="s">
        <v>66</v>
      </c>
      <c r="G137" t="s">
        <v>492</v>
      </c>
      <c r="H137" t="s">
        <v>32</v>
      </c>
      <c r="I137" t="s">
        <v>153</v>
      </c>
      <c r="J137" t="s">
        <v>168</v>
      </c>
      <c r="K137" t="s">
        <v>94</v>
      </c>
      <c r="L137" t="s">
        <v>64</v>
      </c>
      <c r="M137" t="s">
        <v>44</v>
      </c>
      <c r="N137" s="7" t="str">
        <f>VLOOKUP(Table7[[#This Row],[protocol_version]],protocol_version!A:B,2,FALSE)</f>
        <v>tls</v>
      </c>
      <c r="O137" s="7" t="str">
        <f>VLOOKUP(Table7[kex_algorithm],Table2[#All],2,FALSE)</f>
        <v>ecdh</v>
      </c>
      <c r="P137" s="7" t="str">
        <f>VLOOKUP(Table7[auth_algorithm],Table3[#All],2,FALSE)</f>
        <v>ecdsa</v>
      </c>
      <c r="Q137" s="7" t="str">
        <f>VLOOKUP(Table7[enc_algorithm],Table4[#All],2,FALSE)</f>
        <v>camellia256_cbc</v>
      </c>
      <c r="R137" s="7">
        <f>VLOOKUP(Table7[enc_algorithm],Table4[#All],3,FALSE)</f>
        <v>256</v>
      </c>
      <c r="S137" s="7" t="b">
        <f>VLOOKUP(Table7[enc_algorithm],Table4[#All],4,FALSE)</f>
        <v>0</v>
      </c>
      <c r="T137" s="7" t="str">
        <f>VLOOKUP(Table7[hash_algorithm],Table5[#All],2,FALSE)</f>
        <v>sha384</v>
      </c>
      <c r="U13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session.add(CipherSuite(iana_name='TLS_ECDH_ECDSA_WITH_CAMELLIA_256_CBC_SHA384', gnutls_name=None, byte_1=0xC0, byte_2=0x75, protocol_version=CipherSuiteProtocolVersion.tls, kex_algorithm=KeyExchangeAlgorithm.ecdh, auth_algorithm=AuthenticationAlgorithm.ecdsa, enc_algorithm=SymmetricAlgorithm.camellia256_cbc, enc_algorithm_bits=256, aead=False, hash_algorithm=HashAlgorithm.sha384, security=CipherSuiteSecurity.weak))</v>
      </c>
      <c r="V137" s="8">
        <f>FIND(Table7[[#This Row],[security]],Table7[[#This Row],[Column1]])</f>
        <v>414</v>
      </c>
    </row>
    <row r="138" spans="1:22" ht="48" x14ac:dyDescent="0.2">
      <c r="A138">
        <v>135</v>
      </c>
      <c r="B138" t="s">
        <v>282</v>
      </c>
      <c r="C138" t="s">
        <v>437</v>
      </c>
      <c r="F138" t="s">
        <v>66</v>
      </c>
      <c r="G138" t="s">
        <v>93</v>
      </c>
      <c r="H138" t="s">
        <v>32</v>
      </c>
      <c r="I138" t="s">
        <v>153</v>
      </c>
      <c r="J138" t="s">
        <v>168</v>
      </c>
      <c r="K138" t="s">
        <v>102</v>
      </c>
      <c r="L138" t="s">
        <v>64</v>
      </c>
      <c r="M138" t="s">
        <v>44</v>
      </c>
      <c r="N138" s="7" t="str">
        <f>VLOOKUP(Table7[[#This Row],[protocol_version]],protocol_version!A:B,2,FALSE)</f>
        <v>tls</v>
      </c>
      <c r="O138" s="7" t="str">
        <f>VLOOKUP(Table7[kex_algorithm],Table2[#All],2,FALSE)</f>
        <v>ecdh</v>
      </c>
      <c r="P138" s="7" t="str">
        <f>VLOOKUP(Table7[auth_algorithm],Table3[#All],2,FALSE)</f>
        <v>ecdsa</v>
      </c>
      <c r="Q138" s="7" t="str">
        <f>VLOOKUP(Table7[enc_algorithm],Table4[#All],2,FALSE)</f>
        <v>camellia256_gcm</v>
      </c>
      <c r="R138" s="7">
        <f>VLOOKUP(Table7[enc_algorithm],Table4[#All],3,FALSE)</f>
        <v>256</v>
      </c>
      <c r="S138" s="7" t="b">
        <f>VLOOKUP(Table7[enc_algorithm],Table4[#All],4,FALSE)</f>
        <v>0</v>
      </c>
      <c r="T138" s="7" t="str">
        <f>VLOOKUP(Table7[hash_algorithm],Table5[#All],2,FALSE)</f>
        <v>sha384</v>
      </c>
      <c r="U13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session.add(CipherSuite(iana_name='TLS_ECDH_ECDSA_WITH_CAMELLIA_256_GCM_SHA384', gnutls_name=None, byte_1=0xC0, byte_2=0x89, protocol_version=CipherSuiteProtocolVersion.tls, kex_algorithm=KeyExchangeAlgorithm.ecdh, auth_algorithm=AuthenticationAlgorithm.ecdsa, enc_algorithm=SymmetricAlgorithm.camellia256_gcm, enc_algorithm_bits=256, aead=False, hash_algorithm=HashAlgorithm.sha384, security=CipherSuiteSecurity.weak))</v>
      </c>
      <c r="V138" s="8">
        <f>FIND(Table7[[#This Row],[security]],Table7[[#This Row],[Column1]])</f>
        <v>414</v>
      </c>
    </row>
    <row r="139" spans="1:22" ht="48" x14ac:dyDescent="0.2">
      <c r="A139">
        <v>136</v>
      </c>
      <c r="B139" t="s">
        <v>282</v>
      </c>
      <c r="C139" t="s">
        <v>382</v>
      </c>
      <c r="D139" t="s">
        <v>383</v>
      </c>
      <c r="E139" t="s">
        <v>384</v>
      </c>
      <c r="F139" t="s">
        <v>66</v>
      </c>
      <c r="G139" t="s">
        <v>246</v>
      </c>
      <c r="H139" t="s">
        <v>32</v>
      </c>
      <c r="I139" t="s">
        <v>175</v>
      </c>
      <c r="J139" t="s">
        <v>168</v>
      </c>
      <c r="K139" t="s">
        <v>33</v>
      </c>
      <c r="L139" t="s">
        <v>21</v>
      </c>
      <c r="M139" t="s">
        <v>22</v>
      </c>
      <c r="N139" s="7" t="str">
        <f>VLOOKUP(Table7[[#This Row],[protocol_version]],protocol_version!A:B,2,FALSE)</f>
        <v>tls</v>
      </c>
      <c r="O139" s="7" t="str">
        <f>VLOOKUP(Table7[kex_algorithm],Table2[#All],2,FALSE)</f>
        <v>ecdhe</v>
      </c>
      <c r="P139" s="7" t="str">
        <f>VLOOKUP(Table7[auth_algorithm],Table3[#All],2,FALSE)</f>
        <v>ecdsa</v>
      </c>
      <c r="Q139" s="7" t="str">
        <f>VLOOKUP(Table7[enc_algorithm],Table4[#All],2,FALSE)</f>
        <v>tripledes_ede_cbc</v>
      </c>
      <c r="R139" s="7">
        <f>VLOOKUP(Table7[enc_algorithm],Table4[#All],3,FALSE)</f>
        <v>168</v>
      </c>
      <c r="S139" s="7" t="b">
        <f>VLOOKUP(Table7[enc_algorithm],Table4[#All],4,FALSE)</f>
        <v>0</v>
      </c>
      <c r="T139" s="7" t="str">
        <f>VLOOKUP(Table7[hash_algorithm],Table5[#All],2,FALSE)</f>
        <v>sha1</v>
      </c>
      <c r="U13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session.add(CipherSuite(iana_name='TLS_ECDHE_ECDSA_WITH_3DES_EDE_CBC_SHA', gnutls_name='ECDHE-ECDSA-DES-CBC3-SHA', byte_1=0xC0, byte_2=0x08, protocol_version=CipherSuiteProtocolVersion.tls, kex_algorithm=KeyExchangeAlgorithm.ecdhe, auth_algorithm=AuthenticationAlgorithm.ecdsa, enc_algorithm=SymmetricAlgorithm.tripledes_ede_cbc, enc_algorithm_bits=168, aead=False, hash_algorithm=HashAlgorithm.sha1, security=CipherSuiteSecurity.weak))</v>
      </c>
      <c r="V139" s="8">
        <f>FIND(Table7[[#This Row],[security]],Table7[[#This Row],[Column1]])</f>
        <v>431</v>
      </c>
    </row>
    <row r="140" spans="1:22" ht="48" x14ac:dyDescent="0.2">
      <c r="A140">
        <v>137</v>
      </c>
      <c r="B140" t="s">
        <v>282</v>
      </c>
      <c r="C140" t="s">
        <v>550</v>
      </c>
      <c r="D140" t="s">
        <v>551</v>
      </c>
      <c r="E140" t="s">
        <v>552</v>
      </c>
      <c r="F140" t="s">
        <v>66</v>
      </c>
      <c r="G140" t="s">
        <v>37</v>
      </c>
      <c r="H140" t="s">
        <v>32</v>
      </c>
      <c r="I140" t="s">
        <v>175</v>
      </c>
      <c r="J140" t="s">
        <v>128</v>
      </c>
      <c r="K140" t="s">
        <v>33</v>
      </c>
      <c r="L140" t="s">
        <v>21</v>
      </c>
      <c r="M140" t="s">
        <v>22</v>
      </c>
      <c r="N140" s="7" t="str">
        <f>VLOOKUP(Table7[[#This Row],[protocol_version]],protocol_version!A:B,2,FALSE)</f>
        <v>tls</v>
      </c>
      <c r="O140" s="7" t="str">
        <f>VLOOKUP(Table7[kex_algorithm],Table2[#All],2,FALSE)</f>
        <v>ecdhe</v>
      </c>
      <c r="P140" s="7" t="str">
        <f>VLOOKUP(Table7[auth_algorithm],Table3[#All],2,FALSE)</f>
        <v>psk</v>
      </c>
      <c r="Q140" s="7" t="str">
        <f>VLOOKUP(Table7[enc_algorithm],Table4[#All],2,FALSE)</f>
        <v>tripledes_ede_cbc</v>
      </c>
      <c r="R140" s="7">
        <f>VLOOKUP(Table7[enc_algorithm],Table4[#All],3,FALSE)</f>
        <v>168</v>
      </c>
      <c r="S140" s="7" t="b">
        <f>VLOOKUP(Table7[enc_algorithm],Table4[#All],4,FALSE)</f>
        <v>0</v>
      </c>
      <c r="T140" s="7" t="str">
        <f>VLOOKUP(Table7[hash_algorithm],Table5[#All],2,FALSE)</f>
        <v>sha1</v>
      </c>
      <c r="U14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session.add(CipherSuite(iana_name='TLS_ECDHE_PSK_WITH_3DES_EDE_CBC_SHA', gnutls_name='ECDHE-PSK-3DES-EDE-CBC-SHA', byte_1=0xC0, byte_2=0x34, protocol_version=CipherSuiteProtocolVersion.tls, kex_algorithm=KeyExchangeAlgorithm.ecdhe, auth_algorithm=AuthenticationAlgorithm.psk, enc_algorithm=SymmetricAlgorithm.tripledes_ede_cbc, enc_algorithm_bits=168, aead=False, hash_algorithm=HashAlgorithm.sha1, security=CipherSuiteSecurity.weak))</v>
      </c>
      <c r="V140" s="8">
        <f>FIND(Table7[[#This Row],[security]],Table7[[#This Row],[Column1]])</f>
        <v>429</v>
      </c>
    </row>
    <row r="141" spans="1:22" ht="48" x14ac:dyDescent="0.2">
      <c r="A141">
        <v>138</v>
      </c>
      <c r="B141" t="s">
        <v>282</v>
      </c>
      <c r="C141" t="s">
        <v>504</v>
      </c>
      <c r="D141" t="s">
        <v>505</v>
      </c>
      <c r="E141" t="s">
        <v>506</v>
      </c>
      <c r="F141" t="s">
        <v>66</v>
      </c>
      <c r="G141" t="s">
        <v>123</v>
      </c>
      <c r="H141" t="s">
        <v>32</v>
      </c>
      <c r="I141" t="s">
        <v>175</v>
      </c>
      <c r="J141" t="s">
        <v>143</v>
      </c>
      <c r="K141" t="s">
        <v>33</v>
      </c>
      <c r="L141" t="s">
        <v>21</v>
      </c>
      <c r="M141" t="s">
        <v>22</v>
      </c>
      <c r="N141" s="7" t="str">
        <f>VLOOKUP(Table7[[#This Row],[protocol_version]],protocol_version!A:B,2,FALSE)</f>
        <v>tls</v>
      </c>
      <c r="O141" s="7" t="str">
        <f>VLOOKUP(Table7[kex_algorithm],Table2[#All],2,FALSE)</f>
        <v>ecdhe</v>
      </c>
      <c r="P141" s="7" t="str">
        <f>VLOOKUP(Table7[auth_algorithm],Table3[#All],2,FALSE)</f>
        <v>rsa</v>
      </c>
      <c r="Q141" s="7" t="str">
        <f>VLOOKUP(Table7[enc_algorithm],Table4[#All],2,FALSE)</f>
        <v>tripledes_ede_cbc</v>
      </c>
      <c r="R141" s="7">
        <f>VLOOKUP(Table7[enc_algorithm],Table4[#All],3,FALSE)</f>
        <v>168</v>
      </c>
      <c r="S141" s="7" t="b">
        <f>VLOOKUP(Table7[enc_algorithm],Table4[#All],4,FALSE)</f>
        <v>0</v>
      </c>
      <c r="T141" s="7" t="str">
        <f>VLOOKUP(Table7[hash_algorithm],Table5[#All],2,FALSE)</f>
        <v>sha1</v>
      </c>
      <c r="U14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session.add(CipherSuite(iana_name='TLS_ECDHE_RSA_WITH_3DES_EDE_CBC_SHA', gnutls_name='ECDHE-RSA-DES-CBC3-SHA', byte_1=0xC0, byte_2=0x12, protocol_version=CipherSuiteProtocolVersion.tls, kex_algorithm=KeyExchangeAlgorithm.ecdhe, auth_algorithm=AuthenticationAlgorithm.rsa, enc_algorithm=SymmetricAlgorithm.tripledes_ede_cbc, enc_algorithm_bits=168, aead=False, hash_algorithm=HashAlgorithm.sha1, security=CipherSuiteSecurity.weak))</v>
      </c>
      <c r="V141" s="8">
        <f>FIND(Table7[[#This Row],[security]],Table7[[#This Row],[Column1]])</f>
        <v>425</v>
      </c>
    </row>
    <row r="142" spans="1:22" ht="32" x14ac:dyDescent="0.2">
      <c r="A142">
        <v>139</v>
      </c>
      <c r="B142" t="s">
        <v>282</v>
      </c>
      <c r="C142" t="s">
        <v>465</v>
      </c>
      <c r="F142" t="s">
        <v>66</v>
      </c>
      <c r="G142" t="s">
        <v>411</v>
      </c>
      <c r="H142" t="s">
        <v>32</v>
      </c>
      <c r="I142" t="s">
        <v>153</v>
      </c>
      <c r="J142" t="s">
        <v>143</v>
      </c>
      <c r="K142" t="s">
        <v>33</v>
      </c>
      <c r="L142" t="s">
        <v>21</v>
      </c>
      <c r="M142" t="s">
        <v>22</v>
      </c>
      <c r="N142" s="7" t="str">
        <f>VLOOKUP(Table7[[#This Row],[protocol_version]],protocol_version!A:B,2,FALSE)</f>
        <v>tls</v>
      </c>
      <c r="O142" s="7" t="str">
        <f>VLOOKUP(Table7[kex_algorithm],Table2[#All],2,FALSE)</f>
        <v>ecdh</v>
      </c>
      <c r="P142" s="7" t="str">
        <f>VLOOKUP(Table7[auth_algorithm],Table3[#All],2,FALSE)</f>
        <v>rsa</v>
      </c>
      <c r="Q142" s="7" t="str">
        <f>VLOOKUP(Table7[enc_algorithm],Table4[#All],2,FALSE)</f>
        <v>tripledes_ede_cbc</v>
      </c>
      <c r="R142" s="7">
        <f>VLOOKUP(Table7[enc_algorithm],Table4[#All],3,FALSE)</f>
        <v>168</v>
      </c>
      <c r="S142" s="7" t="b">
        <f>VLOOKUP(Table7[enc_algorithm],Table4[#All],4,FALSE)</f>
        <v>0</v>
      </c>
      <c r="T142" s="7" t="str">
        <f>VLOOKUP(Table7[hash_algorithm],Table5[#All],2,FALSE)</f>
        <v>sha1</v>
      </c>
      <c r="U14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session.add(CipherSuite(iana_name='TLS_ECDH_RSA_WITH_3DES_EDE_CBC_SHA', gnutls_name=None, byte_1=0xC0, byte_2=0x0D, protocol_version=CipherSuiteProtocolVersion.tls, kex_algorithm=KeyExchangeAlgorithm.ecdh, auth_algorithm=AuthenticationAlgorithm.rsa, enc_algorithm=SymmetricAlgorithm.tripledes_ede_cbc, enc_algorithm_bits=168, aead=False, hash_algorithm=HashAlgorithm.sha1, security=CipherSuiteSecurity.weak))</v>
      </c>
      <c r="V142" s="8">
        <f>FIND(Table7[[#This Row],[security]],Table7[[#This Row],[Column1]])</f>
        <v>403</v>
      </c>
    </row>
    <row r="143" spans="1:22" ht="48" x14ac:dyDescent="0.2">
      <c r="A143">
        <v>140</v>
      </c>
      <c r="B143" t="s">
        <v>282</v>
      </c>
      <c r="C143" t="s">
        <v>510</v>
      </c>
      <c r="F143" t="s">
        <v>66</v>
      </c>
      <c r="G143" t="s">
        <v>147</v>
      </c>
      <c r="H143" t="s">
        <v>32</v>
      </c>
      <c r="I143" t="s">
        <v>153</v>
      </c>
      <c r="J143" t="s">
        <v>143</v>
      </c>
      <c r="K143" t="s">
        <v>38</v>
      </c>
      <c r="L143" t="s">
        <v>21</v>
      </c>
      <c r="M143" t="s">
        <v>27</v>
      </c>
      <c r="N143" s="7" t="str">
        <f>VLOOKUP(Table7[[#This Row],[protocol_version]],protocol_version!A:B,2,FALSE)</f>
        <v>tls</v>
      </c>
      <c r="O143" s="7" t="str">
        <f>VLOOKUP(Table7[kex_algorithm],Table2[#All],2,FALSE)</f>
        <v>ecdh</v>
      </c>
      <c r="P143" s="7" t="str">
        <f>VLOOKUP(Table7[auth_algorithm],Table3[#All],2,FALSE)</f>
        <v>rsa</v>
      </c>
      <c r="Q143" s="7" t="str">
        <f>VLOOKUP(Table7[enc_algorithm],Table4[#All],2,FALSE)</f>
        <v>aes128_cbc</v>
      </c>
      <c r="R143" s="7">
        <f>VLOOKUP(Table7[enc_algorithm],Table4[#All],3,FALSE)</f>
        <v>128</v>
      </c>
      <c r="S143" s="7" t="b">
        <f>VLOOKUP(Table7[enc_algorithm],Table4[#All],4,FALSE)</f>
        <v>0</v>
      </c>
      <c r="T143" s="7" t="str">
        <f>VLOOKUP(Table7[hash_algorithm],Table5[#All],2,FALSE)</f>
        <v>sha1</v>
      </c>
      <c r="U14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session.add(CipherSuite(iana_name='TLS_ECDH_RSA_WITH_AES_128_CBC_SHA', gnutls_name=None, byte_1=0xC0, byte_2=0x0E, protocol_version=CipherSuiteProtocolVersion.tls, kex_algorithm=KeyExchangeAlgorithm.ecdh, auth_algorithm=AuthenticationAlgorithm.rsa, enc_algorithm=SymmetricAlgorithm.aes128_cbc, enc_algorithm_bits=128, aead=False, hash_algorithm=HashAlgorithm.sha1, security=CipherSuiteSecurity.weak))</v>
      </c>
      <c r="V143" s="8">
        <f>FIND(Table7[[#This Row],[security]],Table7[[#This Row],[Column1]])</f>
        <v>395</v>
      </c>
    </row>
    <row r="144" spans="1:22" ht="48" x14ac:dyDescent="0.2">
      <c r="A144">
        <v>141</v>
      </c>
      <c r="B144" t="s">
        <v>282</v>
      </c>
      <c r="C144" t="s">
        <v>503</v>
      </c>
      <c r="F144" t="s">
        <v>66</v>
      </c>
      <c r="G144" t="s">
        <v>202</v>
      </c>
      <c r="H144" t="s">
        <v>32</v>
      </c>
      <c r="I144" t="s">
        <v>153</v>
      </c>
      <c r="J144" t="s">
        <v>143</v>
      </c>
      <c r="K144" t="s">
        <v>38</v>
      </c>
      <c r="L144" t="s">
        <v>43</v>
      </c>
      <c r="M144" t="s">
        <v>44</v>
      </c>
      <c r="N144" s="7" t="str">
        <f>VLOOKUP(Table7[[#This Row],[protocol_version]],protocol_version!A:B,2,FALSE)</f>
        <v>tls</v>
      </c>
      <c r="O144" s="7" t="str">
        <f>VLOOKUP(Table7[kex_algorithm],Table2[#All],2,FALSE)</f>
        <v>ecdh</v>
      </c>
      <c r="P144" s="7" t="str">
        <f>VLOOKUP(Table7[auth_algorithm],Table3[#All],2,FALSE)</f>
        <v>rsa</v>
      </c>
      <c r="Q144" s="7" t="str">
        <f>VLOOKUP(Table7[enc_algorithm],Table4[#All],2,FALSE)</f>
        <v>aes128_cbc</v>
      </c>
      <c r="R144" s="7">
        <f>VLOOKUP(Table7[enc_algorithm],Table4[#All],3,FALSE)</f>
        <v>128</v>
      </c>
      <c r="S144" s="7" t="b">
        <f>VLOOKUP(Table7[enc_algorithm],Table4[#All],4,FALSE)</f>
        <v>0</v>
      </c>
      <c r="T144" s="7" t="str">
        <f>VLOOKUP(Table7[hash_algorithm],Table5[#All],2,FALSE)</f>
        <v>sha256</v>
      </c>
      <c r="U14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session.add(CipherSuite(iana_name='TLS_ECDH_RSA_WITH_AES_128_CBC_SHA256', gnutls_name=None, byte_1=0xC0, byte_2=0x29, protocol_version=CipherSuiteProtocolVersion.tls, kex_algorithm=KeyExchangeAlgorithm.ecdh, auth_algorithm=AuthenticationAlgorithm.rsa, enc_algorithm=SymmetricAlgorithm.aes128_cbc, enc_algorithm_bits=128, aead=False, hash_algorithm=HashAlgorithm.sha256, security=CipherSuiteSecurity.weak))</v>
      </c>
      <c r="V144" s="8">
        <f>FIND(Table7[[#This Row],[security]],Table7[[#This Row],[Column1]])</f>
        <v>400</v>
      </c>
    </row>
    <row r="145" spans="1:22" ht="48" x14ac:dyDescent="0.2">
      <c r="A145">
        <v>142</v>
      </c>
      <c r="B145" t="s">
        <v>282</v>
      </c>
      <c r="C145" t="s">
        <v>409</v>
      </c>
      <c r="F145" t="s">
        <v>66</v>
      </c>
      <c r="G145" t="s">
        <v>379</v>
      </c>
      <c r="H145" t="s">
        <v>32</v>
      </c>
      <c r="I145" t="s">
        <v>153</v>
      </c>
      <c r="J145" t="s">
        <v>143</v>
      </c>
      <c r="K145" t="s">
        <v>49</v>
      </c>
      <c r="L145" t="s">
        <v>43</v>
      </c>
      <c r="M145" t="s">
        <v>44</v>
      </c>
      <c r="N145" s="7" t="str">
        <f>VLOOKUP(Table7[[#This Row],[protocol_version]],protocol_version!A:B,2,FALSE)</f>
        <v>tls</v>
      </c>
      <c r="O145" s="7" t="str">
        <f>VLOOKUP(Table7[kex_algorithm],Table2[#All],2,FALSE)</f>
        <v>ecdh</v>
      </c>
      <c r="P145" s="7" t="str">
        <f>VLOOKUP(Table7[auth_algorithm],Table3[#All],2,FALSE)</f>
        <v>rsa</v>
      </c>
      <c r="Q145" s="7" t="str">
        <f>VLOOKUP(Table7[enc_algorithm],Table4[#All],2,FALSE)</f>
        <v>aes128_gcm</v>
      </c>
      <c r="R145" s="7">
        <f>VLOOKUP(Table7[enc_algorithm],Table4[#All],3,FALSE)</f>
        <v>128</v>
      </c>
      <c r="S145" s="7" t="b">
        <f>VLOOKUP(Table7[enc_algorithm],Table4[#All],4,FALSE)</f>
        <v>1</v>
      </c>
      <c r="T145" s="7" t="str">
        <f>VLOOKUP(Table7[hash_algorithm],Table5[#All],2,FALSE)</f>
        <v>sha256</v>
      </c>
      <c r="U14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session.add(CipherSuite(iana_name='TLS_ECDH_RSA_WITH_AES_128_GCM_SHA256', gnutls_name=None, byte_1=0xC0, byte_2=0x31, protocol_version=CipherSuiteProtocolVersion.tls, kex_algorithm=KeyExchangeAlgorithm.ecdh, auth_algorithm=AuthenticationAlgorithm.rsa, enc_algorithm=SymmetricAlgorithm.aes128_gcm, enc_algorithm_bits=128, aead=True, hash_algorithm=HashAlgorithm.sha256, security=CipherSuiteSecurity.weak))</v>
      </c>
      <c r="V145" s="8">
        <f>FIND(Table7[[#This Row],[security]],Table7[[#This Row],[Column1]])</f>
        <v>399</v>
      </c>
    </row>
    <row r="146" spans="1:22" ht="48" x14ac:dyDescent="0.2">
      <c r="A146">
        <v>143</v>
      </c>
      <c r="B146" t="s">
        <v>282</v>
      </c>
      <c r="C146" t="s">
        <v>490</v>
      </c>
      <c r="F146" t="s">
        <v>66</v>
      </c>
      <c r="G146" t="s">
        <v>149</v>
      </c>
      <c r="H146" t="s">
        <v>32</v>
      </c>
      <c r="I146" t="s">
        <v>153</v>
      </c>
      <c r="J146" t="s">
        <v>143</v>
      </c>
      <c r="K146" t="s">
        <v>54</v>
      </c>
      <c r="L146" t="s">
        <v>21</v>
      </c>
      <c r="M146" t="s">
        <v>27</v>
      </c>
      <c r="N146" s="7" t="str">
        <f>VLOOKUP(Table7[[#This Row],[protocol_version]],protocol_version!A:B,2,FALSE)</f>
        <v>tls</v>
      </c>
      <c r="O146" s="7" t="str">
        <f>VLOOKUP(Table7[kex_algorithm],Table2[#All],2,FALSE)</f>
        <v>ecdh</v>
      </c>
      <c r="P146" s="7" t="str">
        <f>VLOOKUP(Table7[auth_algorithm],Table3[#All],2,FALSE)</f>
        <v>rsa</v>
      </c>
      <c r="Q146" s="7" t="str">
        <f>VLOOKUP(Table7[enc_algorithm],Table4[#All],2,FALSE)</f>
        <v>aes256_cbc</v>
      </c>
      <c r="R146" s="7">
        <f>VLOOKUP(Table7[enc_algorithm],Table4[#All],3,FALSE)</f>
        <v>256</v>
      </c>
      <c r="S146" s="7" t="b">
        <f>VLOOKUP(Table7[enc_algorithm],Table4[#All],4,FALSE)</f>
        <v>0</v>
      </c>
      <c r="T146" s="7" t="str">
        <f>VLOOKUP(Table7[hash_algorithm],Table5[#All],2,FALSE)</f>
        <v>sha1</v>
      </c>
      <c r="U14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session.add(CipherSuite(iana_name='TLS_ECDH_RSA_WITH_AES_256_CBC_SHA', gnutls_name=None, byte_1=0xC0, byte_2=0x0F, protocol_version=CipherSuiteProtocolVersion.tls, kex_algorithm=KeyExchangeAlgorithm.ecdh, auth_algorithm=AuthenticationAlgorithm.rsa, enc_algorithm=SymmetricAlgorithm.aes256_cbc, enc_algorithm_bits=256, aead=False, hash_algorithm=HashAlgorithm.sha1, security=CipherSuiteSecurity.weak))</v>
      </c>
      <c r="V146" s="8">
        <f>FIND(Table7[[#This Row],[security]],Table7[[#This Row],[Column1]])</f>
        <v>395</v>
      </c>
    </row>
    <row r="147" spans="1:22" ht="48" x14ac:dyDescent="0.2">
      <c r="A147">
        <v>144</v>
      </c>
      <c r="B147" t="s">
        <v>282</v>
      </c>
      <c r="C147" t="s">
        <v>502</v>
      </c>
      <c r="F147" t="s">
        <v>66</v>
      </c>
      <c r="G147" t="s">
        <v>208</v>
      </c>
      <c r="H147" t="s">
        <v>32</v>
      </c>
      <c r="I147" t="s">
        <v>153</v>
      </c>
      <c r="J147" t="s">
        <v>143</v>
      </c>
      <c r="K147" t="s">
        <v>54</v>
      </c>
      <c r="L147" t="s">
        <v>64</v>
      </c>
      <c r="M147" t="s">
        <v>44</v>
      </c>
      <c r="N147" s="7" t="str">
        <f>VLOOKUP(Table7[[#This Row],[protocol_version]],protocol_version!A:B,2,FALSE)</f>
        <v>tls</v>
      </c>
      <c r="O147" s="7" t="str">
        <f>VLOOKUP(Table7[kex_algorithm],Table2[#All],2,FALSE)</f>
        <v>ecdh</v>
      </c>
      <c r="P147" s="7" t="str">
        <f>VLOOKUP(Table7[auth_algorithm],Table3[#All],2,FALSE)</f>
        <v>rsa</v>
      </c>
      <c r="Q147" s="7" t="str">
        <f>VLOOKUP(Table7[enc_algorithm],Table4[#All],2,FALSE)</f>
        <v>aes256_cbc</v>
      </c>
      <c r="R147" s="7">
        <f>VLOOKUP(Table7[enc_algorithm],Table4[#All],3,FALSE)</f>
        <v>256</v>
      </c>
      <c r="S147" s="7" t="b">
        <f>VLOOKUP(Table7[enc_algorithm],Table4[#All],4,FALSE)</f>
        <v>0</v>
      </c>
      <c r="T147" s="7" t="str">
        <f>VLOOKUP(Table7[hash_algorithm],Table5[#All],2,FALSE)</f>
        <v>sha384</v>
      </c>
      <c r="U14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session.add(CipherSuite(iana_name='TLS_ECDH_RSA_WITH_AES_256_CBC_SHA384', gnutls_name=None, byte_1=0xC0, byte_2=0x2A, protocol_version=CipherSuiteProtocolVersion.tls, kex_algorithm=KeyExchangeAlgorithm.ecdh, auth_algorithm=AuthenticationAlgorithm.rsa, enc_algorithm=SymmetricAlgorithm.aes256_cbc, enc_algorithm_bits=256, aead=False, hash_algorithm=HashAlgorithm.sha384, security=CipherSuiteSecurity.weak))</v>
      </c>
      <c r="V147" s="8">
        <f>FIND(Table7[[#This Row],[security]],Table7[[#This Row],[Column1]])</f>
        <v>400</v>
      </c>
    </row>
    <row r="148" spans="1:22" ht="48" x14ac:dyDescent="0.2">
      <c r="A148">
        <v>145</v>
      </c>
      <c r="B148" t="s">
        <v>282</v>
      </c>
      <c r="C148" t="s">
        <v>515</v>
      </c>
      <c r="F148" t="s">
        <v>66</v>
      </c>
      <c r="G148" t="s">
        <v>444</v>
      </c>
      <c r="H148" t="s">
        <v>32</v>
      </c>
      <c r="I148" t="s">
        <v>153</v>
      </c>
      <c r="J148" t="s">
        <v>143</v>
      </c>
      <c r="K148" t="s">
        <v>63</v>
      </c>
      <c r="L148" t="s">
        <v>64</v>
      </c>
      <c r="M148" t="s">
        <v>44</v>
      </c>
      <c r="N148" s="7" t="str">
        <f>VLOOKUP(Table7[[#This Row],[protocol_version]],protocol_version!A:B,2,FALSE)</f>
        <v>tls</v>
      </c>
      <c r="O148" s="7" t="str">
        <f>VLOOKUP(Table7[kex_algorithm],Table2[#All],2,FALSE)</f>
        <v>ecdh</v>
      </c>
      <c r="P148" s="7" t="str">
        <f>VLOOKUP(Table7[auth_algorithm],Table3[#All],2,FALSE)</f>
        <v>rsa</v>
      </c>
      <c r="Q148" s="7" t="str">
        <f>VLOOKUP(Table7[enc_algorithm],Table4[#All],2,FALSE)</f>
        <v>aes256_gcm</v>
      </c>
      <c r="R148" s="7">
        <f>VLOOKUP(Table7[enc_algorithm],Table4[#All],3,FALSE)</f>
        <v>256</v>
      </c>
      <c r="S148" s="7" t="b">
        <f>VLOOKUP(Table7[enc_algorithm],Table4[#All],4,FALSE)</f>
        <v>1</v>
      </c>
      <c r="T148" s="7" t="str">
        <f>VLOOKUP(Table7[hash_algorithm],Table5[#All],2,FALSE)</f>
        <v>sha384</v>
      </c>
      <c r="U14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session.add(CipherSuite(iana_name='TLS_ECDH_RSA_WITH_AES_256_GCM_SHA384', gnutls_name=None, byte_1=0xC0, byte_2=0x32, protocol_version=CipherSuiteProtocolVersion.tls, kex_algorithm=KeyExchangeAlgorithm.ecdh, auth_algorithm=AuthenticationAlgorithm.rsa, enc_algorithm=SymmetricAlgorithm.aes256_gcm, enc_algorithm_bits=256, aead=True, hash_algorithm=HashAlgorithm.sha384, security=CipherSuiteSecurity.weak))</v>
      </c>
      <c r="V148" s="8">
        <f>FIND(Table7[[#This Row],[security]],Table7[[#This Row],[Column1]])</f>
        <v>399</v>
      </c>
    </row>
    <row r="149" spans="1:22" ht="48" x14ac:dyDescent="0.2">
      <c r="A149">
        <v>146</v>
      </c>
      <c r="B149" t="s">
        <v>282</v>
      </c>
      <c r="C149" t="s">
        <v>333</v>
      </c>
      <c r="F149" t="s">
        <v>66</v>
      </c>
      <c r="G149" t="s">
        <v>334</v>
      </c>
      <c r="H149" t="s">
        <v>32</v>
      </c>
      <c r="I149" t="s">
        <v>153</v>
      </c>
      <c r="J149" t="s">
        <v>143</v>
      </c>
      <c r="K149" t="s">
        <v>68</v>
      </c>
      <c r="L149" t="s">
        <v>43</v>
      </c>
      <c r="M149" t="s">
        <v>27</v>
      </c>
      <c r="N149" s="7" t="str">
        <f>VLOOKUP(Table7[[#This Row],[protocol_version]],protocol_version!A:B,2,FALSE)</f>
        <v>tls</v>
      </c>
      <c r="O149" s="7" t="str">
        <f>VLOOKUP(Table7[kex_algorithm],Table2[#All],2,FALSE)</f>
        <v>ecdh</v>
      </c>
      <c r="P149" s="7" t="str">
        <f>VLOOKUP(Table7[auth_algorithm],Table3[#All],2,FALSE)</f>
        <v>rsa</v>
      </c>
      <c r="Q149" s="7" t="str">
        <f>VLOOKUP(Table7[enc_algorithm],Table4[#All],2,FALSE)</f>
        <v>aria128_cbc</v>
      </c>
      <c r="R149" s="7">
        <f>VLOOKUP(Table7[enc_algorithm],Table4[#All],3,FALSE)</f>
        <v>128</v>
      </c>
      <c r="S149" s="7" t="b">
        <f>VLOOKUP(Table7[enc_algorithm],Table4[#All],4,FALSE)</f>
        <v>0</v>
      </c>
      <c r="T149" s="7" t="str">
        <f>VLOOKUP(Table7[hash_algorithm],Table5[#All],2,FALSE)</f>
        <v>sha256</v>
      </c>
      <c r="U14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session.add(CipherSuite(iana_name='TLS_ECDH_RSA_WITH_ARIA_128_CBC_SHA256', gnutls_name=None, byte_1=0xC0, byte_2=0x4E, protocol_version=CipherSuiteProtocolVersion.tls, kex_algorithm=KeyExchangeAlgorithm.ecdh, auth_algorithm=AuthenticationAlgorithm.rsa, enc_algorithm=SymmetricAlgorithm.aria128_cbc, enc_algorithm_bits=128, aead=False, hash_algorithm=HashAlgorithm.sha256, security=CipherSuiteSecurity.weak))</v>
      </c>
      <c r="V149" s="8">
        <f>FIND(Table7[[#This Row],[security]],Table7[[#This Row],[Column1]])</f>
        <v>402</v>
      </c>
    </row>
    <row r="150" spans="1:22" ht="48" x14ac:dyDescent="0.2">
      <c r="A150">
        <v>147</v>
      </c>
      <c r="B150" t="s">
        <v>282</v>
      </c>
      <c r="C150" t="s">
        <v>385</v>
      </c>
      <c r="F150" t="s">
        <v>66</v>
      </c>
      <c r="G150" t="s">
        <v>386</v>
      </c>
      <c r="H150" t="s">
        <v>32</v>
      </c>
      <c r="I150" t="s">
        <v>153</v>
      </c>
      <c r="J150" t="s">
        <v>143</v>
      </c>
      <c r="K150" t="s">
        <v>71</v>
      </c>
      <c r="L150" t="s">
        <v>43</v>
      </c>
      <c r="M150" t="s">
        <v>44</v>
      </c>
      <c r="N150" s="7" t="str">
        <f>VLOOKUP(Table7[[#This Row],[protocol_version]],protocol_version!A:B,2,FALSE)</f>
        <v>tls</v>
      </c>
      <c r="O150" s="7" t="str">
        <f>VLOOKUP(Table7[kex_algorithm],Table2[#All],2,FALSE)</f>
        <v>ecdh</v>
      </c>
      <c r="P150" s="7" t="str">
        <f>VLOOKUP(Table7[auth_algorithm],Table3[#All],2,FALSE)</f>
        <v>rsa</v>
      </c>
      <c r="Q150" s="7" t="str">
        <f>VLOOKUP(Table7[enc_algorithm],Table4[#All],2,FALSE)</f>
        <v>aria128_gcm</v>
      </c>
      <c r="R150" s="7">
        <f>VLOOKUP(Table7[enc_algorithm],Table4[#All],3,FALSE)</f>
        <v>128</v>
      </c>
      <c r="S150" s="7" t="b">
        <f>VLOOKUP(Table7[enc_algorithm],Table4[#All],4,FALSE)</f>
        <v>0</v>
      </c>
      <c r="T150" s="7" t="str">
        <f>VLOOKUP(Table7[hash_algorithm],Table5[#All],2,FALSE)</f>
        <v>sha256</v>
      </c>
      <c r="U15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session.add(CipherSuite(iana_name='TLS_ECDH_RSA_WITH_ARIA_128_GCM_SHA256', gnutls_name=None, byte_1=0xC0, byte_2=0x62, protocol_version=CipherSuiteProtocolVersion.tls, kex_algorithm=KeyExchangeAlgorithm.ecdh, auth_algorithm=AuthenticationAlgorithm.rsa, enc_algorithm=SymmetricAlgorithm.aria128_gcm, enc_algorithm_bits=128, aead=False, hash_algorithm=HashAlgorithm.sha256, security=CipherSuiteSecurity.weak))</v>
      </c>
      <c r="V150" s="8">
        <f>FIND(Table7[[#This Row],[security]],Table7[[#This Row],[Column1]])</f>
        <v>402</v>
      </c>
    </row>
    <row r="151" spans="1:22" ht="48" x14ac:dyDescent="0.2">
      <c r="A151">
        <v>148</v>
      </c>
      <c r="B151" t="s">
        <v>282</v>
      </c>
      <c r="C151" t="s">
        <v>412</v>
      </c>
      <c r="F151" t="s">
        <v>66</v>
      </c>
      <c r="G151" t="s">
        <v>413</v>
      </c>
      <c r="H151" t="s">
        <v>32</v>
      </c>
      <c r="I151" t="s">
        <v>153</v>
      </c>
      <c r="J151" t="s">
        <v>143</v>
      </c>
      <c r="K151" t="s">
        <v>74</v>
      </c>
      <c r="L151" t="s">
        <v>64</v>
      </c>
      <c r="M151" t="s">
        <v>27</v>
      </c>
      <c r="N151" s="7" t="str">
        <f>VLOOKUP(Table7[[#This Row],[protocol_version]],protocol_version!A:B,2,FALSE)</f>
        <v>tls</v>
      </c>
      <c r="O151" s="7" t="str">
        <f>VLOOKUP(Table7[kex_algorithm],Table2[#All],2,FALSE)</f>
        <v>ecdh</v>
      </c>
      <c r="P151" s="7" t="str">
        <f>VLOOKUP(Table7[auth_algorithm],Table3[#All],2,FALSE)</f>
        <v>rsa</v>
      </c>
      <c r="Q151" s="7" t="str">
        <f>VLOOKUP(Table7[enc_algorithm],Table4[#All],2,FALSE)</f>
        <v>aria256_cbc</v>
      </c>
      <c r="R151" s="7">
        <f>VLOOKUP(Table7[enc_algorithm],Table4[#All],3,FALSE)</f>
        <v>256</v>
      </c>
      <c r="S151" s="7" t="b">
        <f>VLOOKUP(Table7[enc_algorithm],Table4[#All],4,FALSE)</f>
        <v>0</v>
      </c>
      <c r="T151" s="7" t="str">
        <f>VLOOKUP(Table7[hash_algorithm],Table5[#All],2,FALSE)</f>
        <v>sha384</v>
      </c>
      <c r="U15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session.add(CipherSuite(iana_name='TLS_ECDH_RSA_WITH_ARIA_256_CBC_SHA384', gnutls_name=None, byte_1=0xC0, byte_2=0x4F, protocol_version=CipherSuiteProtocolVersion.tls, kex_algorithm=KeyExchangeAlgorithm.ecdh, auth_algorithm=AuthenticationAlgorithm.rsa, enc_algorithm=SymmetricAlgorithm.aria256_cbc, enc_algorithm_bits=256, aead=False, hash_algorithm=HashAlgorithm.sha384, security=CipherSuiteSecurity.weak))</v>
      </c>
      <c r="V151" s="8">
        <f>FIND(Table7[[#This Row],[security]],Table7[[#This Row],[Column1]])</f>
        <v>402</v>
      </c>
    </row>
    <row r="152" spans="1:22" ht="48" x14ac:dyDescent="0.2">
      <c r="A152">
        <v>149</v>
      </c>
      <c r="B152" t="s">
        <v>282</v>
      </c>
      <c r="C152" t="s">
        <v>369</v>
      </c>
      <c r="F152" t="s">
        <v>66</v>
      </c>
      <c r="G152" t="s">
        <v>370</v>
      </c>
      <c r="H152" t="s">
        <v>32</v>
      </c>
      <c r="I152" t="s">
        <v>153</v>
      </c>
      <c r="J152" t="s">
        <v>143</v>
      </c>
      <c r="K152" t="s">
        <v>77</v>
      </c>
      <c r="L152" t="s">
        <v>64</v>
      </c>
      <c r="M152" t="s">
        <v>44</v>
      </c>
      <c r="N152" s="7" t="str">
        <f>VLOOKUP(Table7[[#This Row],[protocol_version]],protocol_version!A:B,2,FALSE)</f>
        <v>tls</v>
      </c>
      <c r="O152" s="7" t="str">
        <f>VLOOKUP(Table7[kex_algorithm],Table2[#All],2,FALSE)</f>
        <v>ecdh</v>
      </c>
      <c r="P152" s="7" t="str">
        <f>VLOOKUP(Table7[auth_algorithm],Table3[#All],2,FALSE)</f>
        <v>rsa</v>
      </c>
      <c r="Q152" s="7" t="str">
        <f>VLOOKUP(Table7[enc_algorithm],Table4[#All],2,FALSE)</f>
        <v>aria256_gcm</v>
      </c>
      <c r="R152" s="7">
        <f>VLOOKUP(Table7[enc_algorithm],Table4[#All],3,FALSE)</f>
        <v>256</v>
      </c>
      <c r="S152" s="7" t="b">
        <f>VLOOKUP(Table7[enc_algorithm],Table4[#All],4,FALSE)</f>
        <v>0</v>
      </c>
      <c r="T152" s="7" t="str">
        <f>VLOOKUP(Table7[hash_algorithm],Table5[#All],2,FALSE)</f>
        <v>sha384</v>
      </c>
      <c r="U15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session.add(CipherSuite(iana_name='TLS_ECDH_RSA_WITH_ARIA_256_GCM_SHA384', gnutls_name=None, byte_1=0xC0, byte_2=0x63, protocol_version=CipherSuiteProtocolVersion.tls, kex_algorithm=KeyExchangeAlgorithm.ecdh, auth_algorithm=AuthenticationAlgorithm.rsa, enc_algorithm=SymmetricAlgorithm.aria256_gcm, enc_algorithm_bits=256, aead=False, hash_algorithm=HashAlgorithm.sha384, security=CipherSuiteSecurity.weak))</v>
      </c>
      <c r="V152" s="8">
        <f>FIND(Table7[[#This Row],[security]],Table7[[#This Row],[Column1]])</f>
        <v>402</v>
      </c>
    </row>
    <row r="153" spans="1:22" ht="48" x14ac:dyDescent="0.2">
      <c r="A153">
        <v>150</v>
      </c>
      <c r="B153" t="s">
        <v>282</v>
      </c>
      <c r="C153" t="s">
        <v>533</v>
      </c>
      <c r="F153" t="s">
        <v>66</v>
      </c>
      <c r="G153" t="s">
        <v>534</v>
      </c>
      <c r="H153" t="s">
        <v>32</v>
      </c>
      <c r="I153" t="s">
        <v>153</v>
      </c>
      <c r="J153" t="s">
        <v>143</v>
      </c>
      <c r="K153" t="s">
        <v>81</v>
      </c>
      <c r="L153" t="s">
        <v>43</v>
      </c>
      <c r="M153" t="s">
        <v>44</v>
      </c>
      <c r="N153" s="7" t="str">
        <f>VLOOKUP(Table7[[#This Row],[protocol_version]],protocol_version!A:B,2,FALSE)</f>
        <v>tls</v>
      </c>
      <c r="O153" s="7" t="str">
        <f>VLOOKUP(Table7[kex_algorithm],Table2[#All],2,FALSE)</f>
        <v>ecdh</v>
      </c>
      <c r="P153" s="7" t="str">
        <f>VLOOKUP(Table7[auth_algorithm],Table3[#All],2,FALSE)</f>
        <v>rsa</v>
      </c>
      <c r="Q153" s="7" t="str">
        <f>VLOOKUP(Table7[enc_algorithm],Table4[#All],2,FALSE)</f>
        <v>camellia128_cbc</v>
      </c>
      <c r="R153" s="7">
        <f>VLOOKUP(Table7[enc_algorithm],Table4[#All],3,FALSE)</f>
        <v>128</v>
      </c>
      <c r="S153" s="7" t="b">
        <f>VLOOKUP(Table7[enc_algorithm],Table4[#All],4,FALSE)</f>
        <v>0</v>
      </c>
      <c r="T153" s="7" t="str">
        <f>VLOOKUP(Table7[hash_algorithm],Table5[#All],2,FALSE)</f>
        <v>sha256</v>
      </c>
      <c r="U15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session.add(CipherSuite(iana_name='TLS_ECDH_RSA_WITH_CAMELLIA_128_CBC_SHA256', gnutls_name=None, byte_1=0xC0, byte_2=0x78, protocol_version=CipherSuiteProtocolVersion.tls, kex_algorithm=KeyExchangeAlgorithm.ecdh, auth_algorithm=AuthenticationAlgorithm.rsa, enc_algorithm=SymmetricAlgorithm.camellia128_cbc, enc_algorithm_bits=128, aead=False, hash_algorithm=HashAlgorithm.sha256, security=CipherSuiteSecurity.weak))</v>
      </c>
      <c r="V153" s="8">
        <f>FIND(Table7[[#This Row],[security]],Table7[[#This Row],[Column1]])</f>
        <v>410</v>
      </c>
    </row>
    <row r="154" spans="1:22" ht="48" x14ac:dyDescent="0.2">
      <c r="A154">
        <v>151</v>
      </c>
      <c r="B154" t="s">
        <v>282</v>
      </c>
      <c r="C154" t="s">
        <v>508</v>
      </c>
      <c r="F154" t="s">
        <v>66</v>
      </c>
      <c r="G154" t="s">
        <v>509</v>
      </c>
      <c r="H154" t="s">
        <v>32</v>
      </c>
      <c r="I154" t="s">
        <v>153</v>
      </c>
      <c r="J154" t="s">
        <v>143</v>
      </c>
      <c r="K154" t="s">
        <v>89</v>
      </c>
      <c r="L154" t="s">
        <v>43</v>
      </c>
      <c r="M154" t="s">
        <v>44</v>
      </c>
      <c r="N154" s="7" t="str">
        <f>VLOOKUP(Table7[[#This Row],[protocol_version]],protocol_version!A:B,2,FALSE)</f>
        <v>tls</v>
      </c>
      <c r="O154" s="7" t="str">
        <f>VLOOKUP(Table7[kex_algorithm],Table2[#All],2,FALSE)</f>
        <v>ecdh</v>
      </c>
      <c r="P154" s="7" t="str">
        <f>VLOOKUP(Table7[auth_algorithm],Table3[#All],2,FALSE)</f>
        <v>rsa</v>
      </c>
      <c r="Q154" s="7" t="str">
        <f>VLOOKUP(Table7[enc_algorithm],Table4[#All],2,FALSE)</f>
        <v>camellia128_gcm</v>
      </c>
      <c r="R154" s="7">
        <f>VLOOKUP(Table7[enc_algorithm],Table4[#All],3,FALSE)</f>
        <v>128</v>
      </c>
      <c r="S154" s="7" t="b">
        <f>VLOOKUP(Table7[enc_algorithm],Table4[#All],4,FALSE)</f>
        <v>0</v>
      </c>
      <c r="T154" s="7" t="str">
        <f>VLOOKUP(Table7[hash_algorithm],Table5[#All],2,FALSE)</f>
        <v>sha256</v>
      </c>
      <c r="U15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session.add(CipherSuite(iana_name='TLS_ECDH_RSA_WITH_CAMELLIA_128_GCM_SHA256', gnutls_name=None, byte_1=0xC0, byte_2=0x8C, protocol_version=CipherSuiteProtocolVersion.tls, kex_algorithm=KeyExchangeAlgorithm.ecdh, auth_algorithm=AuthenticationAlgorithm.rsa, enc_algorithm=SymmetricAlgorithm.camellia128_gcm, enc_algorithm_bits=128, aead=False, hash_algorithm=HashAlgorithm.sha256, security=CipherSuiteSecurity.weak))</v>
      </c>
      <c r="V154" s="8">
        <f>FIND(Table7[[#This Row],[security]],Table7[[#This Row],[Column1]])</f>
        <v>410</v>
      </c>
    </row>
    <row r="155" spans="1:22" ht="48" x14ac:dyDescent="0.2">
      <c r="A155">
        <v>152</v>
      </c>
      <c r="B155" t="s">
        <v>282</v>
      </c>
      <c r="C155" t="s">
        <v>420</v>
      </c>
      <c r="F155" t="s">
        <v>66</v>
      </c>
      <c r="G155" t="s">
        <v>421</v>
      </c>
      <c r="H155" t="s">
        <v>32</v>
      </c>
      <c r="I155" t="s">
        <v>153</v>
      </c>
      <c r="J155" t="s">
        <v>143</v>
      </c>
      <c r="K155" t="s">
        <v>94</v>
      </c>
      <c r="L155" t="s">
        <v>64</v>
      </c>
      <c r="M155" t="s">
        <v>44</v>
      </c>
      <c r="N155" s="7" t="str">
        <f>VLOOKUP(Table7[[#This Row],[protocol_version]],protocol_version!A:B,2,FALSE)</f>
        <v>tls</v>
      </c>
      <c r="O155" s="7" t="str">
        <f>VLOOKUP(Table7[kex_algorithm],Table2[#All],2,FALSE)</f>
        <v>ecdh</v>
      </c>
      <c r="P155" s="7" t="str">
        <f>VLOOKUP(Table7[auth_algorithm],Table3[#All],2,FALSE)</f>
        <v>rsa</v>
      </c>
      <c r="Q155" s="7" t="str">
        <f>VLOOKUP(Table7[enc_algorithm],Table4[#All],2,FALSE)</f>
        <v>camellia256_cbc</v>
      </c>
      <c r="R155" s="7">
        <f>VLOOKUP(Table7[enc_algorithm],Table4[#All],3,FALSE)</f>
        <v>256</v>
      </c>
      <c r="S155" s="7" t="b">
        <f>VLOOKUP(Table7[enc_algorithm],Table4[#All],4,FALSE)</f>
        <v>0</v>
      </c>
      <c r="T155" s="7" t="str">
        <f>VLOOKUP(Table7[hash_algorithm],Table5[#All],2,FALSE)</f>
        <v>sha384</v>
      </c>
      <c r="U15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session.add(CipherSuite(iana_name='TLS_ECDH_RSA_WITH_CAMELLIA_256_CBC_SHA384', gnutls_name=None, byte_1=0xC0, byte_2=0x79, protocol_version=CipherSuiteProtocolVersion.tls, kex_algorithm=KeyExchangeAlgorithm.ecdh, auth_algorithm=AuthenticationAlgorithm.rsa, enc_algorithm=SymmetricAlgorithm.camellia256_cbc, enc_algorithm_bits=256, aead=False, hash_algorithm=HashAlgorithm.sha384, security=CipherSuiteSecurity.weak))</v>
      </c>
      <c r="V155" s="8">
        <f>FIND(Table7[[#This Row],[security]],Table7[[#This Row],[Column1]])</f>
        <v>410</v>
      </c>
    </row>
    <row r="156" spans="1:22" ht="48" x14ac:dyDescent="0.2">
      <c r="A156">
        <v>153</v>
      </c>
      <c r="B156" t="s">
        <v>282</v>
      </c>
      <c r="C156" t="s">
        <v>535</v>
      </c>
      <c r="F156" t="s">
        <v>66</v>
      </c>
      <c r="G156" t="s">
        <v>320</v>
      </c>
      <c r="H156" t="s">
        <v>32</v>
      </c>
      <c r="I156" t="s">
        <v>153</v>
      </c>
      <c r="J156" t="s">
        <v>143</v>
      </c>
      <c r="K156" t="s">
        <v>102</v>
      </c>
      <c r="L156" t="s">
        <v>64</v>
      </c>
      <c r="M156" t="s">
        <v>44</v>
      </c>
      <c r="N156" s="7" t="str">
        <f>VLOOKUP(Table7[[#This Row],[protocol_version]],protocol_version!A:B,2,FALSE)</f>
        <v>tls</v>
      </c>
      <c r="O156" s="7" t="str">
        <f>VLOOKUP(Table7[kex_algorithm],Table2[#All],2,FALSE)</f>
        <v>ecdh</v>
      </c>
      <c r="P156" s="7" t="str">
        <f>VLOOKUP(Table7[auth_algorithm],Table3[#All],2,FALSE)</f>
        <v>rsa</v>
      </c>
      <c r="Q156" s="7" t="str">
        <f>VLOOKUP(Table7[enc_algorithm],Table4[#All],2,FALSE)</f>
        <v>camellia256_gcm</v>
      </c>
      <c r="R156" s="7">
        <f>VLOOKUP(Table7[enc_algorithm],Table4[#All],3,FALSE)</f>
        <v>256</v>
      </c>
      <c r="S156" s="7" t="b">
        <f>VLOOKUP(Table7[enc_algorithm],Table4[#All],4,FALSE)</f>
        <v>0</v>
      </c>
      <c r="T156" s="7" t="str">
        <f>VLOOKUP(Table7[hash_algorithm],Table5[#All],2,FALSE)</f>
        <v>sha384</v>
      </c>
      <c r="U15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session.add(CipherSuite(iana_name='TLS_ECDH_RSA_WITH_CAMELLIA_256_GCM_SHA384', gnutls_name=None, byte_1=0xC0, byte_2=0x8D, protocol_version=CipherSuiteProtocolVersion.tls, kex_algorithm=KeyExchangeAlgorithm.ecdh, auth_algorithm=AuthenticationAlgorithm.rsa, enc_algorithm=SymmetricAlgorithm.camellia256_gcm, enc_algorithm_bits=256, aead=False, hash_algorithm=HashAlgorithm.sha384, security=CipherSuiteSecurity.weak))</v>
      </c>
      <c r="V156" s="8">
        <f>FIND(Table7[[#This Row],[security]],Table7[[#This Row],[Column1]])</f>
        <v>410</v>
      </c>
    </row>
    <row r="157" spans="1:22" ht="48" x14ac:dyDescent="0.2">
      <c r="A157">
        <v>154</v>
      </c>
      <c r="B157" t="s">
        <v>282</v>
      </c>
      <c r="C157" t="s">
        <v>436</v>
      </c>
      <c r="F157" t="s">
        <v>15</v>
      </c>
      <c r="G157" t="s">
        <v>295</v>
      </c>
      <c r="H157" t="s">
        <v>32</v>
      </c>
      <c r="I157" t="s">
        <v>203</v>
      </c>
      <c r="J157" t="s">
        <v>203</v>
      </c>
      <c r="K157" t="s">
        <v>33</v>
      </c>
      <c r="L157" t="s">
        <v>21</v>
      </c>
      <c r="M157" t="s">
        <v>22</v>
      </c>
      <c r="N157" s="7" t="str">
        <f>VLOOKUP(Table7[[#This Row],[protocol_version]],protocol_version!A:B,2,FALSE)</f>
        <v>tls</v>
      </c>
      <c r="O157" s="7" t="str">
        <f>VLOOKUP(Table7[kex_algorithm],Table2[#All],2,FALSE)</f>
        <v>krb5</v>
      </c>
      <c r="P157" s="7" t="str">
        <f>VLOOKUP(Table7[auth_algorithm],Table3[#All],2,FALSE)</f>
        <v>krb5</v>
      </c>
      <c r="Q157" s="7" t="str">
        <f>VLOOKUP(Table7[enc_algorithm],Table4[#All],2,FALSE)</f>
        <v>tripledes_ede_cbc</v>
      </c>
      <c r="R157" s="7">
        <f>VLOOKUP(Table7[enc_algorithm],Table4[#All],3,FALSE)</f>
        <v>168</v>
      </c>
      <c r="S157" s="7" t="b">
        <f>VLOOKUP(Table7[enc_algorithm],Table4[#All],4,FALSE)</f>
        <v>0</v>
      </c>
      <c r="T157" s="7" t="str">
        <f>VLOOKUP(Table7[hash_algorithm],Table5[#All],2,FALSE)</f>
        <v>sha1</v>
      </c>
      <c r="U15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session.add(CipherSuite(iana_name='TLS_KRB5_WITH_3DES_EDE_CBC_SHA', gnutls_name=None, byte_1=0x00, byte_2=0x1F, protocol_version=CipherSuiteProtocolVersion.tls, kex_algorithm=KeyExchangeAlgorithm.krb5, auth_algorithm=AuthenticationAlgorithm.krb5, enc_algorithm=SymmetricAlgorithm.tripledes_ede_cbc, enc_algorithm_bits=168, aead=False, hash_algorithm=HashAlgorithm.sha1, security=CipherSuiteSecurity.weak))</v>
      </c>
      <c r="V157" s="8">
        <f>FIND(Table7[[#This Row],[security]],Table7[[#This Row],[Column1]])</f>
        <v>400</v>
      </c>
    </row>
    <row r="158" spans="1:22" ht="48" x14ac:dyDescent="0.2">
      <c r="A158">
        <v>155</v>
      </c>
      <c r="B158" t="s">
        <v>282</v>
      </c>
      <c r="C158" t="s">
        <v>355</v>
      </c>
      <c r="D158" t="s">
        <v>356</v>
      </c>
      <c r="E158" t="s">
        <v>357</v>
      </c>
      <c r="F158" t="s">
        <v>15</v>
      </c>
      <c r="G158" t="s">
        <v>358</v>
      </c>
      <c r="H158" t="s">
        <v>32</v>
      </c>
      <c r="I158" t="s">
        <v>128</v>
      </c>
      <c r="J158" t="s">
        <v>128</v>
      </c>
      <c r="K158" t="s">
        <v>33</v>
      </c>
      <c r="L158" t="s">
        <v>21</v>
      </c>
      <c r="M158" t="s">
        <v>22</v>
      </c>
      <c r="N158" s="7" t="str">
        <f>VLOOKUP(Table7[[#This Row],[protocol_version]],protocol_version!A:B,2,FALSE)</f>
        <v>tls</v>
      </c>
      <c r="O158" s="7" t="str">
        <f>VLOOKUP(Table7[kex_algorithm],Table2[#All],2,FALSE)</f>
        <v>psk</v>
      </c>
      <c r="P158" s="7" t="str">
        <f>VLOOKUP(Table7[auth_algorithm],Table3[#All],2,FALSE)</f>
        <v>psk</v>
      </c>
      <c r="Q158" s="7" t="str">
        <f>VLOOKUP(Table7[enc_algorithm],Table4[#All],2,FALSE)</f>
        <v>tripledes_ede_cbc</v>
      </c>
      <c r="R158" s="7">
        <f>VLOOKUP(Table7[enc_algorithm],Table4[#All],3,FALSE)</f>
        <v>168</v>
      </c>
      <c r="S158" s="7" t="b">
        <f>VLOOKUP(Table7[enc_algorithm],Table4[#All],4,FALSE)</f>
        <v>0</v>
      </c>
      <c r="T158" s="7" t="str">
        <f>VLOOKUP(Table7[hash_algorithm],Table5[#All],2,FALSE)</f>
        <v>sha1</v>
      </c>
      <c r="U15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session.add(CipherSuite(iana_name='TLS_PSK_WITH_3DES_EDE_CBC_SHA', gnutls_name='PSK-3DES-EDE-CBC-SHA', byte_1=0x00, byte_2=0x8B, protocol_version=CipherSuiteProtocolVersion.tls, kex_algorithm=KeyExchangeAlgorithm.psk, auth_algorithm=AuthenticationAlgorithm.psk, enc_algorithm=SymmetricAlgorithm.tripledes_ede_cbc, enc_algorithm_bits=168, aead=False, hash_algorithm=HashAlgorithm.sha1, security=CipherSuiteSecurity.weak))</v>
      </c>
      <c r="V158" s="8">
        <f>FIND(Table7[[#This Row],[security]],Table7[[#This Row],[Column1]])</f>
        <v>415</v>
      </c>
    </row>
    <row r="159" spans="1:22" ht="48" x14ac:dyDescent="0.2">
      <c r="A159">
        <v>156</v>
      </c>
      <c r="B159" t="s">
        <v>282</v>
      </c>
      <c r="C159" t="s">
        <v>403</v>
      </c>
      <c r="D159" t="s">
        <v>404</v>
      </c>
      <c r="E159" t="s">
        <v>405</v>
      </c>
      <c r="F159" t="s">
        <v>15</v>
      </c>
      <c r="G159" t="s">
        <v>406</v>
      </c>
      <c r="H159" t="s">
        <v>32</v>
      </c>
      <c r="I159" t="s">
        <v>143</v>
      </c>
      <c r="J159" t="s">
        <v>128</v>
      </c>
      <c r="K159" t="s">
        <v>33</v>
      </c>
      <c r="L159" t="s">
        <v>21</v>
      </c>
      <c r="M159" t="s">
        <v>22</v>
      </c>
      <c r="N159" s="7" t="str">
        <f>VLOOKUP(Table7[[#This Row],[protocol_version]],protocol_version!A:B,2,FALSE)</f>
        <v>tls</v>
      </c>
      <c r="O159" s="7" t="str">
        <f>VLOOKUP(Table7[kex_algorithm],Table2[#All],2,FALSE)</f>
        <v>rsa</v>
      </c>
      <c r="P159" s="7" t="str">
        <f>VLOOKUP(Table7[auth_algorithm],Table3[#All],2,FALSE)</f>
        <v>psk</v>
      </c>
      <c r="Q159" s="7" t="str">
        <f>VLOOKUP(Table7[enc_algorithm],Table4[#All],2,FALSE)</f>
        <v>tripledes_ede_cbc</v>
      </c>
      <c r="R159" s="7">
        <f>VLOOKUP(Table7[enc_algorithm],Table4[#All],3,FALSE)</f>
        <v>168</v>
      </c>
      <c r="S159" s="7" t="b">
        <f>VLOOKUP(Table7[enc_algorithm],Table4[#All],4,FALSE)</f>
        <v>0</v>
      </c>
      <c r="T159" s="7" t="str">
        <f>VLOOKUP(Table7[hash_algorithm],Table5[#All],2,FALSE)</f>
        <v>sha1</v>
      </c>
      <c r="U15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session.add(CipherSuite(iana_name='TLS_RSA_PSK_WITH_3DES_EDE_CBC_SHA', gnutls_name='RSA-PSK-3DES-EDE-CBC-SHA', byte_1=0x00, byte_2=0x93, protocol_version=CipherSuiteProtocolVersion.tls, kex_algorithm=KeyExchangeAlgorithm.rsa, auth_algorithm=AuthenticationAlgorithm.psk, enc_algorithm=SymmetricAlgorithm.tripledes_ede_cbc, enc_algorithm_bits=168, aead=False, hash_algorithm=HashAlgorithm.sha1, security=CipherSuiteSecurity.weak))</v>
      </c>
      <c r="V159" s="8">
        <f>FIND(Table7[[#This Row],[security]],Table7[[#This Row],[Column1]])</f>
        <v>423</v>
      </c>
    </row>
    <row r="160" spans="1:22" ht="48" x14ac:dyDescent="0.2">
      <c r="A160">
        <v>157</v>
      </c>
      <c r="B160" t="s">
        <v>282</v>
      </c>
      <c r="C160" t="s">
        <v>438</v>
      </c>
      <c r="D160" t="s">
        <v>439</v>
      </c>
      <c r="E160" t="s">
        <v>440</v>
      </c>
      <c r="F160" t="s">
        <v>15</v>
      </c>
      <c r="G160" t="s">
        <v>286</v>
      </c>
      <c r="H160" t="s">
        <v>32</v>
      </c>
      <c r="I160" t="s">
        <v>143</v>
      </c>
      <c r="J160" t="s">
        <v>143</v>
      </c>
      <c r="K160" t="s">
        <v>33</v>
      </c>
      <c r="L160" t="s">
        <v>21</v>
      </c>
      <c r="M160" t="s">
        <v>22</v>
      </c>
      <c r="N160" s="7" t="str">
        <f>VLOOKUP(Table7[[#This Row],[protocol_version]],protocol_version!A:B,2,FALSE)</f>
        <v>tls</v>
      </c>
      <c r="O160" s="7" t="str">
        <f>VLOOKUP(Table7[kex_algorithm],Table2[#All],2,FALSE)</f>
        <v>rsa</v>
      </c>
      <c r="P160" s="7" t="str">
        <f>VLOOKUP(Table7[auth_algorithm],Table3[#All],2,FALSE)</f>
        <v>rsa</v>
      </c>
      <c r="Q160" s="7" t="str">
        <f>VLOOKUP(Table7[enc_algorithm],Table4[#All],2,FALSE)</f>
        <v>tripledes_ede_cbc</v>
      </c>
      <c r="R160" s="7">
        <f>VLOOKUP(Table7[enc_algorithm],Table4[#All],3,FALSE)</f>
        <v>168</v>
      </c>
      <c r="S160" s="7" t="b">
        <f>VLOOKUP(Table7[enc_algorithm],Table4[#All],4,FALSE)</f>
        <v>0</v>
      </c>
      <c r="T160" s="7" t="str">
        <f>VLOOKUP(Table7[hash_algorithm],Table5[#All],2,FALSE)</f>
        <v>sha1</v>
      </c>
      <c r="U16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session.add(CipherSuite(iana_name='TLS_RSA_WITH_3DES_EDE_CBC_SHA', gnutls_name='DES-CBC3-SHA', byte_1=0x00, byte_2=0x0A, protocol_version=CipherSuiteProtocolVersion.tls, kex_algorithm=KeyExchangeAlgorithm.rsa, auth_algorithm=AuthenticationAlgorithm.rsa, enc_algorithm=SymmetricAlgorithm.tripledes_ede_cbc, enc_algorithm_bits=168, aead=False, hash_algorithm=HashAlgorithm.sha1, security=CipherSuiteSecurity.weak))</v>
      </c>
      <c r="V160" s="8">
        <f>FIND(Table7[[#This Row],[security]],Table7[[#This Row],[Column1]])</f>
        <v>407</v>
      </c>
    </row>
    <row r="161" spans="1:22" ht="48" x14ac:dyDescent="0.2">
      <c r="A161">
        <v>158</v>
      </c>
      <c r="B161" t="s">
        <v>282</v>
      </c>
      <c r="C161" t="s">
        <v>486</v>
      </c>
      <c r="D161" t="s">
        <v>487</v>
      </c>
      <c r="E161" t="s">
        <v>488</v>
      </c>
      <c r="F161" t="s">
        <v>66</v>
      </c>
      <c r="G161" t="s">
        <v>489</v>
      </c>
      <c r="H161" t="s">
        <v>32</v>
      </c>
      <c r="I161" t="s">
        <v>290</v>
      </c>
      <c r="J161" t="s">
        <v>291</v>
      </c>
      <c r="K161" t="s">
        <v>33</v>
      </c>
      <c r="L161" t="s">
        <v>21</v>
      </c>
      <c r="M161" t="s">
        <v>22</v>
      </c>
      <c r="N161" s="7" t="str">
        <f>VLOOKUP(Table7[[#This Row],[protocol_version]],protocol_version!A:B,2,FALSE)</f>
        <v>tls</v>
      </c>
      <c r="O161" s="7" t="str">
        <f>VLOOKUP(Table7[kex_algorithm],Table2[#All],2,FALSE)</f>
        <v>srp</v>
      </c>
      <c r="P161" s="7" t="str">
        <f>VLOOKUP(Table7[auth_algorithm],Table3[#All],2,FALSE)</f>
        <v>sha_dss</v>
      </c>
      <c r="Q161" s="7" t="str">
        <f>VLOOKUP(Table7[enc_algorithm],Table4[#All],2,FALSE)</f>
        <v>tripledes_ede_cbc</v>
      </c>
      <c r="R161" s="7">
        <f>VLOOKUP(Table7[enc_algorithm],Table4[#All],3,FALSE)</f>
        <v>168</v>
      </c>
      <c r="S161" s="7" t="b">
        <f>VLOOKUP(Table7[enc_algorithm],Table4[#All],4,FALSE)</f>
        <v>0</v>
      </c>
      <c r="T161" s="7" t="str">
        <f>VLOOKUP(Table7[hash_algorithm],Table5[#All],2,FALSE)</f>
        <v>sha1</v>
      </c>
      <c r="U16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session.add(CipherSuite(iana_name='TLS_SRP_SHA_DSS_WITH_3DES_EDE_CBC_SHA', gnutls_name='SRP-DSS-3DES-EDE-CBC-SHA', byte_1=0xC0, byte_2=0x1C, protocol_version=CipherSuiteProtocolVersion.tls, kex_algorithm=KeyExchangeAlgorithm.srp, auth_algorithm=AuthenticationAlgorithm.sha_dss, enc_algorithm=SymmetricAlgorithm.tripledes_ede_cbc, enc_algorithm_bits=168, aead=False, hash_algorithm=HashAlgorithm.sha1, security=CipherSuiteSecurity.weak))</v>
      </c>
      <c r="V161" s="8">
        <f>FIND(Table7[[#This Row],[security]],Table7[[#This Row],[Column1]])</f>
        <v>431</v>
      </c>
    </row>
    <row r="162" spans="1:22" ht="48" x14ac:dyDescent="0.2">
      <c r="A162">
        <v>159</v>
      </c>
      <c r="B162" t="s">
        <v>282</v>
      </c>
      <c r="C162" t="s">
        <v>292</v>
      </c>
      <c r="D162" t="s">
        <v>293</v>
      </c>
      <c r="E162" t="s">
        <v>294</v>
      </c>
      <c r="F162" t="s">
        <v>66</v>
      </c>
      <c r="G162" t="s">
        <v>295</v>
      </c>
      <c r="H162" t="s">
        <v>32</v>
      </c>
      <c r="I162" t="s">
        <v>290</v>
      </c>
      <c r="J162" t="s">
        <v>291</v>
      </c>
      <c r="K162" t="s">
        <v>38</v>
      </c>
      <c r="L162" t="s">
        <v>21</v>
      </c>
      <c r="M162" t="s">
        <v>27</v>
      </c>
      <c r="N162" s="7" t="str">
        <f>VLOOKUP(Table7[[#This Row],[protocol_version]],protocol_version!A:B,2,FALSE)</f>
        <v>tls</v>
      </c>
      <c r="O162" s="7" t="str">
        <f>VLOOKUP(Table7[kex_algorithm],Table2[#All],2,FALSE)</f>
        <v>srp</v>
      </c>
      <c r="P162" s="7" t="str">
        <f>VLOOKUP(Table7[auth_algorithm],Table3[#All],2,FALSE)</f>
        <v>sha_dss</v>
      </c>
      <c r="Q162" s="7" t="str">
        <f>VLOOKUP(Table7[enc_algorithm],Table4[#All],2,FALSE)</f>
        <v>aes128_cbc</v>
      </c>
      <c r="R162" s="7">
        <f>VLOOKUP(Table7[enc_algorithm],Table4[#All],3,FALSE)</f>
        <v>128</v>
      </c>
      <c r="S162" s="7" t="b">
        <f>VLOOKUP(Table7[enc_algorithm],Table4[#All],4,FALSE)</f>
        <v>0</v>
      </c>
      <c r="T162" s="7" t="str">
        <f>VLOOKUP(Table7[hash_algorithm],Table5[#All],2,FALSE)</f>
        <v>sha1</v>
      </c>
      <c r="U16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session.add(CipherSuite(iana_name='TLS_SRP_SHA_DSS_WITH_AES_128_CBC_SHA', gnutls_name='SRP-DSS-AES-128-CBC-SHA', byte_1=0xC0, byte_2=0x1F, protocol_version=CipherSuiteProtocolVersion.tls, kex_algorithm=KeyExchangeAlgorithm.srp, auth_algorithm=AuthenticationAlgorithm.sha_dss, enc_algorithm=SymmetricAlgorithm.aes128_cbc, enc_algorithm_bits=128, aead=False, hash_algorithm=HashAlgorithm.sha1, security=CipherSuiteSecurity.weak))</v>
      </c>
      <c r="V162" s="8">
        <f>FIND(Table7[[#This Row],[security]],Table7[[#This Row],[Column1]])</f>
        <v>422</v>
      </c>
    </row>
    <row r="163" spans="1:22" ht="48" x14ac:dyDescent="0.2">
      <c r="A163">
        <v>160</v>
      </c>
      <c r="B163" t="s">
        <v>282</v>
      </c>
      <c r="C163" t="s">
        <v>287</v>
      </c>
      <c r="D163" t="s">
        <v>288</v>
      </c>
      <c r="E163" t="s">
        <v>289</v>
      </c>
      <c r="F163" t="s">
        <v>66</v>
      </c>
      <c r="G163" t="s">
        <v>219</v>
      </c>
      <c r="H163" t="s">
        <v>32</v>
      </c>
      <c r="I163" t="s">
        <v>290</v>
      </c>
      <c r="J163" t="s">
        <v>291</v>
      </c>
      <c r="K163" t="s">
        <v>54</v>
      </c>
      <c r="L163" t="s">
        <v>21</v>
      </c>
      <c r="M163" t="s">
        <v>27</v>
      </c>
      <c r="N163" s="7" t="str">
        <f>VLOOKUP(Table7[[#This Row],[protocol_version]],protocol_version!A:B,2,FALSE)</f>
        <v>tls</v>
      </c>
      <c r="O163" s="7" t="str">
        <f>VLOOKUP(Table7[kex_algorithm],Table2[#All],2,FALSE)</f>
        <v>srp</v>
      </c>
      <c r="P163" s="7" t="str">
        <f>VLOOKUP(Table7[auth_algorithm],Table3[#All],2,FALSE)</f>
        <v>sha_dss</v>
      </c>
      <c r="Q163" s="7" t="str">
        <f>VLOOKUP(Table7[enc_algorithm],Table4[#All],2,FALSE)</f>
        <v>aes256_cbc</v>
      </c>
      <c r="R163" s="7">
        <f>VLOOKUP(Table7[enc_algorithm],Table4[#All],3,FALSE)</f>
        <v>256</v>
      </c>
      <c r="S163" s="7" t="b">
        <f>VLOOKUP(Table7[enc_algorithm],Table4[#All],4,FALSE)</f>
        <v>0</v>
      </c>
      <c r="T163" s="7" t="str">
        <f>VLOOKUP(Table7[hash_algorithm],Table5[#All],2,FALSE)</f>
        <v>sha1</v>
      </c>
      <c r="U16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session.add(CipherSuite(iana_name='TLS_SRP_SHA_DSS_WITH_AES_256_CBC_SHA', gnutls_name='SRP-DSS-AES-256-CBC-SHA', byte_1=0xC0, byte_2=0x22, protocol_version=CipherSuiteProtocolVersion.tls, kex_algorithm=KeyExchangeAlgorithm.srp, auth_algorithm=AuthenticationAlgorithm.sha_dss, enc_algorithm=SymmetricAlgorithm.aes256_cbc, enc_algorithm_bits=256, aead=False, hash_algorithm=HashAlgorithm.sha1, security=CipherSuiteSecurity.weak))</v>
      </c>
      <c r="V163" s="8">
        <f>FIND(Table7[[#This Row],[security]],Table7[[#This Row],[Column1]])</f>
        <v>422</v>
      </c>
    </row>
    <row r="164" spans="1:22" ht="48" x14ac:dyDescent="0.2">
      <c r="A164">
        <v>161</v>
      </c>
      <c r="B164" t="s">
        <v>282</v>
      </c>
      <c r="C164" t="s">
        <v>522</v>
      </c>
      <c r="D164" t="s">
        <v>523</v>
      </c>
      <c r="E164" t="s">
        <v>524</v>
      </c>
      <c r="F164" t="s">
        <v>66</v>
      </c>
      <c r="G164" t="s">
        <v>31</v>
      </c>
      <c r="H164" t="s">
        <v>32</v>
      </c>
      <c r="I164" t="s">
        <v>290</v>
      </c>
      <c r="J164" t="s">
        <v>478</v>
      </c>
      <c r="K164" t="s">
        <v>33</v>
      </c>
      <c r="L164" t="s">
        <v>21</v>
      </c>
      <c r="M164" t="s">
        <v>22</v>
      </c>
      <c r="N164" s="7" t="str">
        <f>VLOOKUP(Table7[[#This Row],[protocol_version]],protocol_version!A:B,2,FALSE)</f>
        <v>tls</v>
      </c>
      <c r="O164" s="7" t="str">
        <f>VLOOKUP(Table7[kex_algorithm],Table2[#All],2,FALSE)</f>
        <v>srp</v>
      </c>
      <c r="P164" s="7" t="str">
        <f>VLOOKUP(Table7[auth_algorithm],Table3[#All],2,FALSE)</f>
        <v>sha_rsa</v>
      </c>
      <c r="Q164" s="7" t="str">
        <f>VLOOKUP(Table7[enc_algorithm],Table4[#All],2,FALSE)</f>
        <v>tripledes_ede_cbc</v>
      </c>
      <c r="R164" s="7">
        <f>VLOOKUP(Table7[enc_algorithm],Table4[#All],3,FALSE)</f>
        <v>168</v>
      </c>
      <c r="S164" s="7" t="b">
        <f>VLOOKUP(Table7[enc_algorithm],Table4[#All],4,FALSE)</f>
        <v>0</v>
      </c>
      <c r="T164" s="7" t="str">
        <f>VLOOKUP(Table7[hash_algorithm],Table5[#All],2,FALSE)</f>
        <v>sha1</v>
      </c>
      <c r="U16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session.add(CipherSuite(iana_name='TLS_SRP_SHA_RSA_WITH_3DES_EDE_CBC_SHA', gnutls_name='SRP-RSA-3DES-EDE-CBC-SHA', byte_1=0xC0, byte_2=0x1B, protocol_version=CipherSuiteProtocolVersion.tls, kex_algorithm=KeyExchangeAlgorithm.srp, auth_algorithm=AuthenticationAlgorithm.sha_rsa, enc_algorithm=SymmetricAlgorithm.tripledes_ede_cbc, enc_algorithm_bits=168, aead=False, hash_algorithm=HashAlgorithm.sha1, security=CipherSuiteSecurity.weak))</v>
      </c>
      <c r="V164" s="8">
        <f>FIND(Table7[[#This Row],[security]],Table7[[#This Row],[Column1]])</f>
        <v>431</v>
      </c>
    </row>
    <row r="165" spans="1:22" ht="48" x14ac:dyDescent="0.2">
      <c r="A165">
        <v>162</v>
      </c>
      <c r="B165" t="s">
        <v>282</v>
      </c>
      <c r="C165" t="s">
        <v>475</v>
      </c>
      <c r="D165" t="s">
        <v>476</v>
      </c>
      <c r="E165" t="s">
        <v>477</v>
      </c>
      <c r="F165" t="s">
        <v>66</v>
      </c>
      <c r="G165" t="s">
        <v>221</v>
      </c>
      <c r="H165" t="s">
        <v>32</v>
      </c>
      <c r="I165" t="s">
        <v>290</v>
      </c>
      <c r="J165" t="s">
        <v>478</v>
      </c>
      <c r="K165" t="s">
        <v>38</v>
      </c>
      <c r="L165" t="s">
        <v>21</v>
      </c>
      <c r="M165" t="s">
        <v>27</v>
      </c>
      <c r="N165" s="7" t="str">
        <f>VLOOKUP(Table7[[#This Row],[protocol_version]],protocol_version!A:B,2,FALSE)</f>
        <v>tls</v>
      </c>
      <c r="O165" s="7" t="str">
        <f>VLOOKUP(Table7[kex_algorithm],Table2[#All],2,FALSE)</f>
        <v>srp</v>
      </c>
      <c r="P165" s="7" t="str">
        <f>VLOOKUP(Table7[auth_algorithm],Table3[#All],2,FALSE)</f>
        <v>sha_rsa</v>
      </c>
      <c r="Q165" s="7" t="str">
        <f>VLOOKUP(Table7[enc_algorithm],Table4[#All],2,FALSE)</f>
        <v>aes128_cbc</v>
      </c>
      <c r="R165" s="7">
        <f>VLOOKUP(Table7[enc_algorithm],Table4[#All],3,FALSE)</f>
        <v>128</v>
      </c>
      <c r="S165" s="7" t="b">
        <f>VLOOKUP(Table7[enc_algorithm],Table4[#All],4,FALSE)</f>
        <v>0</v>
      </c>
      <c r="T165" s="7" t="str">
        <f>VLOOKUP(Table7[hash_algorithm],Table5[#All],2,FALSE)</f>
        <v>sha1</v>
      </c>
      <c r="U16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session.add(CipherSuite(iana_name='TLS_SRP_SHA_RSA_WITH_AES_128_CBC_SHA', gnutls_name='SRP-RSA-AES-128-CBC-SHA', byte_1=0xC0, byte_2=0x1E, protocol_version=CipherSuiteProtocolVersion.tls, kex_algorithm=KeyExchangeAlgorithm.srp, auth_algorithm=AuthenticationAlgorithm.sha_rsa, enc_algorithm=SymmetricAlgorithm.aes128_cbc, enc_algorithm_bits=128, aead=False, hash_algorithm=HashAlgorithm.sha1, security=CipherSuiteSecurity.weak))</v>
      </c>
      <c r="V165" s="8">
        <f>FIND(Table7[[#This Row],[security]],Table7[[#This Row],[Column1]])</f>
        <v>422</v>
      </c>
    </row>
    <row r="166" spans="1:22" ht="48" x14ac:dyDescent="0.2">
      <c r="A166">
        <v>163</v>
      </c>
      <c r="B166" t="s">
        <v>282</v>
      </c>
      <c r="C166" t="s">
        <v>529</v>
      </c>
      <c r="D166" t="s">
        <v>530</v>
      </c>
      <c r="E166" t="s">
        <v>531</v>
      </c>
      <c r="F166" t="s">
        <v>66</v>
      </c>
      <c r="G166" t="s">
        <v>430</v>
      </c>
      <c r="H166" t="s">
        <v>32</v>
      </c>
      <c r="I166" t="s">
        <v>290</v>
      </c>
      <c r="J166" t="s">
        <v>478</v>
      </c>
      <c r="K166" t="s">
        <v>54</v>
      </c>
      <c r="L166" t="s">
        <v>21</v>
      </c>
      <c r="M166" t="s">
        <v>27</v>
      </c>
      <c r="N166" s="7" t="str">
        <f>VLOOKUP(Table7[[#This Row],[protocol_version]],protocol_version!A:B,2,FALSE)</f>
        <v>tls</v>
      </c>
      <c r="O166" s="7" t="str">
        <f>VLOOKUP(Table7[kex_algorithm],Table2[#All],2,FALSE)</f>
        <v>srp</v>
      </c>
      <c r="P166" s="7" t="str">
        <f>VLOOKUP(Table7[auth_algorithm],Table3[#All],2,FALSE)</f>
        <v>sha_rsa</v>
      </c>
      <c r="Q166" s="7" t="str">
        <f>VLOOKUP(Table7[enc_algorithm],Table4[#All],2,FALSE)</f>
        <v>aes256_cbc</v>
      </c>
      <c r="R166" s="7">
        <f>VLOOKUP(Table7[enc_algorithm],Table4[#All],3,FALSE)</f>
        <v>256</v>
      </c>
      <c r="S166" s="7" t="b">
        <f>VLOOKUP(Table7[enc_algorithm],Table4[#All],4,FALSE)</f>
        <v>0</v>
      </c>
      <c r="T166" s="7" t="str">
        <f>VLOOKUP(Table7[hash_algorithm],Table5[#All],2,FALSE)</f>
        <v>sha1</v>
      </c>
      <c r="U16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session.add(CipherSuite(iana_name='TLS_SRP_SHA_RSA_WITH_AES_256_CBC_SHA', gnutls_name='SRP-RSA-AES-256-CBC-SHA', byte_1=0xC0, byte_2=0x21, protocol_version=CipherSuiteProtocolVersion.tls, kex_algorithm=KeyExchangeAlgorithm.srp, auth_algorithm=AuthenticationAlgorithm.sha_rsa, enc_algorithm=SymmetricAlgorithm.aes256_cbc, enc_algorithm_bits=256, aead=False, hash_algorithm=HashAlgorithm.sha1, security=CipherSuiteSecurity.weak))</v>
      </c>
      <c r="V166" s="8">
        <f>FIND(Table7[[#This Row],[security]],Table7[[#This Row],[Column1]])</f>
        <v>422</v>
      </c>
    </row>
    <row r="167" spans="1:22" ht="48" x14ac:dyDescent="0.2">
      <c r="A167">
        <v>164</v>
      </c>
      <c r="B167" t="s">
        <v>282</v>
      </c>
      <c r="C167" t="s">
        <v>388</v>
      </c>
      <c r="D167" t="s">
        <v>389</v>
      </c>
      <c r="E167" t="s">
        <v>390</v>
      </c>
      <c r="F167" t="s">
        <v>66</v>
      </c>
      <c r="G167" t="s">
        <v>104</v>
      </c>
      <c r="H167" t="s">
        <v>32</v>
      </c>
      <c r="I167" t="s">
        <v>290</v>
      </c>
      <c r="J167" t="s">
        <v>21</v>
      </c>
      <c r="K167" t="s">
        <v>33</v>
      </c>
      <c r="L167" t="s">
        <v>21</v>
      </c>
      <c r="M167" t="s">
        <v>22</v>
      </c>
      <c r="N167" s="7" t="str">
        <f>VLOOKUP(Table7[[#This Row],[protocol_version]],protocol_version!A:B,2,FALSE)</f>
        <v>tls</v>
      </c>
      <c r="O167" s="7" t="str">
        <f>VLOOKUP(Table7[kex_algorithm],Table2[#All],2,FALSE)</f>
        <v>srp</v>
      </c>
      <c r="P167" s="7" t="str">
        <f>VLOOKUP(Table7[auth_algorithm],Table3[#All],2,FALSE)</f>
        <v>sha</v>
      </c>
      <c r="Q167" s="7" t="str">
        <f>VLOOKUP(Table7[enc_algorithm],Table4[#All],2,FALSE)</f>
        <v>tripledes_ede_cbc</v>
      </c>
      <c r="R167" s="7">
        <f>VLOOKUP(Table7[enc_algorithm],Table4[#All],3,FALSE)</f>
        <v>168</v>
      </c>
      <c r="S167" s="7" t="b">
        <f>VLOOKUP(Table7[enc_algorithm],Table4[#All],4,FALSE)</f>
        <v>0</v>
      </c>
      <c r="T167" s="7" t="str">
        <f>VLOOKUP(Table7[hash_algorithm],Table5[#All],2,FALSE)</f>
        <v>sha1</v>
      </c>
      <c r="U16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session.add(CipherSuite(iana_name='TLS_SRP_SHA_WITH_3DES_EDE_CBC_SHA', gnutls_name='SRP-3DES-EDE-CBC-SHA', byte_1=0xC0, byte_2=0x1A, protocol_version=CipherSuiteProtocolVersion.tls, kex_algorithm=KeyExchangeAlgorithm.srp, auth_algorithm=AuthenticationAlgorithm.sha, enc_algorithm=SymmetricAlgorithm.tripledes_ede_cbc, enc_algorithm_bits=168, aead=False, hash_algorithm=HashAlgorithm.sha1, security=CipherSuiteSecurity.weak))</v>
      </c>
      <c r="V167" s="8">
        <f>FIND(Table7[[#This Row],[security]],Table7[[#This Row],[Column1]])</f>
        <v>419</v>
      </c>
    </row>
    <row r="168" spans="1:22" ht="48" x14ac:dyDescent="0.2">
      <c r="A168">
        <v>165</v>
      </c>
      <c r="B168" t="s">
        <v>282</v>
      </c>
      <c r="C168" t="s">
        <v>416</v>
      </c>
      <c r="D168" t="s">
        <v>417</v>
      </c>
      <c r="E168" t="s">
        <v>418</v>
      </c>
      <c r="F168" t="s">
        <v>66</v>
      </c>
      <c r="G168" t="s">
        <v>419</v>
      </c>
      <c r="H168" t="s">
        <v>32</v>
      </c>
      <c r="I168" t="s">
        <v>290</v>
      </c>
      <c r="J168" t="s">
        <v>21</v>
      </c>
      <c r="K168" t="s">
        <v>38</v>
      </c>
      <c r="L168" t="s">
        <v>21</v>
      </c>
      <c r="M168" t="s">
        <v>27</v>
      </c>
      <c r="N168" s="7" t="str">
        <f>VLOOKUP(Table7[[#This Row],[protocol_version]],protocol_version!A:B,2,FALSE)</f>
        <v>tls</v>
      </c>
      <c r="O168" s="7" t="str">
        <f>VLOOKUP(Table7[kex_algorithm],Table2[#All],2,FALSE)</f>
        <v>srp</v>
      </c>
      <c r="P168" s="7" t="str">
        <f>VLOOKUP(Table7[auth_algorithm],Table3[#All],2,FALSE)</f>
        <v>sha</v>
      </c>
      <c r="Q168" s="7" t="str">
        <f>VLOOKUP(Table7[enc_algorithm],Table4[#All],2,FALSE)</f>
        <v>aes128_cbc</v>
      </c>
      <c r="R168" s="7">
        <f>VLOOKUP(Table7[enc_algorithm],Table4[#All],3,FALSE)</f>
        <v>128</v>
      </c>
      <c r="S168" s="7" t="b">
        <f>VLOOKUP(Table7[enc_algorithm],Table4[#All],4,FALSE)</f>
        <v>0</v>
      </c>
      <c r="T168" s="7" t="str">
        <f>VLOOKUP(Table7[hash_algorithm],Table5[#All],2,FALSE)</f>
        <v>sha1</v>
      </c>
      <c r="U16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session.add(CipherSuite(iana_name='TLS_SRP_SHA_WITH_AES_128_CBC_SHA', gnutls_name='SRP-AES-128-CBC-SHA', byte_1=0xC0, byte_2=0x1D, protocol_version=CipherSuiteProtocolVersion.tls, kex_algorithm=KeyExchangeAlgorithm.srp, auth_algorithm=AuthenticationAlgorithm.sha, enc_algorithm=SymmetricAlgorithm.aes128_cbc, enc_algorithm_bits=128, aead=False, hash_algorithm=HashAlgorithm.sha1, security=CipherSuiteSecurity.weak))</v>
      </c>
      <c r="V168" s="8">
        <f>FIND(Table7[[#This Row],[security]],Table7[[#This Row],[Column1]])</f>
        <v>410</v>
      </c>
    </row>
    <row r="169" spans="1:22" ht="48" x14ac:dyDescent="0.2">
      <c r="A169">
        <v>166</v>
      </c>
      <c r="B169" t="s">
        <v>282</v>
      </c>
      <c r="C169" t="s">
        <v>483</v>
      </c>
      <c r="D169" t="s">
        <v>484</v>
      </c>
      <c r="E169" t="s">
        <v>485</v>
      </c>
      <c r="F169" t="s">
        <v>66</v>
      </c>
      <c r="G169" t="s">
        <v>228</v>
      </c>
      <c r="H169" t="s">
        <v>32</v>
      </c>
      <c r="I169" t="s">
        <v>290</v>
      </c>
      <c r="J169" t="s">
        <v>21</v>
      </c>
      <c r="K169" t="s">
        <v>54</v>
      </c>
      <c r="L169" t="s">
        <v>21</v>
      </c>
      <c r="M169" t="s">
        <v>27</v>
      </c>
      <c r="N169" s="7" t="str">
        <f>VLOOKUP(Table7[[#This Row],[protocol_version]],protocol_version!A:B,2,FALSE)</f>
        <v>tls</v>
      </c>
      <c r="O169" s="7" t="str">
        <f>VLOOKUP(Table7[kex_algorithm],Table2[#All],2,FALSE)</f>
        <v>srp</v>
      </c>
      <c r="P169" s="7" t="str">
        <f>VLOOKUP(Table7[auth_algorithm],Table3[#All],2,FALSE)</f>
        <v>sha</v>
      </c>
      <c r="Q169" s="7" t="str">
        <f>VLOOKUP(Table7[enc_algorithm],Table4[#All],2,FALSE)</f>
        <v>aes256_cbc</v>
      </c>
      <c r="R169" s="7">
        <f>VLOOKUP(Table7[enc_algorithm],Table4[#All],3,FALSE)</f>
        <v>256</v>
      </c>
      <c r="S169" s="7" t="b">
        <f>VLOOKUP(Table7[enc_algorithm],Table4[#All],4,FALSE)</f>
        <v>0</v>
      </c>
      <c r="T169" s="7" t="str">
        <f>VLOOKUP(Table7[hash_algorithm],Table5[#All],2,FALSE)</f>
        <v>sha1</v>
      </c>
      <c r="U16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session.add(CipherSuite(iana_name='TLS_SRP_SHA_WITH_AES_256_CBC_SHA', gnutls_name='SRP-AES-256-CBC-SHA', byte_1=0xC0, byte_2=0x20, protocol_version=CipherSuiteProtocolVersion.tls, kex_algorithm=KeyExchangeAlgorithm.srp, auth_algorithm=AuthenticationAlgorithm.sha, enc_algorithm=SymmetricAlgorithm.aes256_cbc, enc_algorithm_bits=256, aead=False, hash_algorithm=HashAlgorithm.sha1, security=CipherSuiteSecurity.weak))</v>
      </c>
      <c r="V169" s="8">
        <f>FIND(Table7[[#This Row],[security]],Table7[[#This Row],[Column1]])</f>
        <v>410</v>
      </c>
    </row>
    <row r="170" spans="1:22" ht="48" x14ac:dyDescent="0.2">
      <c r="A170">
        <v>167</v>
      </c>
      <c r="B170" t="s">
        <v>558</v>
      </c>
      <c r="C170" t="s">
        <v>441</v>
      </c>
      <c r="D170" t="s">
        <v>442</v>
      </c>
      <c r="E170" t="s">
        <v>443</v>
      </c>
      <c r="F170" t="s">
        <v>15</v>
      </c>
      <c r="G170" t="s">
        <v>444</v>
      </c>
      <c r="H170" t="s">
        <v>32</v>
      </c>
      <c r="I170" t="s">
        <v>121</v>
      </c>
      <c r="J170" t="s">
        <v>116</v>
      </c>
      <c r="K170" t="s">
        <v>38</v>
      </c>
      <c r="L170" t="s">
        <v>21</v>
      </c>
      <c r="M170" t="s">
        <v>27</v>
      </c>
      <c r="N170" s="7" t="str">
        <f>VLOOKUP(Table7[[#This Row],[protocol_version]],protocol_version!A:B,2,FALSE)</f>
        <v>tls</v>
      </c>
      <c r="O170" s="7" t="str">
        <f>VLOOKUP(Table7[kex_algorithm],Table2[#All],2,FALSE)</f>
        <v>dhe</v>
      </c>
      <c r="P170" s="7" t="str">
        <f>VLOOKUP(Table7[auth_algorithm],Table3[#All],2,FALSE)</f>
        <v>dss</v>
      </c>
      <c r="Q170" s="7" t="str">
        <f>VLOOKUP(Table7[enc_algorithm],Table4[#All],2,FALSE)</f>
        <v>aes128_cbc</v>
      </c>
      <c r="R170" s="7">
        <f>VLOOKUP(Table7[enc_algorithm],Table4[#All],3,FALSE)</f>
        <v>128</v>
      </c>
      <c r="S170" s="7" t="b">
        <f>VLOOKUP(Table7[enc_algorithm],Table4[#All],4,FALSE)</f>
        <v>0</v>
      </c>
      <c r="T170" s="7" t="str">
        <f>VLOOKUP(Table7[hash_algorithm],Table5[#All],2,FALSE)</f>
        <v>sha1</v>
      </c>
      <c r="U17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session.add(CipherSuite(iana_name='TLS_DHE_DSS_WITH_AES_128_CBC_SHA', gnutls_name='DHE-DSS-AES128-SHA', byte_1=0x00, byte_2=0x32, protocol_version=CipherSuiteProtocolVersion.tls, kex_algorithm=KeyExchangeAlgorithm.dhe, auth_algorithm=AuthenticationAlgorithm.dss, enc_algorithm=SymmetricAlgorithm.aes128_cbc, enc_algorithm_bits=128, aead=False, hash_algorithm=HashAlgorithm.sha1, security=CipherSuiteSecurity.secure))</v>
      </c>
      <c r="V170" s="8">
        <f>FIND(Table7[[#This Row],[security]],Table7[[#This Row],[Column1]])</f>
        <v>409</v>
      </c>
    </row>
    <row r="171" spans="1:22" ht="48" x14ac:dyDescent="0.2">
      <c r="A171">
        <v>168</v>
      </c>
      <c r="B171" t="s">
        <v>558</v>
      </c>
      <c r="C171" t="s">
        <v>666</v>
      </c>
      <c r="D171" t="s">
        <v>667</v>
      </c>
      <c r="E171" t="s">
        <v>668</v>
      </c>
      <c r="F171" t="s">
        <v>15</v>
      </c>
      <c r="G171" t="s">
        <v>400</v>
      </c>
      <c r="H171" t="s">
        <v>32</v>
      </c>
      <c r="I171" t="s">
        <v>121</v>
      </c>
      <c r="J171" t="s">
        <v>116</v>
      </c>
      <c r="K171" t="s">
        <v>38</v>
      </c>
      <c r="L171" t="s">
        <v>43</v>
      </c>
      <c r="M171" t="s">
        <v>44</v>
      </c>
      <c r="N171" s="7" t="str">
        <f>VLOOKUP(Table7[[#This Row],[protocol_version]],protocol_version!A:B,2,FALSE)</f>
        <v>tls</v>
      </c>
      <c r="O171" s="7" t="str">
        <f>VLOOKUP(Table7[kex_algorithm],Table2[#All],2,FALSE)</f>
        <v>dhe</v>
      </c>
      <c r="P171" s="7" t="str">
        <f>VLOOKUP(Table7[auth_algorithm],Table3[#All],2,FALSE)</f>
        <v>dss</v>
      </c>
      <c r="Q171" s="7" t="str">
        <f>VLOOKUP(Table7[enc_algorithm],Table4[#All],2,FALSE)</f>
        <v>aes128_cbc</v>
      </c>
      <c r="R171" s="7">
        <f>VLOOKUP(Table7[enc_algorithm],Table4[#All],3,FALSE)</f>
        <v>128</v>
      </c>
      <c r="S171" s="7" t="b">
        <f>VLOOKUP(Table7[enc_algorithm],Table4[#All],4,FALSE)</f>
        <v>0</v>
      </c>
      <c r="T171" s="7" t="str">
        <f>VLOOKUP(Table7[hash_algorithm],Table5[#All],2,FALSE)</f>
        <v>sha256</v>
      </c>
      <c r="U17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session.add(CipherSuite(iana_name='TLS_DHE_DSS_WITH_AES_128_CBC_SHA256', gnutls_name='DHE-DSS-AES128-SHA256', byte_1=0x00, byte_2=0x40, protocol_version=CipherSuiteProtocolVersion.tls, kex_algorithm=KeyExchangeAlgorithm.dhe, auth_algorithm=AuthenticationAlgorithm.dss, enc_algorithm=SymmetricAlgorithm.aes128_cbc, enc_algorithm_bits=128, aead=False, hash_algorithm=HashAlgorithm.sha256, security=CipherSuiteSecurity.secure))</v>
      </c>
      <c r="V171" s="8">
        <f>FIND(Table7[[#This Row],[security]],Table7[[#This Row],[Column1]])</f>
        <v>417</v>
      </c>
    </row>
    <row r="172" spans="1:22" ht="48" x14ac:dyDescent="0.2">
      <c r="A172">
        <v>169</v>
      </c>
      <c r="B172" t="s">
        <v>558</v>
      </c>
      <c r="C172" t="s">
        <v>324</v>
      </c>
      <c r="D172" t="s">
        <v>325</v>
      </c>
      <c r="E172" t="s">
        <v>326</v>
      </c>
      <c r="F172" t="s">
        <v>15</v>
      </c>
      <c r="G172" t="s">
        <v>327</v>
      </c>
      <c r="H172" t="s">
        <v>32</v>
      </c>
      <c r="I172" t="s">
        <v>121</v>
      </c>
      <c r="J172" t="s">
        <v>116</v>
      </c>
      <c r="K172" t="s">
        <v>54</v>
      </c>
      <c r="L172" t="s">
        <v>21</v>
      </c>
      <c r="M172" t="s">
        <v>27</v>
      </c>
      <c r="N172" s="7" t="str">
        <f>VLOOKUP(Table7[[#This Row],[protocol_version]],protocol_version!A:B,2,FALSE)</f>
        <v>tls</v>
      </c>
      <c r="O172" s="7" t="str">
        <f>VLOOKUP(Table7[kex_algorithm],Table2[#All],2,FALSE)</f>
        <v>dhe</v>
      </c>
      <c r="P172" s="7" t="str">
        <f>VLOOKUP(Table7[auth_algorithm],Table3[#All],2,FALSE)</f>
        <v>dss</v>
      </c>
      <c r="Q172" s="7" t="str">
        <f>VLOOKUP(Table7[enc_algorithm],Table4[#All],2,FALSE)</f>
        <v>aes256_cbc</v>
      </c>
      <c r="R172" s="7">
        <f>VLOOKUP(Table7[enc_algorithm],Table4[#All],3,FALSE)</f>
        <v>256</v>
      </c>
      <c r="S172" s="7" t="b">
        <f>VLOOKUP(Table7[enc_algorithm],Table4[#All],4,FALSE)</f>
        <v>0</v>
      </c>
      <c r="T172" s="7" t="str">
        <f>VLOOKUP(Table7[hash_algorithm],Table5[#All],2,FALSE)</f>
        <v>sha1</v>
      </c>
      <c r="U17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session.add(CipherSuite(iana_name='TLS_DHE_DSS_WITH_AES_256_CBC_SHA', gnutls_name='DHE-DSS-AES256-SHA', byte_1=0x00, byte_2=0x38, protocol_version=CipherSuiteProtocolVersion.tls, kex_algorithm=KeyExchangeAlgorithm.dhe, auth_algorithm=AuthenticationAlgorithm.dss, enc_algorithm=SymmetricAlgorithm.aes256_cbc, enc_algorithm_bits=256, aead=False, hash_algorithm=HashAlgorithm.sha1, security=CipherSuiteSecurity.secure))</v>
      </c>
      <c r="V172" s="8">
        <f>FIND(Table7[[#This Row],[security]],Table7[[#This Row],[Column1]])</f>
        <v>409</v>
      </c>
    </row>
    <row r="173" spans="1:22" ht="48" x14ac:dyDescent="0.2">
      <c r="A173">
        <v>170</v>
      </c>
      <c r="B173" t="s">
        <v>558</v>
      </c>
      <c r="C173" t="s">
        <v>707</v>
      </c>
      <c r="D173" t="s">
        <v>708</v>
      </c>
      <c r="E173" t="s">
        <v>709</v>
      </c>
      <c r="F173" t="s">
        <v>15</v>
      </c>
      <c r="G173" t="s">
        <v>679</v>
      </c>
      <c r="H173" t="s">
        <v>32</v>
      </c>
      <c r="I173" t="s">
        <v>121</v>
      </c>
      <c r="J173" t="s">
        <v>116</v>
      </c>
      <c r="K173" t="s">
        <v>54</v>
      </c>
      <c r="L173" t="s">
        <v>43</v>
      </c>
      <c r="M173" t="s">
        <v>44</v>
      </c>
      <c r="N173" s="7" t="str">
        <f>VLOOKUP(Table7[[#This Row],[protocol_version]],protocol_version!A:B,2,FALSE)</f>
        <v>tls</v>
      </c>
      <c r="O173" s="7" t="str">
        <f>VLOOKUP(Table7[kex_algorithm],Table2[#All],2,FALSE)</f>
        <v>dhe</v>
      </c>
      <c r="P173" s="7" t="str">
        <f>VLOOKUP(Table7[auth_algorithm],Table3[#All],2,FALSE)</f>
        <v>dss</v>
      </c>
      <c r="Q173" s="7" t="str">
        <f>VLOOKUP(Table7[enc_algorithm],Table4[#All],2,FALSE)</f>
        <v>aes256_cbc</v>
      </c>
      <c r="R173" s="7">
        <f>VLOOKUP(Table7[enc_algorithm],Table4[#All],3,FALSE)</f>
        <v>256</v>
      </c>
      <c r="S173" s="7" t="b">
        <f>VLOOKUP(Table7[enc_algorithm],Table4[#All],4,FALSE)</f>
        <v>0</v>
      </c>
      <c r="T173" s="7" t="str">
        <f>VLOOKUP(Table7[hash_algorithm],Table5[#All],2,FALSE)</f>
        <v>sha256</v>
      </c>
      <c r="U17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session.add(CipherSuite(iana_name='TLS_DHE_DSS_WITH_AES_256_CBC_SHA256', gnutls_name='DHE-DSS-AES256-SHA256', byte_1=0x00, byte_2=0x6A, protocol_version=CipherSuiteProtocolVersion.tls, kex_algorithm=KeyExchangeAlgorithm.dhe, auth_algorithm=AuthenticationAlgorithm.dss, enc_algorithm=SymmetricAlgorithm.aes256_cbc, enc_algorithm_bits=256, aead=False, hash_algorithm=HashAlgorithm.sha256, security=CipherSuiteSecurity.secure))</v>
      </c>
      <c r="V173" s="8">
        <f>FIND(Table7[[#This Row],[security]],Table7[[#This Row],[Column1]])</f>
        <v>417</v>
      </c>
    </row>
    <row r="174" spans="1:22" ht="48" x14ac:dyDescent="0.2">
      <c r="A174">
        <v>171</v>
      </c>
      <c r="B174" t="s">
        <v>558</v>
      </c>
      <c r="C174" t="s">
        <v>727</v>
      </c>
      <c r="F174" t="s">
        <v>66</v>
      </c>
      <c r="G174" t="s">
        <v>447</v>
      </c>
      <c r="H174" t="s">
        <v>32</v>
      </c>
      <c r="I174" t="s">
        <v>121</v>
      </c>
      <c r="J174" t="s">
        <v>116</v>
      </c>
      <c r="K174" t="s">
        <v>68</v>
      </c>
      <c r="L174" t="s">
        <v>43</v>
      </c>
      <c r="M174" t="s">
        <v>27</v>
      </c>
      <c r="N174" s="7" t="str">
        <f>VLOOKUP(Table7[[#This Row],[protocol_version]],protocol_version!A:B,2,FALSE)</f>
        <v>tls</v>
      </c>
      <c r="O174" s="7" t="str">
        <f>VLOOKUP(Table7[kex_algorithm],Table2[#All],2,FALSE)</f>
        <v>dhe</v>
      </c>
      <c r="P174" s="7" t="str">
        <f>VLOOKUP(Table7[auth_algorithm],Table3[#All],2,FALSE)</f>
        <v>dss</v>
      </c>
      <c r="Q174" s="7" t="str">
        <f>VLOOKUP(Table7[enc_algorithm],Table4[#All],2,FALSE)</f>
        <v>aria128_cbc</v>
      </c>
      <c r="R174" s="7">
        <f>VLOOKUP(Table7[enc_algorithm],Table4[#All],3,FALSE)</f>
        <v>128</v>
      </c>
      <c r="S174" s="7" t="b">
        <f>VLOOKUP(Table7[enc_algorithm],Table4[#All],4,FALSE)</f>
        <v>0</v>
      </c>
      <c r="T174" s="7" t="str">
        <f>VLOOKUP(Table7[hash_algorithm],Table5[#All],2,FALSE)</f>
        <v>sha256</v>
      </c>
      <c r="U17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session.add(CipherSuite(iana_name='TLS_DHE_DSS_WITH_ARIA_128_CBC_SHA256', gnutls_name=None, byte_1=0xC0, byte_2=0x42, protocol_version=CipherSuiteProtocolVersion.tls, kex_algorithm=KeyExchangeAlgorithm.dhe, auth_algorithm=AuthenticationAlgorithm.dss, enc_algorithm=SymmetricAlgorithm.aria128_cbc, enc_algorithm_bits=128, aead=False, hash_algorithm=HashAlgorithm.sha256, security=CipherSuiteSecurity.secure))</v>
      </c>
      <c r="V174" s="8">
        <f>FIND(Table7[[#This Row],[security]],Table7[[#This Row],[Column1]])</f>
        <v>400</v>
      </c>
    </row>
    <row r="175" spans="1:22" ht="48" x14ac:dyDescent="0.2">
      <c r="A175">
        <v>172</v>
      </c>
      <c r="B175" t="s">
        <v>558</v>
      </c>
      <c r="C175" t="s">
        <v>748</v>
      </c>
      <c r="F175" t="s">
        <v>66</v>
      </c>
      <c r="G175" t="s">
        <v>366</v>
      </c>
      <c r="H175" t="s">
        <v>32</v>
      </c>
      <c r="I175" t="s">
        <v>121</v>
      </c>
      <c r="J175" t="s">
        <v>116</v>
      </c>
      <c r="K175" t="s">
        <v>74</v>
      </c>
      <c r="L175" t="s">
        <v>64</v>
      </c>
      <c r="M175" t="s">
        <v>27</v>
      </c>
      <c r="N175" s="7" t="str">
        <f>VLOOKUP(Table7[[#This Row],[protocol_version]],protocol_version!A:B,2,FALSE)</f>
        <v>tls</v>
      </c>
      <c r="O175" s="7" t="str">
        <f>VLOOKUP(Table7[kex_algorithm],Table2[#All],2,FALSE)</f>
        <v>dhe</v>
      </c>
      <c r="P175" s="7" t="str">
        <f>VLOOKUP(Table7[auth_algorithm],Table3[#All],2,FALSE)</f>
        <v>dss</v>
      </c>
      <c r="Q175" s="7" t="str">
        <f>VLOOKUP(Table7[enc_algorithm],Table4[#All],2,FALSE)</f>
        <v>aria256_cbc</v>
      </c>
      <c r="R175" s="7">
        <f>VLOOKUP(Table7[enc_algorithm],Table4[#All],3,FALSE)</f>
        <v>256</v>
      </c>
      <c r="S175" s="7" t="b">
        <f>VLOOKUP(Table7[enc_algorithm],Table4[#All],4,FALSE)</f>
        <v>0</v>
      </c>
      <c r="T175" s="7" t="str">
        <f>VLOOKUP(Table7[hash_algorithm],Table5[#All],2,FALSE)</f>
        <v>sha384</v>
      </c>
      <c r="U17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session.add(CipherSuite(iana_name='TLS_DHE_DSS_WITH_ARIA_256_CBC_SHA384', gnutls_name=None, byte_1=0xC0, byte_2=0x43, protocol_version=CipherSuiteProtocolVersion.tls, kex_algorithm=KeyExchangeAlgorithm.dhe, auth_algorithm=AuthenticationAlgorithm.dss, enc_algorithm=SymmetricAlgorithm.aria256_cbc, enc_algorithm_bits=256, aead=False, hash_algorithm=HashAlgorithm.sha384, security=CipherSuiteSecurity.secure))</v>
      </c>
      <c r="V175" s="8">
        <f>FIND(Table7[[#This Row],[security]],Table7[[#This Row],[Column1]])</f>
        <v>400</v>
      </c>
    </row>
    <row r="176" spans="1:22" ht="48" x14ac:dyDescent="0.2">
      <c r="A176">
        <v>173</v>
      </c>
      <c r="B176" t="s">
        <v>558</v>
      </c>
      <c r="C176" t="s">
        <v>424</v>
      </c>
      <c r="D176" t="s">
        <v>425</v>
      </c>
      <c r="E176" t="s">
        <v>426</v>
      </c>
      <c r="F176" t="s">
        <v>15</v>
      </c>
      <c r="G176" t="s">
        <v>427</v>
      </c>
      <c r="H176" t="s">
        <v>32</v>
      </c>
      <c r="I176" t="s">
        <v>121</v>
      </c>
      <c r="J176" t="s">
        <v>116</v>
      </c>
      <c r="K176" t="s">
        <v>81</v>
      </c>
      <c r="L176" t="s">
        <v>21</v>
      </c>
      <c r="M176" t="s">
        <v>27</v>
      </c>
      <c r="N176" s="7" t="str">
        <f>VLOOKUP(Table7[[#This Row],[protocol_version]],protocol_version!A:B,2,FALSE)</f>
        <v>tls</v>
      </c>
      <c r="O176" s="7" t="str">
        <f>VLOOKUP(Table7[kex_algorithm],Table2[#All],2,FALSE)</f>
        <v>dhe</v>
      </c>
      <c r="P176" s="7" t="str">
        <f>VLOOKUP(Table7[auth_algorithm],Table3[#All],2,FALSE)</f>
        <v>dss</v>
      </c>
      <c r="Q176" s="7" t="str">
        <f>VLOOKUP(Table7[enc_algorithm],Table4[#All],2,FALSE)</f>
        <v>camellia128_cbc</v>
      </c>
      <c r="R176" s="7">
        <f>VLOOKUP(Table7[enc_algorithm],Table4[#All],3,FALSE)</f>
        <v>128</v>
      </c>
      <c r="S176" s="7" t="b">
        <f>VLOOKUP(Table7[enc_algorithm],Table4[#All],4,FALSE)</f>
        <v>0</v>
      </c>
      <c r="T176" s="7" t="str">
        <f>VLOOKUP(Table7[hash_algorithm],Table5[#All],2,FALSE)</f>
        <v>sha1</v>
      </c>
      <c r="U17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session.add(CipherSuite(iana_name='TLS_DHE_DSS_WITH_CAMELLIA_128_CBC_SHA', gnutls_name='DHE-DSS-CAMELLIA128-SHA', byte_1=0x00, byte_2=0x44, protocol_version=CipherSuiteProtocolVersion.tls, kex_algorithm=KeyExchangeAlgorithm.dhe, auth_algorithm=AuthenticationAlgorithm.dss, enc_algorithm=SymmetricAlgorithm.camellia128_cbc, enc_algorithm_bits=128, aead=False, hash_algorithm=HashAlgorithm.sha1, security=CipherSuiteSecurity.secure))</v>
      </c>
      <c r="V176" s="8">
        <f>FIND(Table7[[#This Row],[security]],Table7[[#This Row],[Column1]])</f>
        <v>424</v>
      </c>
    </row>
    <row r="177" spans="1:22" ht="48" x14ac:dyDescent="0.2">
      <c r="A177">
        <v>174</v>
      </c>
      <c r="B177" t="s">
        <v>558</v>
      </c>
      <c r="C177" t="s">
        <v>616</v>
      </c>
      <c r="D177" t="s">
        <v>617</v>
      </c>
      <c r="E177" t="s">
        <v>618</v>
      </c>
      <c r="F177" t="s">
        <v>15</v>
      </c>
      <c r="G177" t="s">
        <v>619</v>
      </c>
      <c r="H177" t="s">
        <v>32</v>
      </c>
      <c r="I177" t="s">
        <v>121</v>
      </c>
      <c r="J177" t="s">
        <v>116</v>
      </c>
      <c r="K177" t="s">
        <v>81</v>
      </c>
      <c r="L177" t="s">
        <v>43</v>
      </c>
      <c r="M177" t="s">
        <v>27</v>
      </c>
      <c r="N177" s="7" t="str">
        <f>VLOOKUP(Table7[[#This Row],[protocol_version]],protocol_version!A:B,2,FALSE)</f>
        <v>tls</v>
      </c>
      <c r="O177" s="7" t="str">
        <f>VLOOKUP(Table7[kex_algorithm],Table2[#All],2,FALSE)</f>
        <v>dhe</v>
      </c>
      <c r="P177" s="7" t="str">
        <f>VLOOKUP(Table7[auth_algorithm],Table3[#All],2,FALSE)</f>
        <v>dss</v>
      </c>
      <c r="Q177" s="7" t="str">
        <f>VLOOKUP(Table7[enc_algorithm],Table4[#All],2,FALSE)</f>
        <v>camellia128_cbc</v>
      </c>
      <c r="R177" s="7">
        <f>VLOOKUP(Table7[enc_algorithm],Table4[#All],3,FALSE)</f>
        <v>128</v>
      </c>
      <c r="S177" s="7" t="b">
        <f>VLOOKUP(Table7[enc_algorithm],Table4[#All],4,FALSE)</f>
        <v>0</v>
      </c>
      <c r="T177" s="7" t="str">
        <f>VLOOKUP(Table7[hash_algorithm],Table5[#All],2,FALSE)</f>
        <v>sha256</v>
      </c>
      <c r="U17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session.add(CipherSuite(iana_name='TLS_DHE_DSS_WITH_CAMELLIA_128_CBC_SHA256', gnutls_name='DHE-DSS-CAMELLIA128-SHA256', byte_1=0x00, byte_2=0xBD, protocol_version=CipherSuiteProtocolVersion.tls, kex_algorithm=KeyExchangeAlgorithm.dhe, auth_algorithm=AuthenticationAlgorithm.dss, enc_algorithm=SymmetricAlgorithm.camellia128_cbc, enc_algorithm_bits=128, aead=False, hash_algorithm=HashAlgorithm.sha256, security=CipherSuiteSecurity.secure))</v>
      </c>
      <c r="V177" s="8">
        <f>FIND(Table7[[#This Row],[security]],Table7[[#This Row],[Column1]])</f>
        <v>432</v>
      </c>
    </row>
    <row r="178" spans="1:22" ht="48" x14ac:dyDescent="0.2">
      <c r="A178">
        <v>175</v>
      </c>
      <c r="B178" t="s">
        <v>558</v>
      </c>
      <c r="C178" t="s">
        <v>493</v>
      </c>
      <c r="D178" t="s">
        <v>494</v>
      </c>
      <c r="E178" t="s">
        <v>495</v>
      </c>
      <c r="F178" t="s">
        <v>15</v>
      </c>
      <c r="G178" t="s">
        <v>496</v>
      </c>
      <c r="H178" t="s">
        <v>32</v>
      </c>
      <c r="I178" t="s">
        <v>121</v>
      </c>
      <c r="J178" t="s">
        <v>116</v>
      </c>
      <c r="K178" t="s">
        <v>94</v>
      </c>
      <c r="L178" t="s">
        <v>21</v>
      </c>
      <c r="M178" t="s">
        <v>27</v>
      </c>
      <c r="N178" s="7" t="str">
        <f>VLOOKUP(Table7[[#This Row],[protocol_version]],protocol_version!A:B,2,FALSE)</f>
        <v>tls</v>
      </c>
      <c r="O178" s="7" t="str">
        <f>VLOOKUP(Table7[kex_algorithm],Table2[#All],2,FALSE)</f>
        <v>dhe</v>
      </c>
      <c r="P178" s="7" t="str">
        <f>VLOOKUP(Table7[auth_algorithm],Table3[#All],2,FALSE)</f>
        <v>dss</v>
      </c>
      <c r="Q178" s="7" t="str">
        <f>VLOOKUP(Table7[enc_algorithm],Table4[#All],2,FALSE)</f>
        <v>camellia256_cbc</v>
      </c>
      <c r="R178" s="7">
        <f>VLOOKUP(Table7[enc_algorithm],Table4[#All],3,FALSE)</f>
        <v>256</v>
      </c>
      <c r="S178" s="7" t="b">
        <f>VLOOKUP(Table7[enc_algorithm],Table4[#All],4,FALSE)</f>
        <v>0</v>
      </c>
      <c r="T178" s="7" t="str">
        <f>VLOOKUP(Table7[hash_algorithm],Table5[#All],2,FALSE)</f>
        <v>sha1</v>
      </c>
      <c r="U17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session.add(CipherSuite(iana_name='TLS_DHE_DSS_WITH_CAMELLIA_256_CBC_SHA', gnutls_name='DHE-DSS-CAMELLIA256-SHA', byte_1=0x00, byte_2=0x87, protocol_version=CipherSuiteProtocolVersion.tls, kex_algorithm=KeyExchangeAlgorithm.dhe, auth_algorithm=AuthenticationAlgorithm.dss, enc_algorithm=SymmetricAlgorithm.camellia256_cbc, enc_algorithm_bits=256, aead=False, hash_algorithm=HashAlgorithm.sha1, security=CipherSuiteSecurity.secure))</v>
      </c>
      <c r="V178" s="8">
        <f>FIND(Table7[[#This Row],[security]],Table7[[#This Row],[Column1]])</f>
        <v>424</v>
      </c>
    </row>
    <row r="179" spans="1:22" ht="48" x14ac:dyDescent="0.2">
      <c r="A179">
        <v>176</v>
      </c>
      <c r="B179" t="s">
        <v>558</v>
      </c>
      <c r="C179" t="s">
        <v>567</v>
      </c>
      <c r="D179" t="s">
        <v>568</v>
      </c>
      <c r="E179" t="s">
        <v>569</v>
      </c>
      <c r="F179" t="s">
        <v>15</v>
      </c>
      <c r="G179" t="s">
        <v>570</v>
      </c>
      <c r="H179" t="s">
        <v>32</v>
      </c>
      <c r="I179" t="s">
        <v>121</v>
      </c>
      <c r="J179" t="s">
        <v>116</v>
      </c>
      <c r="K179" t="s">
        <v>94</v>
      </c>
      <c r="L179" t="s">
        <v>43</v>
      </c>
      <c r="M179" t="s">
        <v>27</v>
      </c>
      <c r="N179" s="7" t="str">
        <f>VLOOKUP(Table7[[#This Row],[protocol_version]],protocol_version!A:B,2,FALSE)</f>
        <v>tls</v>
      </c>
      <c r="O179" s="7" t="str">
        <f>VLOOKUP(Table7[kex_algorithm],Table2[#All],2,FALSE)</f>
        <v>dhe</v>
      </c>
      <c r="P179" s="7" t="str">
        <f>VLOOKUP(Table7[auth_algorithm],Table3[#All],2,FALSE)</f>
        <v>dss</v>
      </c>
      <c r="Q179" s="7" t="str">
        <f>VLOOKUP(Table7[enc_algorithm],Table4[#All],2,FALSE)</f>
        <v>camellia256_cbc</v>
      </c>
      <c r="R179" s="7">
        <f>VLOOKUP(Table7[enc_algorithm],Table4[#All],3,FALSE)</f>
        <v>256</v>
      </c>
      <c r="S179" s="7" t="b">
        <f>VLOOKUP(Table7[enc_algorithm],Table4[#All],4,FALSE)</f>
        <v>0</v>
      </c>
      <c r="T179" s="7" t="str">
        <f>VLOOKUP(Table7[hash_algorithm],Table5[#All],2,FALSE)</f>
        <v>sha256</v>
      </c>
      <c r="U17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session.add(CipherSuite(iana_name='TLS_DHE_DSS_WITH_CAMELLIA_256_CBC_SHA256', gnutls_name='DHE-DSS-CAMELLIA256-SHA256', byte_1=0x00, byte_2=0xC3, protocol_version=CipherSuiteProtocolVersion.tls, kex_algorithm=KeyExchangeAlgorithm.dhe, auth_algorithm=AuthenticationAlgorithm.dss, enc_algorithm=SymmetricAlgorithm.camellia256_cbc, enc_algorithm_bits=256, aead=False, hash_algorithm=HashAlgorithm.sha256, security=CipherSuiteSecurity.secure))</v>
      </c>
      <c r="V179" s="8">
        <f>FIND(Table7[[#This Row],[security]],Table7[[#This Row],[Column1]])</f>
        <v>432</v>
      </c>
    </row>
    <row r="180" spans="1:22" ht="48" x14ac:dyDescent="0.2">
      <c r="A180">
        <v>177</v>
      </c>
      <c r="B180" t="s">
        <v>558</v>
      </c>
      <c r="C180" t="s">
        <v>466</v>
      </c>
      <c r="E180" t="s">
        <v>467</v>
      </c>
      <c r="F180" t="s">
        <v>15</v>
      </c>
      <c r="G180" t="s">
        <v>468</v>
      </c>
      <c r="H180" t="s">
        <v>32</v>
      </c>
      <c r="I180" t="s">
        <v>121</v>
      </c>
      <c r="J180" t="s">
        <v>116</v>
      </c>
      <c r="K180" t="s">
        <v>113</v>
      </c>
      <c r="L180" t="s">
        <v>21</v>
      </c>
      <c r="M180" t="s">
        <v>27</v>
      </c>
      <c r="N180" s="7" t="str">
        <f>VLOOKUP(Table7[[#This Row],[protocol_version]],protocol_version!A:B,2,FALSE)</f>
        <v>tls</v>
      </c>
      <c r="O180" s="7" t="str">
        <f>VLOOKUP(Table7[kex_algorithm],Table2[#All],2,FALSE)</f>
        <v>dhe</v>
      </c>
      <c r="P180" s="7" t="str">
        <f>VLOOKUP(Table7[auth_algorithm],Table3[#All],2,FALSE)</f>
        <v>dss</v>
      </c>
      <c r="Q180" s="7" t="str">
        <f>VLOOKUP(Table7[enc_algorithm],Table4[#All],2,FALSE)</f>
        <v>seed_cbc</v>
      </c>
      <c r="R180" s="7">
        <f>VLOOKUP(Table7[enc_algorithm],Table4[#All],3,FALSE)</f>
        <v>128</v>
      </c>
      <c r="S180" s="7" t="b">
        <f>VLOOKUP(Table7[enc_algorithm],Table4[#All],4,FALSE)</f>
        <v>0</v>
      </c>
      <c r="T180" s="7" t="str">
        <f>VLOOKUP(Table7[hash_algorithm],Table5[#All],2,FALSE)</f>
        <v>sha1</v>
      </c>
      <c r="U18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session.add(CipherSuite(iana_name='TLS_DHE_DSS_WITH_SEED_CBC_SHA', gnutls_name='DHE-DSS-SEED-SHA', byte_1=0x00, byte_2=0x99, protocol_version=CipherSuiteProtocolVersion.tls, kex_algorithm=KeyExchangeAlgorithm.dhe, auth_algorithm=AuthenticationAlgorithm.dss, enc_algorithm=SymmetricAlgorithm.seed_cbc, enc_algorithm_bits=128, aead=False, hash_algorithm=HashAlgorithm.sha1, security=CipherSuiteSecurity.secure))</v>
      </c>
      <c r="V180" s="8">
        <f>FIND(Table7[[#This Row],[security]],Table7[[#This Row],[Column1]])</f>
        <v>402</v>
      </c>
    </row>
    <row r="181" spans="1:22" ht="48" x14ac:dyDescent="0.2">
      <c r="A181">
        <v>178</v>
      </c>
      <c r="B181" t="s">
        <v>558</v>
      </c>
      <c r="C181" t="s">
        <v>479</v>
      </c>
      <c r="D181" t="s">
        <v>480</v>
      </c>
      <c r="E181" t="s">
        <v>481</v>
      </c>
      <c r="F181" t="s">
        <v>15</v>
      </c>
      <c r="G181" t="s">
        <v>482</v>
      </c>
      <c r="H181" t="s">
        <v>32</v>
      </c>
      <c r="I181" t="s">
        <v>121</v>
      </c>
      <c r="J181" t="s">
        <v>128</v>
      </c>
      <c r="K181" t="s">
        <v>38</v>
      </c>
      <c r="L181" t="s">
        <v>21</v>
      </c>
      <c r="M181" t="s">
        <v>27</v>
      </c>
      <c r="N181" s="7" t="str">
        <f>VLOOKUP(Table7[[#This Row],[protocol_version]],protocol_version!A:B,2,FALSE)</f>
        <v>tls</v>
      </c>
      <c r="O181" s="7" t="str">
        <f>VLOOKUP(Table7[kex_algorithm],Table2[#All],2,FALSE)</f>
        <v>dhe</v>
      </c>
      <c r="P181" s="7" t="str">
        <f>VLOOKUP(Table7[auth_algorithm],Table3[#All],2,FALSE)</f>
        <v>psk</v>
      </c>
      <c r="Q181" s="7" t="str">
        <f>VLOOKUP(Table7[enc_algorithm],Table4[#All],2,FALSE)</f>
        <v>aes128_cbc</v>
      </c>
      <c r="R181" s="7">
        <f>VLOOKUP(Table7[enc_algorithm],Table4[#All],3,FALSE)</f>
        <v>128</v>
      </c>
      <c r="S181" s="7" t="b">
        <f>VLOOKUP(Table7[enc_algorithm],Table4[#All],4,FALSE)</f>
        <v>0</v>
      </c>
      <c r="T181" s="7" t="str">
        <f>VLOOKUP(Table7[hash_algorithm],Table5[#All],2,FALSE)</f>
        <v>sha1</v>
      </c>
      <c r="U18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session.add(CipherSuite(iana_name='TLS_DHE_PSK_WITH_AES_128_CBC_SHA', gnutls_name='DHE-PSK-AES128-CBC-SHA', byte_1=0x00, byte_2=0x90, protocol_version=CipherSuiteProtocolVersion.tls, kex_algorithm=KeyExchangeAlgorithm.dhe, auth_algorithm=AuthenticationAlgorithm.psk, enc_algorithm=SymmetricAlgorithm.aes128_cbc, enc_algorithm_bits=128, aead=False, hash_algorithm=HashAlgorithm.sha1, security=CipherSuiteSecurity.secure))</v>
      </c>
      <c r="V181" s="8">
        <f>FIND(Table7[[#This Row],[security]],Table7[[#This Row],[Column1]])</f>
        <v>413</v>
      </c>
    </row>
    <row r="182" spans="1:22" ht="48" x14ac:dyDescent="0.2">
      <c r="A182">
        <v>179</v>
      </c>
      <c r="B182" t="s">
        <v>558</v>
      </c>
      <c r="C182" t="s">
        <v>762</v>
      </c>
      <c r="D182" t="s">
        <v>763</v>
      </c>
      <c r="E182" t="s">
        <v>764</v>
      </c>
      <c r="F182" t="s">
        <v>15</v>
      </c>
      <c r="G182" t="s">
        <v>753</v>
      </c>
      <c r="H182" t="s">
        <v>32</v>
      </c>
      <c r="I182" t="s">
        <v>121</v>
      </c>
      <c r="J182" t="s">
        <v>128</v>
      </c>
      <c r="K182" t="s">
        <v>38</v>
      </c>
      <c r="L182" t="s">
        <v>43</v>
      </c>
      <c r="M182" t="s">
        <v>27</v>
      </c>
      <c r="N182" s="7" t="str">
        <f>VLOOKUP(Table7[[#This Row],[protocol_version]],protocol_version!A:B,2,FALSE)</f>
        <v>tls</v>
      </c>
      <c r="O182" s="7" t="str">
        <f>VLOOKUP(Table7[kex_algorithm],Table2[#All],2,FALSE)</f>
        <v>dhe</v>
      </c>
      <c r="P182" s="7" t="str">
        <f>VLOOKUP(Table7[auth_algorithm],Table3[#All],2,FALSE)</f>
        <v>psk</v>
      </c>
      <c r="Q182" s="7" t="str">
        <f>VLOOKUP(Table7[enc_algorithm],Table4[#All],2,FALSE)</f>
        <v>aes128_cbc</v>
      </c>
      <c r="R182" s="7">
        <f>VLOOKUP(Table7[enc_algorithm],Table4[#All],3,FALSE)</f>
        <v>128</v>
      </c>
      <c r="S182" s="7" t="b">
        <f>VLOOKUP(Table7[enc_algorithm],Table4[#All],4,FALSE)</f>
        <v>0</v>
      </c>
      <c r="T182" s="7" t="str">
        <f>VLOOKUP(Table7[hash_algorithm],Table5[#All],2,FALSE)</f>
        <v>sha256</v>
      </c>
      <c r="U18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session.add(CipherSuite(iana_name='TLS_DHE_PSK_WITH_AES_128_CBC_SHA256', gnutls_name='DHE-PSK-AES128-CBC-SHA256', byte_1=0x00, byte_2=0xB2, protocol_version=CipherSuiteProtocolVersion.tls, kex_algorithm=KeyExchangeAlgorithm.dhe, auth_algorithm=AuthenticationAlgorithm.psk, enc_algorithm=SymmetricAlgorithm.aes128_cbc, enc_algorithm_bits=128, aead=False, hash_algorithm=HashAlgorithm.sha256, security=CipherSuiteSecurity.secure))</v>
      </c>
      <c r="V182" s="8">
        <f>FIND(Table7[[#This Row],[security]],Table7[[#This Row],[Column1]])</f>
        <v>421</v>
      </c>
    </row>
    <row r="183" spans="1:22" ht="48" x14ac:dyDescent="0.2">
      <c r="A183">
        <v>180</v>
      </c>
      <c r="B183" t="s">
        <v>558</v>
      </c>
      <c r="C183" t="s">
        <v>580</v>
      </c>
      <c r="D183" t="s">
        <v>581</v>
      </c>
      <c r="E183" t="s">
        <v>582</v>
      </c>
      <c r="F183" t="s">
        <v>66</v>
      </c>
      <c r="G183" t="s">
        <v>48</v>
      </c>
      <c r="H183" t="s">
        <v>32</v>
      </c>
      <c r="I183" t="s">
        <v>121</v>
      </c>
      <c r="J183" t="s">
        <v>128</v>
      </c>
      <c r="K183" t="s">
        <v>583</v>
      </c>
      <c r="L183" t="s">
        <v>584</v>
      </c>
      <c r="M183" t="s">
        <v>44</v>
      </c>
      <c r="N183" s="7" t="str">
        <f>VLOOKUP(Table7[[#This Row],[protocol_version]],protocol_version!A:B,2,FALSE)</f>
        <v>tls</v>
      </c>
      <c r="O183" s="7" t="str">
        <f>VLOOKUP(Table7[kex_algorithm],Table2[#All],2,FALSE)</f>
        <v>dhe</v>
      </c>
      <c r="P183" s="7" t="str">
        <f>VLOOKUP(Table7[auth_algorithm],Table3[#All],2,FALSE)</f>
        <v>psk</v>
      </c>
      <c r="Q183" s="7" t="str">
        <f>VLOOKUP(Table7[enc_algorithm],Table4[#All],2,FALSE)</f>
        <v>aes128</v>
      </c>
      <c r="R183" s="7">
        <f>VLOOKUP(Table7[enc_algorithm],Table4[#All],3,FALSE)</f>
        <v>128</v>
      </c>
      <c r="S183" s="7" t="b">
        <f>VLOOKUP(Table7[enc_algorithm],Table4[#All],4,FALSE)</f>
        <v>0</v>
      </c>
      <c r="T183" s="7" t="str">
        <f>VLOOKUP(Table7[hash_algorithm],Table5[#All],2,FALSE)</f>
        <v>ccm</v>
      </c>
      <c r="U18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session.add(CipherSuite(iana_name='TLS_DHE_PSK_WITH_AES_128_CCM', gnutls_name='DHE-PSK-AES128-CCM', byte_1=0xC0, byte_2=0xA6, protocol_version=CipherSuiteProtocolVersion.tls, kex_algorithm=KeyExchangeAlgorithm.dhe, auth_algorithm=AuthenticationAlgorithm.psk, enc_algorithm=SymmetricAlgorithm.aes128, enc_algorithm_bits=128, aead=False, hash_algorithm=HashAlgorithm.ccm, security=CipherSuiteSecurity.secure))</v>
      </c>
      <c r="V183" s="8">
        <f>FIND(Table7[[#This Row],[security]],Table7[[#This Row],[Column1]])</f>
        <v>400</v>
      </c>
    </row>
    <row r="184" spans="1:22" ht="48" x14ac:dyDescent="0.2">
      <c r="A184">
        <v>181</v>
      </c>
      <c r="B184" t="s">
        <v>558</v>
      </c>
      <c r="C184" t="s">
        <v>454</v>
      </c>
      <c r="D184" t="s">
        <v>455</v>
      </c>
      <c r="E184" t="s">
        <v>456</v>
      </c>
      <c r="F184" t="s">
        <v>15</v>
      </c>
      <c r="G184" t="s">
        <v>457</v>
      </c>
      <c r="H184" t="s">
        <v>32</v>
      </c>
      <c r="I184" t="s">
        <v>121</v>
      </c>
      <c r="J184" t="s">
        <v>128</v>
      </c>
      <c r="K184" t="s">
        <v>54</v>
      </c>
      <c r="L184" t="s">
        <v>21</v>
      </c>
      <c r="M184" t="s">
        <v>27</v>
      </c>
      <c r="N184" s="7" t="str">
        <f>VLOOKUP(Table7[[#This Row],[protocol_version]],protocol_version!A:B,2,FALSE)</f>
        <v>tls</v>
      </c>
      <c r="O184" s="7" t="str">
        <f>VLOOKUP(Table7[kex_algorithm],Table2[#All],2,FALSE)</f>
        <v>dhe</v>
      </c>
      <c r="P184" s="7" t="str">
        <f>VLOOKUP(Table7[auth_algorithm],Table3[#All],2,FALSE)</f>
        <v>psk</v>
      </c>
      <c r="Q184" s="7" t="str">
        <f>VLOOKUP(Table7[enc_algorithm],Table4[#All],2,FALSE)</f>
        <v>aes256_cbc</v>
      </c>
      <c r="R184" s="7">
        <f>VLOOKUP(Table7[enc_algorithm],Table4[#All],3,FALSE)</f>
        <v>256</v>
      </c>
      <c r="S184" s="7" t="b">
        <f>VLOOKUP(Table7[enc_algorithm],Table4[#All],4,FALSE)</f>
        <v>0</v>
      </c>
      <c r="T184" s="7" t="str">
        <f>VLOOKUP(Table7[hash_algorithm],Table5[#All],2,FALSE)</f>
        <v>sha1</v>
      </c>
      <c r="U18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session.add(CipherSuite(iana_name='TLS_DHE_PSK_WITH_AES_256_CBC_SHA', gnutls_name='DHE-PSK-AES256-CBC-SHA', byte_1=0x00, byte_2=0x91, protocol_version=CipherSuiteProtocolVersion.tls, kex_algorithm=KeyExchangeAlgorithm.dhe, auth_algorithm=AuthenticationAlgorithm.psk, enc_algorithm=SymmetricAlgorithm.aes256_cbc, enc_algorithm_bits=256, aead=False, hash_algorithm=HashAlgorithm.sha1, security=CipherSuiteSecurity.secure))</v>
      </c>
      <c r="V184" s="8">
        <f>FIND(Table7[[#This Row],[security]],Table7[[#This Row],[Column1]])</f>
        <v>413</v>
      </c>
    </row>
    <row r="185" spans="1:22" ht="48" x14ac:dyDescent="0.2">
      <c r="A185">
        <v>182</v>
      </c>
      <c r="B185" t="s">
        <v>558</v>
      </c>
      <c r="C185" t="s">
        <v>652</v>
      </c>
      <c r="D185" t="s">
        <v>653</v>
      </c>
      <c r="E185" t="s">
        <v>654</v>
      </c>
      <c r="F185" t="s">
        <v>15</v>
      </c>
      <c r="G185" t="s">
        <v>564</v>
      </c>
      <c r="H185" t="s">
        <v>32</v>
      </c>
      <c r="I185" t="s">
        <v>121</v>
      </c>
      <c r="J185" t="s">
        <v>128</v>
      </c>
      <c r="K185" t="s">
        <v>54</v>
      </c>
      <c r="L185" t="s">
        <v>64</v>
      </c>
      <c r="M185" t="s">
        <v>27</v>
      </c>
      <c r="N185" s="7" t="str">
        <f>VLOOKUP(Table7[[#This Row],[protocol_version]],protocol_version!A:B,2,FALSE)</f>
        <v>tls</v>
      </c>
      <c r="O185" s="7" t="str">
        <f>VLOOKUP(Table7[kex_algorithm],Table2[#All],2,FALSE)</f>
        <v>dhe</v>
      </c>
      <c r="P185" s="7" t="str">
        <f>VLOOKUP(Table7[auth_algorithm],Table3[#All],2,FALSE)</f>
        <v>psk</v>
      </c>
      <c r="Q185" s="7" t="str">
        <f>VLOOKUP(Table7[enc_algorithm],Table4[#All],2,FALSE)</f>
        <v>aes256_cbc</v>
      </c>
      <c r="R185" s="7">
        <f>VLOOKUP(Table7[enc_algorithm],Table4[#All],3,FALSE)</f>
        <v>256</v>
      </c>
      <c r="S185" s="7" t="b">
        <f>VLOOKUP(Table7[enc_algorithm],Table4[#All],4,FALSE)</f>
        <v>0</v>
      </c>
      <c r="T185" s="7" t="str">
        <f>VLOOKUP(Table7[hash_algorithm],Table5[#All],2,FALSE)</f>
        <v>sha384</v>
      </c>
      <c r="U18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session.add(CipherSuite(iana_name='TLS_DHE_PSK_WITH_AES_256_CBC_SHA384', gnutls_name='DHE-PSK-AES256-CBC-SHA384', byte_1=0x00, byte_2=0xB3, protocol_version=CipherSuiteProtocolVersion.tls, kex_algorithm=KeyExchangeAlgorithm.dhe, auth_algorithm=AuthenticationAlgorithm.psk, enc_algorithm=SymmetricAlgorithm.aes256_cbc, enc_algorithm_bits=256, aead=False, hash_algorithm=HashAlgorithm.sha384, security=CipherSuiteSecurity.secure))</v>
      </c>
      <c r="V185" s="8">
        <f>FIND(Table7[[#This Row],[security]],Table7[[#This Row],[Column1]])</f>
        <v>421</v>
      </c>
    </row>
    <row r="186" spans="1:22" ht="48" x14ac:dyDescent="0.2">
      <c r="A186">
        <v>183</v>
      </c>
      <c r="B186" t="s">
        <v>558</v>
      </c>
      <c r="C186" t="s">
        <v>649</v>
      </c>
      <c r="D186" t="s">
        <v>650</v>
      </c>
      <c r="E186" t="s">
        <v>651</v>
      </c>
      <c r="F186" t="s">
        <v>66</v>
      </c>
      <c r="G186" t="s">
        <v>62</v>
      </c>
      <c r="H186" t="s">
        <v>32</v>
      </c>
      <c r="I186" t="s">
        <v>121</v>
      </c>
      <c r="J186" t="s">
        <v>128</v>
      </c>
      <c r="K186" t="s">
        <v>594</v>
      </c>
      <c r="L186" t="s">
        <v>584</v>
      </c>
      <c r="M186" t="s">
        <v>44</v>
      </c>
      <c r="N186" s="7" t="str">
        <f>VLOOKUP(Table7[[#This Row],[protocol_version]],protocol_version!A:B,2,FALSE)</f>
        <v>tls</v>
      </c>
      <c r="O186" s="7" t="str">
        <f>VLOOKUP(Table7[kex_algorithm],Table2[#All],2,FALSE)</f>
        <v>dhe</v>
      </c>
      <c r="P186" s="7" t="str">
        <f>VLOOKUP(Table7[auth_algorithm],Table3[#All],2,FALSE)</f>
        <v>psk</v>
      </c>
      <c r="Q186" s="7" t="str">
        <f>VLOOKUP(Table7[enc_algorithm],Table4[#All],2,FALSE)</f>
        <v>aes256</v>
      </c>
      <c r="R186" s="7">
        <f>VLOOKUP(Table7[enc_algorithm],Table4[#All],3,FALSE)</f>
        <v>256</v>
      </c>
      <c r="S186" s="7" t="b">
        <f>VLOOKUP(Table7[enc_algorithm],Table4[#All],4,FALSE)</f>
        <v>0</v>
      </c>
      <c r="T186" s="7" t="str">
        <f>VLOOKUP(Table7[hash_algorithm],Table5[#All],2,FALSE)</f>
        <v>ccm</v>
      </c>
      <c r="U18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session.add(CipherSuite(iana_name='TLS_DHE_PSK_WITH_AES_256_CCM', gnutls_name='DHE-PSK-AES256-CCM', byte_1=0xC0, byte_2=0xA7, protocol_version=CipherSuiteProtocolVersion.tls, kex_algorithm=KeyExchangeAlgorithm.dhe, auth_algorithm=AuthenticationAlgorithm.psk, enc_algorithm=SymmetricAlgorithm.aes256, enc_algorithm_bits=256, aead=False, hash_algorithm=HashAlgorithm.ccm, security=CipherSuiteSecurity.secure))</v>
      </c>
      <c r="V186" s="8">
        <f>FIND(Table7[[#This Row],[security]],Table7[[#This Row],[Column1]])</f>
        <v>400</v>
      </c>
    </row>
    <row r="187" spans="1:22" ht="48" x14ac:dyDescent="0.2">
      <c r="A187">
        <v>184</v>
      </c>
      <c r="B187" t="s">
        <v>558</v>
      </c>
      <c r="C187" t="s">
        <v>739</v>
      </c>
      <c r="F187" t="s">
        <v>66</v>
      </c>
      <c r="G187" t="s">
        <v>740</v>
      </c>
      <c r="H187" t="s">
        <v>32</v>
      </c>
      <c r="I187" t="s">
        <v>121</v>
      </c>
      <c r="J187" t="s">
        <v>128</v>
      </c>
      <c r="K187" t="s">
        <v>68</v>
      </c>
      <c r="L187" t="s">
        <v>43</v>
      </c>
      <c r="M187" t="s">
        <v>27</v>
      </c>
      <c r="N187" s="7" t="str">
        <f>VLOOKUP(Table7[[#This Row],[protocol_version]],protocol_version!A:B,2,FALSE)</f>
        <v>tls</v>
      </c>
      <c r="O187" s="7" t="str">
        <f>VLOOKUP(Table7[kex_algorithm],Table2[#All],2,FALSE)</f>
        <v>dhe</v>
      </c>
      <c r="P187" s="7" t="str">
        <f>VLOOKUP(Table7[auth_algorithm],Table3[#All],2,FALSE)</f>
        <v>psk</v>
      </c>
      <c r="Q187" s="7" t="str">
        <f>VLOOKUP(Table7[enc_algorithm],Table4[#All],2,FALSE)</f>
        <v>aria128_cbc</v>
      </c>
      <c r="R187" s="7">
        <f>VLOOKUP(Table7[enc_algorithm],Table4[#All],3,FALSE)</f>
        <v>128</v>
      </c>
      <c r="S187" s="7" t="b">
        <f>VLOOKUP(Table7[enc_algorithm],Table4[#All],4,FALSE)</f>
        <v>0</v>
      </c>
      <c r="T187" s="7" t="str">
        <f>VLOOKUP(Table7[hash_algorithm],Table5[#All],2,FALSE)</f>
        <v>sha256</v>
      </c>
      <c r="U18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session.add(CipherSuite(iana_name='TLS_DHE_PSK_WITH_ARIA_128_CBC_SHA256', gnutls_name=None, byte_1=0xC0, byte_2=0x66, protocol_version=CipherSuiteProtocolVersion.tls, kex_algorithm=KeyExchangeAlgorithm.dhe, auth_algorithm=AuthenticationAlgorithm.psk, enc_algorithm=SymmetricAlgorithm.aria128_cbc, enc_algorithm_bits=128, aead=False, hash_algorithm=HashAlgorithm.sha256, security=CipherSuiteSecurity.secure))</v>
      </c>
      <c r="V187" s="8">
        <f>FIND(Table7[[#This Row],[security]],Table7[[#This Row],[Column1]])</f>
        <v>400</v>
      </c>
    </row>
    <row r="188" spans="1:22" ht="48" x14ac:dyDescent="0.2">
      <c r="A188">
        <v>185</v>
      </c>
      <c r="B188" t="s">
        <v>558</v>
      </c>
      <c r="C188" t="s">
        <v>741</v>
      </c>
      <c r="F188" t="s">
        <v>66</v>
      </c>
      <c r="G188" t="s">
        <v>579</v>
      </c>
      <c r="H188" t="s">
        <v>32</v>
      </c>
      <c r="I188" t="s">
        <v>121</v>
      </c>
      <c r="J188" t="s">
        <v>128</v>
      </c>
      <c r="K188" t="s">
        <v>74</v>
      </c>
      <c r="L188" t="s">
        <v>64</v>
      </c>
      <c r="M188" t="s">
        <v>27</v>
      </c>
      <c r="N188" s="7" t="str">
        <f>VLOOKUP(Table7[[#This Row],[protocol_version]],protocol_version!A:B,2,FALSE)</f>
        <v>tls</v>
      </c>
      <c r="O188" s="7" t="str">
        <f>VLOOKUP(Table7[kex_algorithm],Table2[#All],2,FALSE)</f>
        <v>dhe</v>
      </c>
      <c r="P188" s="7" t="str">
        <f>VLOOKUP(Table7[auth_algorithm],Table3[#All],2,FALSE)</f>
        <v>psk</v>
      </c>
      <c r="Q188" s="7" t="str">
        <f>VLOOKUP(Table7[enc_algorithm],Table4[#All],2,FALSE)</f>
        <v>aria256_cbc</v>
      </c>
      <c r="R188" s="7">
        <f>VLOOKUP(Table7[enc_algorithm],Table4[#All],3,FALSE)</f>
        <v>256</v>
      </c>
      <c r="S188" s="7" t="b">
        <f>VLOOKUP(Table7[enc_algorithm],Table4[#All],4,FALSE)</f>
        <v>0</v>
      </c>
      <c r="T188" s="7" t="str">
        <f>VLOOKUP(Table7[hash_algorithm],Table5[#All],2,FALSE)</f>
        <v>sha384</v>
      </c>
      <c r="U18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session.add(CipherSuite(iana_name='TLS_DHE_PSK_WITH_ARIA_256_CBC_SHA384', gnutls_name=None, byte_1=0xC0, byte_2=0x67, protocol_version=CipherSuiteProtocolVersion.tls, kex_algorithm=KeyExchangeAlgorithm.dhe, auth_algorithm=AuthenticationAlgorithm.psk, enc_algorithm=SymmetricAlgorithm.aria256_cbc, enc_algorithm_bits=256, aead=False, hash_algorithm=HashAlgorithm.sha384, security=CipherSuiteSecurity.secure))</v>
      </c>
      <c r="V188" s="8">
        <f>FIND(Table7[[#This Row],[security]],Table7[[#This Row],[Column1]])</f>
        <v>400</v>
      </c>
    </row>
    <row r="189" spans="1:22" ht="48" x14ac:dyDescent="0.2">
      <c r="A189">
        <v>186</v>
      </c>
      <c r="B189" t="s">
        <v>558</v>
      </c>
      <c r="C189" t="s">
        <v>702</v>
      </c>
      <c r="D189" t="s">
        <v>703</v>
      </c>
      <c r="E189" t="s">
        <v>704</v>
      </c>
      <c r="F189" t="s">
        <v>66</v>
      </c>
      <c r="G189" t="s">
        <v>347</v>
      </c>
      <c r="H189" t="s">
        <v>32</v>
      </c>
      <c r="I189" t="s">
        <v>121</v>
      </c>
      <c r="J189" t="s">
        <v>128</v>
      </c>
      <c r="K189" t="s">
        <v>81</v>
      </c>
      <c r="L189" t="s">
        <v>43</v>
      </c>
      <c r="M189" t="s">
        <v>27</v>
      </c>
      <c r="N189" s="7" t="str">
        <f>VLOOKUP(Table7[[#This Row],[protocol_version]],protocol_version!A:B,2,FALSE)</f>
        <v>tls</v>
      </c>
      <c r="O189" s="7" t="str">
        <f>VLOOKUP(Table7[kex_algorithm],Table2[#All],2,FALSE)</f>
        <v>dhe</v>
      </c>
      <c r="P189" s="7" t="str">
        <f>VLOOKUP(Table7[auth_algorithm],Table3[#All],2,FALSE)</f>
        <v>psk</v>
      </c>
      <c r="Q189" s="7" t="str">
        <f>VLOOKUP(Table7[enc_algorithm],Table4[#All],2,FALSE)</f>
        <v>camellia128_cbc</v>
      </c>
      <c r="R189" s="7">
        <f>VLOOKUP(Table7[enc_algorithm],Table4[#All],3,FALSE)</f>
        <v>128</v>
      </c>
      <c r="S189" s="7" t="b">
        <f>VLOOKUP(Table7[enc_algorithm],Table4[#All],4,FALSE)</f>
        <v>0</v>
      </c>
      <c r="T189" s="7" t="str">
        <f>VLOOKUP(Table7[hash_algorithm],Table5[#All],2,FALSE)</f>
        <v>sha256</v>
      </c>
      <c r="U18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session.add(CipherSuite(iana_name='TLS_DHE_PSK_WITH_CAMELLIA_128_CBC_SHA256', gnutls_name='DHE-PSK-CAMELLIA128-SHA256', byte_1=0xC0, byte_2=0x96, protocol_version=CipherSuiteProtocolVersion.tls, kex_algorithm=KeyExchangeAlgorithm.dhe, auth_algorithm=AuthenticationAlgorithm.psk, enc_algorithm=SymmetricAlgorithm.camellia128_cbc, enc_algorithm_bits=128, aead=False, hash_algorithm=HashAlgorithm.sha256, security=CipherSuiteSecurity.secure))</v>
      </c>
      <c r="V189" s="8">
        <f>FIND(Table7[[#This Row],[security]],Table7[[#This Row],[Column1]])</f>
        <v>432</v>
      </c>
    </row>
    <row r="190" spans="1:22" ht="48" x14ac:dyDescent="0.2">
      <c r="A190">
        <v>187</v>
      </c>
      <c r="B190" t="s">
        <v>558</v>
      </c>
      <c r="C190" t="s">
        <v>624</v>
      </c>
      <c r="D190" t="s">
        <v>625</v>
      </c>
      <c r="E190" t="s">
        <v>626</v>
      </c>
      <c r="F190" t="s">
        <v>66</v>
      </c>
      <c r="G190" t="s">
        <v>449</v>
      </c>
      <c r="H190" t="s">
        <v>32</v>
      </c>
      <c r="I190" t="s">
        <v>121</v>
      </c>
      <c r="J190" t="s">
        <v>128</v>
      </c>
      <c r="K190" t="s">
        <v>94</v>
      </c>
      <c r="L190" t="s">
        <v>64</v>
      </c>
      <c r="M190" t="s">
        <v>27</v>
      </c>
      <c r="N190" s="7" t="str">
        <f>VLOOKUP(Table7[[#This Row],[protocol_version]],protocol_version!A:B,2,FALSE)</f>
        <v>tls</v>
      </c>
      <c r="O190" s="7" t="str">
        <f>VLOOKUP(Table7[kex_algorithm],Table2[#All],2,FALSE)</f>
        <v>dhe</v>
      </c>
      <c r="P190" s="7" t="str">
        <f>VLOOKUP(Table7[auth_algorithm],Table3[#All],2,FALSE)</f>
        <v>psk</v>
      </c>
      <c r="Q190" s="7" t="str">
        <f>VLOOKUP(Table7[enc_algorithm],Table4[#All],2,FALSE)</f>
        <v>camellia256_cbc</v>
      </c>
      <c r="R190" s="7">
        <f>VLOOKUP(Table7[enc_algorithm],Table4[#All],3,FALSE)</f>
        <v>256</v>
      </c>
      <c r="S190" s="7" t="b">
        <f>VLOOKUP(Table7[enc_algorithm],Table4[#All],4,FALSE)</f>
        <v>0</v>
      </c>
      <c r="T190" s="7" t="str">
        <f>VLOOKUP(Table7[hash_algorithm],Table5[#All],2,FALSE)</f>
        <v>sha384</v>
      </c>
      <c r="U19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session.add(CipherSuite(iana_name='TLS_DHE_PSK_WITH_CAMELLIA_256_CBC_SHA384', gnutls_name='DHE-PSK-CAMELLIA256-SHA384', byte_1=0xC0, byte_2=0x97, protocol_version=CipherSuiteProtocolVersion.tls, kex_algorithm=KeyExchangeAlgorithm.dhe, auth_algorithm=AuthenticationAlgorithm.psk, enc_algorithm=SymmetricAlgorithm.camellia256_cbc, enc_algorithm_bits=256, aead=False, hash_algorithm=HashAlgorithm.sha384, security=CipherSuiteSecurity.secure))</v>
      </c>
      <c r="V190" s="8">
        <f>FIND(Table7[[#This Row],[security]],Table7[[#This Row],[Column1]])</f>
        <v>432</v>
      </c>
    </row>
    <row r="191" spans="1:22" ht="48" x14ac:dyDescent="0.2">
      <c r="A191">
        <v>188</v>
      </c>
      <c r="B191" t="s">
        <v>558</v>
      </c>
      <c r="C191" t="s">
        <v>431</v>
      </c>
      <c r="D191" t="s">
        <v>432</v>
      </c>
      <c r="E191" t="s">
        <v>433</v>
      </c>
      <c r="F191" t="s">
        <v>15</v>
      </c>
      <c r="G191" t="s">
        <v>192</v>
      </c>
      <c r="H191" t="s">
        <v>32</v>
      </c>
      <c r="I191" t="s">
        <v>121</v>
      </c>
      <c r="J191" t="s">
        <v>143</v>
      </c>
      <c r="K191" t="s">
        <v>38</v>
      </c>
      <c r="L191" t="s">
        <v>21</v>
      </c>
      <c r="M191" t="s">
        <v>27</v>
      </c>
      <c r="N191" s="7" t="str">
        <f>VLOOKUP(Table7[[#This Row],[protocol_version]],protocol_version!A:B,2,FALSE)</f>
        <v>tls</v>
      </c>
      <c r="O191" s="7" t="str">
        <f>VLOOKUP(Table7[kex_algorithm],Table2[#All],2,FALSE)</f>
        <v>dhe</v>
      </c>
      <c r="P191" s="7" t="str">
        <f>VLOOKUP(Table7[auth_algorithm],Table3[#All],2,FALSE)</f>
        <v>rsa</v>
      </c>
      <c r="Q191" s="7" t="str">
        <f>VLOOKUP(Table7[enc_algorithm],Table4[#All],2,FALSE)</f>
        <v>aes128_cbc</v>
      </c>
      <c r="R191" s="7">
        <f>VLOOKUP(Table7[enc_algorithm],Table4[#All],3,FALSE)</f>
        <v>128</v>
      </c>
      <c r="S191" s="7" t="b">
        <f>VLOOKUP(Table7[enc_algorithm],Table4[#All],4,FALSE)</f>
        <v>0</v>
      </c>
      <c r="T191" s="7" t="str">
        <f>VLOOKUP(Table7[hash_algorithm],Table5[#All],2,FALSE)</f>
        <v>sha1</v>
      </c>
      <c r="U19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session.add(CipherSuite(iana_name='TLS_DHE_RSA_WITH_AES_128_CBC_SHA', gnutls_name='DHE-RSA-AES128-SHA', byte_1=0x00, byte_2=0x33, protocol_version=CipherSuiteProtocolVersion.tls, kex_algorithm=KeyExchangeAlgorithm.dhe, auth_algorithm=AuthenticationAlgorithm.rsa, enc_algorithm=SymmetricAlgorithm.aes128_cbc, enc_algorithm_bits=128, aead=False, hash_algorithm=HashAlgorithm.sha1, security=CipherSuiteSecurity.secure))</v>
      </c>
      <c r="V191" s="8">
        <f>FIND(Table7[[#This Row],[security]],Table7[[#This Row],[Column1]])</f>
        <v>409</v>
      </c>
    </row>
    <row r="192" spans="1:22" ht="48" x14ac:dyDescent="0.2">
      <c r="A192">
        <v>189</v>
      </c>
      <c r="B192" t="s">
        <v>558</v>
      </c>
      <c r="C192" t="s">
        <v>576</v>
      </c>
      <c r="D192" t="s">
        <v>577</v>
      </c>
      <c r="E192" t="s">
        <v>578</v>
      </c>
      <c r="F192" t="s">
        <v>15</v>
      </c>
      <c r="G192" t="s">
        <v>579</v>
      </c>
      <c r="H192" t="s">
        <v>32</v>
      </c>
      <c r="I192" t="s">
        <v>121</v>
      </c>
      <c r="J192" t="s">
        <v>143</v>
      </c>
      <c r="K192" t="s">
        <v>38</v>
      </c>
      <c r="L192" t="s">
        <v>43</v>
      </c>
      <c r="M192" t="s">
        <v>44</v>
      </c>
      <c r="N192" s="7" t="str">
        <f>VLOOKUP(Table7[[#This Row],[protocol_version]],protocol_version!A:B,2,FALSE)</f>
        <v>tls</v>
      </c>
      <c r="O192" s="7" t="str">
        <f>VLOOKUP(Table7[kex_algorithm],Table2[#All],2,FALSE)</f>
        <v>dhe</v>
      </c>
      <c r="P192" s="7" t="str">
        <f>VLOOKUP(Table7[auth_algorithm],Table3[#All],2,FALSE)</f>
        <v>rsa</v>
      </c>
      <c r="Q192" s="7" t="str">
        <f>VLOOKUP(Table7[enc_algorithm],Table4[#All],2,FALSE)</f>
        <v>aes128_cbc</v>
      </c>
      <c r="R192" s="7">
        <f>VLOOKUP(Table7[enc_algorithm],Table4[#All],3,FALSE)</f>
        <v>128</v>
      </c>
      <c r="S192" s="7" t="b">
        <f>VLOOKUP(Table7[enc_algorithm],Table4[#All],4,FALSE)</f>
        <v>0</v>
      </c>
      <c r="T192" s="7" t="str">
        <f>VLOOKUP(Table7[hash_algorithm],Table5[#All],2,FALSE)</f>
        <v>sha256</v>
      </c>
      <c r="U19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session.add(CipherSuite(iana_name='TLS_DHE_RSA_WITH_AES_128_CBC_SHA256', gnutls_name='DHE-RSA-AES128-SHA256', byte_1=0x00, byte_2=0x67, protocol_version=CipherSuiteProtocolVersion.tls, kex_algorithm=KeyExchangeAlgorithm.dhe, auth_algorithm=AuthenticationAlgorithm.rsa, enc_algorithm=SymmetricAlgorithm.aes128_cbc, enc_algorithm_bits=128, aead=False, hash_algorithm=HashAlgorithm.sha256, security=CipherSuiteSecurity.secure))</v>
      </c>
      <c r="V192" s="8">
        <f>FIND(Table7[[#This Row],[security]],Table7[[#This Row],[Column1]])</f>
        <v>417</v>
      </c>
    </row>
    <row r="193" spans="1:22" ht="48" x14ac:dyDescent="0.2">
      <c r="A193">
        <v>190</v>
      </c>
      <c r="B193" t="s">
        <v>558</v>
      </c>
      <c r="C193" t="s">
        <v>729</v>
      </c>
      <c r="D193" t="s">
        <v>730</v>
      </c>
      <c r="E193" t="s">
        <v>731</v>
      </c>
      <c r="F193" t="s">
        <v>66</v>
      </c>
      <c r="G193" t="s">
        <v>732</v>
      </c>
      <c r="H193" t="s">
        <v>32</v>
      </c>
      <c r="I193" t="s">
        <v>121</v>
      </c>
      <c r="J193" t="s">
        <v>143</v>
      </c>
      <c r="K193" t="s">
        <v>583</v>
      </c>
      <c r="L193" t="s">
        <v>584</v>
      </c>
      <c r="M193" t="s">
        <v>44</v>
      </c>
      <c r="N193" s="7" t="str">
        <f>VLOOKUP(Table7[[#This Row],[protocol_version]],protocol_version!A:B,2,FALSE)</f>
        <v>tls</v>
      </c>
      <c r="O193" s="7" t="str">
        <f>VLOOKUP(Table7[kex_algorithm],Table2[#All],2,FALSE)</f>
        <v>dhe</v>
      </c>
      <c r="P193" s="7" t="str">
        <f>VLOOKUP(Table7[auth_algorithm],Table3[#All],2,FALSE)</f>
        <v>rsa</v>
      </c>
      <c r="Q193" s="7" t="str">
        <f>VLOOKUP(Table7[enc_algorithm],Table4[#All],2,FALSE)</f>
        <v>aes128</v>
      </c>
      <c r="R193" s="7">
        <f>VLOOKUP(Table7[enc_algorithm],Table4[#All],3,FALSE)</f>
        <v>128</v>
      </c>
      <c r="S193" s="7" t="b">
        <f>VLOOKUP(Table7[enc_algorithm],Table4[#All],4,FALSE)</f>
        <v>0</v>
      </c>
      <c r="T193" s="7" t="str">
        <f>VLOOKUP(Table7[hash_algorithm],Table5[#All],2,FALSE)</f>
        <v>ccm</v>
      </c>
      <c r="U19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session.add(CipherSuite(iana_name='TLS_DHE_RSA_WITH_AES_128_CCM', gnutls_name='DHE-RSA-AES128-CCM', byte_1=0xC0, byte_2=0x9E, protocol_version=CipherSuiteProtocolVersion.tls, kex_algorithm=KeyExchangeAlgorithm.dhe, auth_algorithm=AuthenticationAlgorithm.rsa, enc_algorithm=SymmetricAlgorithm.aes128, enc_algorithm_bits=128, aead=False, hash_algorithm=HashAlgorithm.ccm, security=CipherSuiteSecurity.secure))</v>
      </c>
      <c r="V193" s="8">
        <f>FIND(Table7[[#This Row],[security]],Table7[[#This Row],[Column1]])</f>
        <v>400</v>
      </c>
    </row>
    <row r="194" spans="1:22" ht="48" x14ac:dyDescent="0.2">
      <c r="A194">
        <v>191</v>
      </c>
      <c r="B194" t="s">
        <v>558</v>
      </c>
      <c r="C194" t="s">
        <v>555</v>
      </c>
      <c r="D194" t="s">
        <v>556</v>
      </c>
      <c r="E194" t="s">
        <v>557</v>
      </c>
      <c r="F194" t="s">
        <v>15</v>
      </c>
      <c r="G194" t="s">
        <v>182</v>
      </c>
      <c r="H194" t="s">
        <v>32</v>
      </c>
      <c r="I194" t="s">
        <v>121</v>
      </c>
      <c r="J194" t="s">
        <v>143</v>
      </c>
      <c r="K194" t="s">
        <v>54</v>
      </c>
      <c r="L194" t="s">
        <v>21</v>
      </c>
      <c r="M194" t="s">
        <v>27</v>
      </c>
      <c r="N194" s="7" t="str">
        <f>VLOOKUP(Table7[[#This Row],[protocol_version]],protocol_version!A:B,2,FALSE)</f>
        <v>tls</v>
      </c>
      <c r="O194" s="7" t="str">
        <f>VLOOKUP(Table7[kex_algorithm],Table2[#All],2,FALSE)</f>
        <v>dhe</v>
      </c>
      <c r="P194" s="7" t="str">
        <f>VLOOKUP(Table7[auth_algorithm],Table3[#All],2,FALSE)</f>
        <v>rsa</v>
      </c>
      <c r="Q194" s="7" t="str">
        <f>VLOOKUP(Table7[enc_algorithm],Table4[#All],2,FALSE)</f>
        <v>aes256_cbc</v>
      </c>
      <c r="R194" s="7">
        <f>VLOOKUP(Table7[enc_algorithm],Table4[#All],3,FALSE)</f>
        <v>256</v>
      </c>
      <c r="S194" s="7" t="b">
        <f>VLOOKUP(Table7[enc_algorithm],Table4[#All],4,FALSE)</f>
        <v>0</v>
      </c>
      <c r="T194" s="7" t="str">
        <f>VLOOKUP(Table7[hash_algorithm],Table5[#All],2,FALSE)</f>
        <v>sha1</v>
      </c>
      <c r="U19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session.add(CipherSuite(iana_name='TLS_DHE_RSA_WITH_AES_256_CBC_SHA', gnutls_name='DHE-RSA-AES256-SHA', byte_1=0x00, byte_2=0x39, protocol_version=CipherSuiteProtocolVersion.tls, kex_algorithm=KeyExchangeAlgorithm.dhe, auth_algorithm=AuthenticationAlgorithm.rsa, enc_algorithm=SymmetricAlgorithm.aes256_cbc, enc_algorithm_bits=256, aead=False, hash_algorithm=HashAlgorithm.sha1, security=CipherSuiteSecurity.secure))</v>
      </c>
      <c r="V194" s="8">
        <f>FIND(Table7[[#This Row],[security]],Table7[[#This Row],[Column1]])</f>
        <v>409</v>
      </c>
    </row>
    <row r="195" spans="1:22" ht="48" x14ac:dyDescent="0.2">
      <c r="A195">
        <v>192</v>
      </c>
      <c r="B195" t="s">
        <v>558</v>
      </c>
      <c r="C195" t="s">
        <v>559</v>
      </c>
      <c r="D195" t="s">
        <v>560</v>
      </c>
      <c r="E195" t="s">
        <v>561</v>
      </c>
      <c r="F195" t="s">
        <v>15</v>
      </c>
      <c r="G195" t="s">
        <v>562</v>
      </c>
      <c r="H195" t="s">
        <v>32</v>
      </c>
      <c r="I195" t="s">
        <v>121</v>
      </c>
      <c r="J195" t="s">
        <v>143</v>
      </c>
      <c r="K195" t="s">
        <v>54</v>
      </c>
      <c r="L195" t="s">
        <v>43</v>
      </c>
      <c r="M195" t="s">
        <v>44</v>
      </c>
      <c r="N195" s="7" t="str">
        <f>VLOOKUP(Table7[[#This Row],[protocol_version]],protocol_version!A:B,2,FALSE)</f>
        <v>tls</v>
      </c>
      <c r="O195" s="7" t="str">
        <f>VLOOKUP(Table7[kex_algorithm],Table2[#All],2,FALSE)</f>
        <v>dhe</v>
      </c>
      <c r="P195" s="7" t="str">
        <f>VLOOKUP(Table7[auth_algorithm],Table3[#All],2,FALSE)</f>
        <v>rsa</v>
      </c>
      <c r="Q195" s="7" t="str">
        <f>VLOOKUP(Table7[enc_algorithm],Table4[#All],2,FALSE)</f>
        <v>aes256_cbc</v>
      </c>
      <c r="R195" s="7">
        <f>VLOOKUP(Table7[enc_algorithm],Table4[#All],3,FALSE)</f>
        <v>256</v>
      </c>
      <c r="S195" s="7" t="b">
        <f>VLOOKUP(Table7[enc_algorithm],Table4[#All],4,FALSE)</f>
        <v>0</v>
      </c>
      <c r="T195" s="7" t="str">
        <f>VLOOKUP(Table7[hash_algorithm],Table5[#All],2,FALSE)</f>
        <v>sha256</v>
      </c>
      <c r="U19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session.add(CipherSuite(iana_name='TLS_DHE_RSA_WITH_AES_256_CBC_SHA256', gnutls_name='DHE-RSA-AES256-SHA256', byte_1=0x00, byte_2=0x6B, protocol_version=CipherSuiteProtocolVersion.tls, kex_algorithm=KeyExchangeAlgorithm.dhe, auth_algorithm=AuthenticationAlgorithm.rsa, enc_algorithm=SymmetricAlgorithm.aes256_cbc, enc_algorithm_bits=256, aead=False, hash_algorithm=HashAlgorithm.sha256, security=CipherSuiteSecurity.secure))</v>
      </c>
      <c r="V195" s="8">
        <f>FIND(Table7[[#This Row],[security]],Table7[[#This Row],[Column1]])</f>
        <v>417</v>
      </c>
    </row>
    <row r="196" spans="1:22" ht="48" x14ac:dyDescent="0.2">
      <c r="A196">
        <v>193</v>
      </c>
      <c r="B196" t="s">
        <v>558</v>
      </c>
      <c r="C196" t="s">
        <v>817</v>
      </c>
      <c r="D196" t="s">
        <v>818</v>
      </c>
      <c r="E196" t="s">
        <v>819</v>
      </c>
      <c r="F196" t="s">
        <v>66</v>
      </c>
      <c r="G196" t="s">
        <v>820</v>
      </c>
      <c r="H196" t="s">
        <v>32</v>
      </c>
      <c r="I196" t="s">
        <v>121</v>
      </c>
      <c r="J196" t="s">
        <v>143</v>
      </c>
      <c r="K196" t="s">
        <v>594</v>
      </c>
      <c r="L196" t="s">
        <v>584</v>
      </c>
      <c r="M196" t="s">
        <v>44</v>
      </c>
      <c r="N196" s="7" t="str">
        <f>VLOOKUP(Table7[[#This Row],[protocol_version]],protocol_version!A:B,2,FALSE)</f>
        <v>tls</v>
      </c>
      <c r="O196" s="7" t="str">
        <f>VLOOKUP(Table7[kex_algorithm],Table2[#All],2,FALSE)</f>
        <v>dhe</v>
      </c>
      <c r="P196" s="7" t="str">
        <f>VLOOKUP(Table7[auth_algorithm],Table3[#All],2,FALSE)</f>
        <v>rsa</v>
      </c>
      <c r="Q196" s="7" t="str">
        <f>VLOOKUP(Table7[enc_algorithm],Table4[#All],2,FALSE)</f>
        <v>aes256</v>
      </c>
      <c r="R196" s="7">
        <f>VLOOKUP(Table7[enc_algorithm],Table4[#All],3,FALSE)</f>
        <v>256</v>
      </c>
      <c r="S196" s="7" t="b">
        <f>VLOOKUP(Table7[enc_algorithm],Table4[#All],4,FALSE)</f>
        <v>0</v>
      </c>
      <c r="T196" s="7" t="str">
        <f>VLOOKUP(Table7[hash_algorithm],Table5[#All],2,FALSE)</f>
        <v>ccm</v>
      </c>
      <c r="U19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session.add(CipherSuite(iana_name='TLS_DHE_RSA_WITH_AES_256_CCM', gnutls_name='DHE-RSA-AES256-CCM', byte_1=0xC0, byte_2=0x9F, protocol_version=CipherSuiteProtocolVersion.tls, kex_algorithm=KeyExchangeAlgorithm.dhe, auth_algorithm=AuthenticationAlgorithm.rsa, enc_algorithm=SymmetricAlgorithm.aes256, enc_algorithm_bits=256, aead=False, hash_algorithm=HashAlgorithm.ccm, security=CipherSuiteSecurity.secure))</v>
      </c>
      <c r="V196" s="8">
        <f>FIND(Table7[[#This Row],[security]],Table7[[#This Row],[Column1]])</f>
        <v>400</v>
      </c>
    </row>
    <row r="197" spans="1:22" ht="48" x14ac:dyDescent="0.2">
      <c r="A197">
        <v>194</v>
      </c>
      <c r="B197" t="s">
        <v>558</v>
      </c>
      <c r="C197" t="s">
        <v>769</v>
      </c>
      <c r="F197" t="s">
        <v>66</v>
      </c>
      <c r="G197" t="s">
        <v>427</v>
      </c>
      <c r="H197" t="s">
        <v>32</v>
      </c>
      <c r="I197" t="s">
        <v>121</v>
      </c>
      <c r="J197" t="s">
        <v>143</v>
      </c>
      <c r="K197" t="s">
        <v>68</v>
      </c>
      <c r="L197" t="s">
        <v>43</v>
      </c>
      <c r="M197" t="s">
        <v>27</v>
      </c>
      <c r="N197" s="7" t="str">
        <f>VLOOKUP(Table7[[#This Row],[protocol_version]],protocol_version!A:B,2,FALSE)</f>
        <v>tls</v>
      </c>
      <c r="O197" s="7" t="str">
        <f>VLOOKUP(Table7[kex_algorithm],Table2[#All],2,FALSE)</f>
        <v>dhe</v>
      </c>
      <c r="P197" s="7" t="str">
        <f>VLOOKUP(Table7[auth_algorithm],Table3[#All],2,FALSE)</f>
        <v>rsa</v>
      </c>
      <c r="Q197" s="7" t="str">
        <f>VLOOKUP(Table7[enc_algorithm],Table4[#All],2,FALSE)</f>
        <v>aria128_cbc</v>
      </c>
      <c r="R197" s="7">
        <f>VLOOKUP(Table7[enc_algorithm],Table4[#All],3,FALSE)</f>
        <v>128</v>
      </c>
      <c r="S197" s="7" t="b">
        <f>VLOOKUP(Table7[enc_algorithm],Table4[#All],4,FALSE)</f>
        <v>0</v>
      </c>
      <c r="T197" s="7" t="str">
        <f>VLOOKUP(Table7[hash_algorithm],Table5[#All],2,FALSE)</f>
        <v>sha256</v>
      </c>
      <c r="U19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session.add(CipherSuite(iana_name='TLS_DHE_RSA_WITH_ARIA_128_CBC_SHA256', gnutls_name=None, byte_1=0xC0, byte_2=0x44, protocol_version=CipherSuiteProtocolVersion.tls, kex_algorithm=KeyExchangeAlgorithm.dhe, auth_algorithm=AuthenticationAlgorithm.rsa, enc_algorithm=SymmetricAlgorithm.aria128_cbc, enc_algorithm_bits=128, aead=False, hash_algorithm=HashAlgorithm.sha256, security=CipherSuiteSecurity.secure))</v>
      </c>
      <c r="V197" s="8">
        <f>FIND(Table7[[#This Row],[security]],Table7[[#This Row],[Column1]])</f>
        <v>400</v>
      </c>
    </row>
    <row r="198" spans="1:22" ht="48" x14ac:dyDescent="0.2">
      <c r="A198">
        <v>195</v>
      </c>
      <c r="B198" t="s">
        <v>558</v>
      </c>
      <c r="C198" t="s">
        <v>728</v>
      </c>
      <c r="F198" t="s">
        <v>66</v>
      </c>
      <c r="G198" t="s">
        <v>464</v>
      </c>
      <c r="H198" t="s">
        <v>32</v>
      </c>
      <c r="I198" t="s">
        <v>121</v>
      </c>
      <c r="J198" t="s">
        <v>143</v>
      </c>
      <c r="K198" t="s">
        <v>74</v>
      </c>
      <c r="L198" t="s">
        <v>64</v>
      </c>
      <c r="M198" t="s">
        <v>27</v>
      </c>
      <c r="N198" s="7" t="str">
        <f>VLOOKUP(Table7[[#This Row],[protocol_version]],protocol_version!A:B,2,FALSE)</f>
        <v>tls</v>
      </c>
      <c r="O198" s="7" t="str">
        <f>VLOOKUP(Table7[kex_algorithm],Table2[#All],2,FALSE)</f>
        <v>dhe</v>
      </c>
      <c r="P198" s="7" t="str">
        <f>VLOOKUP(Table7[auth_algorithm],Table3[#All],2,FALSE)</f>
        <v>rsa</v>
      </c>
      <c r="Q198" s="7" t="str">
        <f>VLOOKUP(Table7[enc_algorithm],Table4[#All],2,FALSE)</f>
        <v>aria256_cbc</v>
      </c>
      <c r="R198" s="7">
        <f>VLOOKUP(Table7[enc_algorithm],Table4[#All],3,FALSE)</f>
        <v>256</v>
      </c>
      <c r="S198" s="7" t="b">
        <f>VLOOKUP(Table7[enc_algorithm],Table4[#All],4,FALSE)</f>
        <v>0</v>
      </c>
      <c r="T198" s="7" t="str">
        <f>VLOOKUP(Table7[hash_algorithm],Table5[#All],2,FALSE)</f>
        <v>sha384</v>
      </c>
      <c r="U19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session.add(CipherSuite(iana_name='TLS_DHE_RSA_WITH_ARIA_256_CBC_SHA384', gnutls_name=None, byte_1=0xC0, byte_2=0x45, protocol_version=CipherSuiteProtocolVersion.tls, kex_algorithm=KeyExchangeAlgorithm.dhe, auth_algorithm=AuthenticationAlgorithm.rsa, enc_algorithm=SymmetricAlgorithm.aria256_cbc, enc_algorithm_bits=256, aead=False, hash_algorithm=HashAlgorithm.sha384, security=CipherSuiteSecurity.secure))</v>
      </c>
      <c r="V198" s="8">
        <f>FIND(Table7[[#This Row],[security]],Table7[[#This Row],[Column1]])</f>
        <v>400</v>
      </c>
    </row>
    <row r="199" spans="1:22" ht="48" x14ac:dyDescent="0.2">
      <c r="A199">
        <v>196</v>
      </c>
      <c r="B199" t="s">
        <v>558</v>
      </c>
      <c r="C199" t="s">
        <v>461</v>
      </c>
      <c r="D199" t="s">
        <v>462</v>
      </c>
      <c r="E199" t="s">
        <v>463</v>
      </c>
      <c r="F199" t="s">
        <v>15</v>
      </c>
      <c r="G199" t="s">
        <v>464</v>
      </c>
      <c r="H199" t="s">
        <v>32</v>
      </c>
      <c r="I199" t="s">
        <v>121</v>
      </c>
      <c r="J199" t="s">
        <v>143</v>
      </c>
      <c r="K199" t="s">
        <v>81</v>
      </c>
      <c r="L199" t="s">
        <v>21</v>
      </c>
      <c r="M199" t="s">
        <v>27</v>
      </c>
      <c r="N199" s="7" t="str">
        <f>VLOOKUP(Table7[[#This Row],[protocol_version]],protocol_version!A:B,2,FALSE)</f>
        <v>tls</v>
      </c>
      <c r="O199" s="7" t="str">
        <f>VLOOKUP(Table7[kex_algorithm],Table2[#All],2,FALSE)</f>
        <v>dhe</v>
      </c>
      <c r="P199" s="7" t="str">
        <f>VLOOKUP(Table7[auth_algorithm],Table3[#All],2,FALSE)</f>
        <v>rsa</v>
      </c>
      <c r="Q199" s="7" t="str">
        <f>VLOOKUP(Table7[enc_algorithm],Table4[#All],2,FALSE)</f>
        <v>camellia128_cbc</v>
      </c>
      <c r="R199" s="7">
        <f>VLOOKUP(Table7[enc_algorithm],Table4[#All],3,FALSE)</f>
        <v>128</v>
      </c>
      <c r="S199" s="7" t="b">
        <f>VLOOKUP(Table7[enc_algorithm],Table4[#All],4,FALSE)</f>
        <v>0</v>
      </c>
      <c r="T199" s="7" t="str">
        <f>VLOOKUP(Table7[hash_algorithm],Table5[#All],2,FALSE)</f>
        <v>sha1</v>
      </c>
      <c r="U19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session.add(CipherSuite(iana_name='TLS_DHE_RSA_WITH_CAMELLIA_128_CBC_SHA', gnutls_name='DHE-RSA-CAMELLIA128-SHA', byte_1=0x00, byte_2=0x45, protocol_version=CipherSuiteProtocolVersion.tls, kex_algorithm=KeyExchangeAlgorithm.dhe, auth_algorithm=AuthenticationAlgorithm.rsa, enc_algorithm=SymmetricAlgorithm.camellia128_cbc, enc_algorithm_bits=128, aead=False, hash_algorithm=HashAlgorithm.sha1, security=CipherSuiteSecurity.secure))</v>
      </c>
      <c r="V199" s="8">
        <f>FIND(Table7[[#This Row],[security]],Table7[[#This Row],[Column1]])</f>
        <v>424</v>
      </c>
    </row>
    <row r="200" spans="1:22" ht="48" x14ac:dyDescent="0.2">
      <c r="A200">
        <v>197</v>
      </c>
      <c r="B200" t="s">
        <v>558</v>
      </c>
      <c r="C200" t="s">
        <v>662</v>
      </c>
      <c r="D200" t="s">
        <v>663</v>
      </c>
      <c r="E200" t="s">
        <v>664</v>
      </c>
      <c r="F200" t="s">
        <v>15</v>
      </c>
      <c r="G200" t="s">
        <v>665</v>
      </c>
      <c r="H200" t="s">
        <v>32</v>
      </c>
      <c r="I200" t="s">
        <v>121</v>
      </c>
      <c r="J200" t="s">
        <v>143</v>
      </c>
      <c r="K200" t="s">
        <v>81</v>
      </c>
      <c r="L200" t="s">
        <v>43</v>
      </c>
      <c r="M200" t="s">
        <v>27</v>
      </c>
      <c r="N200" s="7" t="str">
        <f>VLOOKUP(Table7[[#This Row],[protocol_version]],protocol_version!A:B,2,FALSE)</f>
        <v>tls</v>
      </c>
      <c r="O200" s="7" t="str">
        <f>VLOOKUP(Table7[kex_algorithm],Table2[#All],2,FALSE)</f>
        <v>dhe</v>
      </c>
      <c r="P200" s="7" t="str">
        <f>VLOOKUP(Table7[auth_algorithm],Table3[#All],2,FALSE)</f>
        <v>rsa</v>
      </c>
      <c r="Q200" s="7" t="str">
        <f>VLOOKUP(Table7[enc_algorithm],Table4[#All],2,FALSE)</f>
        <v>camellia128_cbc</v>
      </c>
      <c r="R200" s="7">
        <f>VLOOKUP(Table7[enc_algorithm],Table4[#All],3,FALSE)</f>
        <v>128</v>
      </c>
      <c r="S200" s="7" t="b">
        <f>VLOOKUP(Table7[enc_algorithm],Table4[#All],4,FALSE)</f>
        <v>0</v>
      </c>
      <c r="T200" s="7" t="str">
        <f>VLOOKUP(Table7[hash_algorithm],Table5[#All],2,FALSE)</f>
        <v>sha256</v>
      </c>
      <c r="U20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session.add(CipherSuite(iana_name='TLS_DHE_RSA_WITH_CAMELLIA_128_CBC_SHA256', gnutls_name='DHE-RSA-CAMELLIA128-SHA256', byte_1=0x00, byte_2=0xBE, protocol_version=CipherSuiteProtocolVersion.tls, kex_algorithm=KeyExchangeAlgorithm.dhe, auth_algorithm=AuthenticationAlgorithm.rsa, enc_algorithm=SymmetricAlgorithm.camellia128_cbc, enc_algorithm_bits=128, aead=False, hash_algorithm=HashAlgorithm.sha256, security=CipherSuiteSecurity.secure))</v>
      </c>
      <c r="V200" s="8">
        <f>FIND(Table7[[#This Row],[security]],Table7[[#This Row],[Column1]])</f>
        <v>432</v>
      </c>
    </row>
    <row r="201" spans="1:22" ht="48" x14ac:dyDescent="0.2">
      <c r="A201">
        <v>198</v>
      </c>
      <c r="B201" t="s">
        <v>558</v>
      </c>
      <c r="C201" t="s">
        <v>313</v>
      </c>
      <c r="D201" t="s">
        <v>314</v>
      </c>
      <c r="E201" t="s">
        <v>315</v>
      </c>
      <c r="F201" t="s">
        <v>15</v>
      </c>
      <c r="G201" t="s">
        <v>316</v>
      </c>
      <c r="H201" t="s">
        <v>32</v>
      </c>
      <c r="I201" t="s">
        <v>121</v>
      </c>
      <c r="J201" t="s">
        <v>143</v>
      </c>
      <c r="K201" t="s">
        <v>94</v>
      </c>
      <c r="L201" t="s">
        <v>21</v>
      </c>
      <c r="M201" t="s">
        <v>27</v>
      </c>
      <c r="N201" s="7" t="str">
        <f>VLOOKUP(Table7[[#This Row],[protocol_version]],protocol_version!A:B,2,FALSE)</f>
        <v>tls</v>
      </c>
      <c r="O201" s="7" t="str">
        <f>VLOOKUP(Table7[kex_algorithm],Table2[#All],2,FALSE)</f>
        <v>dhe</v>
      </c>
      <c r="P201" s="7" t="str">
        <f>VLOOKUP(Table7[auth_algorithm],Table3[#All],2,FALSE)</f>
        <v>rsa</v>
      </c>
      <c r="Q201" s="7" t="str">
        <f>VLOOKUP(Table7[enc_algorithm],Table4[#All],2,FALSE)</f>
        <v>camellia256_cbc</v>
      </c>
      <c r="R201" s="7">
        <f>VLOOKUP(Table7[enc_algorithm],Table4[#All],3,FALSE)</f>
        <v>256</v>
      </c>
      <c r="S201" s="7" t="b">
        <f>VLOOKUP(Table7[enc_algorithm],Table4[#All],4,FALSE)</f>
        <v>0</v>
      </c>
      <c r="T201" s="7" t="str">
        <f>VLOOKUP(Table7[hash_algorithm],Table5[#All],2,FALSE)</f>
        <v>sha1</v>
      </c>
      <c r="U20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session.add(CipherSuite(iana_name='TLS_DHE_RSA_WITH_CAMELLIA_256_CBC_SHA', gnutls_name='DHE-RSA-CAMELLIA256-SHA', byte_1=0x00, byte_2=0x88, protocol_version=CipherSuiteProtocolVersion.tls, kex_algorithm=KeyExchangeAlgorithm.dhe, auth_algorithm=AuthenticationAlgorithm.rsa, enc_algorithm=SymmetricAlgorithm.camellia256_cbc, enc_algorithm_bits=256, aead=False, hash_algorithm=HashAlgorithm.sha1, security=CipherSuiteSecurity.secure))</v>
      </c>
      <c r="V201" s="8">
        <f>FIND(Table7[[#This Row],[security]],Table7[[#This Row],[Column1]])</f>
        <v>424</v>
      </c>
    </row>
    <row r="202" spans="1:22" ht="48" x14ac:dyDescent="0.2">
      <c r="A202">
        <v>199</v>
      </c>
      <c r="B202" t="s">
        <v>558</v>
      </c>
      <c r="C202" t="s">
        <v>790</v>
      </c>
      <c r="D202" t="s">
        <v>791</v>
      </c>
      <c r="E202" t="s">
        <v>792</v>
      </c>
      <c r="F202" t="s">
        <v>15</v>
      </c>
      <c r="G202" t="s">
        <v>793</v>
      </c>
      <c r="H202" t="s">
        <v>32</v>
      </c>
      <c r="I202" t="s">
        <v>121</v>
      </c>
      <c r="J202" t="s">
        <v>143</v>
      </c>
      <c r="K202" t="s">
        <v>94</v>
      </c>
      <c r="L202" t="s">
        <v>43</v>
      </c>
      <c r="M202" t="s">
        <v>27</v>
      </c>
      <c r="N202" s="7" t="str">
        <f>VLOOKUP(Table7[[#This Row],[protocol_version]],protocol_version!A:B,2,FALSE)</f>
        <v>tls</v>
      </c>
      <c r="O202" s="7" t="str">
        <f>VLOOKUP(Table7[kex_algorithm],Table2[#All],2,FALSE)</f>
        <v>dhe</v>
      </c>
      <c r="P202" s="7" t="str">
        <f>VLOOKUP(Table7[auth_algorithm],Table3[#All],2,FALSE)</f>
        <v>rsa</v>
      </c>
      <c r="Q202" s="7" t="str">
        <f>VLOOKUP(Table7[enc_algorithm],Table4[#All],2,FALSE)</f>
        <v>camellia256_cbc</v>
      </c>
      <c r="R202" s="7">
        <f>VLOOKUP(Table7[enc_algorithm],Table4[#All],3,FALSE)</f>
        <v>256</v>
      </c>
      <c r="S202" s="7" t="b">
        <f>VLOOKUP(Table7[enc_algorithm],Table4[#All],4,FALSE)</f>
        <v>0</v>
      </c>
      <c r="T202" s="7" t="str">
        <f>VLOOKUP(Table7[hash_algorithm],Table5[#All],2,FALSE)</f>
        <v>sha256</v>
      </c>
      <c r="U20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session.add(CipherSuite(iana_name='TLS_DHE_RSA_WITH_CAMELLIA_256_CBC_SHA256', gnutls_name='DHE-RSA-CAMELLIA256-SHA256', byte_1=0x00, byte_2=0xC4, protocol_version=CipherSuiteProtocolVersion.tls, kex_algorithm=KeyExchangeAlgorithm.dhe, auth_algorithm=AuthenticationAlgorithm.rsa, enc_algorithm=SymmetricAlgorithm.camellia256_cbc, enc_algorithm_bits=256, aead=False, hash_algorithm=HashAlgorithm.sha256, security=CipherSuiteSecurity.secure))</v>
      </c>
      <c r="V202" s="8">
        <f>FIND(Table7[[#This Row],[security]],Table7[[#This Row],[Column1]])</f>
        <v>432</v>
      </c>
    </row>
    <row r="203" spans="1:22" ht="48" x14ac:dyDescent="0.2">
      <c r="A203">
        <v>200</v>
      </c>
      <c r="B203" t="s">
        <v>558</v>
      </c>
      <c r="C203" t="s">
        <v>371</v>
      </c>
      <c r="E203" t="s">
        <v>372</v>
      </c>
      <c r="F203" t="s">
        <v>15</v>
      </c>
      <c r="G203" t="s">
        <v>373</v>
      </c>
      <c r="H203" t="s">
        <v>32</v>
      </c>
      <c r="I203" t="s">
        <v>121</v>
      </c>
      <c r="J203" t="s">
        <v>143</v>
      </c>
      <c r="K203" t="s">
        <v>113</v>
      </c>
      <c r="L203" t="s">
        <v>21</v>
      </c>
      <c r="M203" t="s">
        <v>27</v>
      </c>
      <c r="N203" s="7" t="str">
        <f>VLOOKUP(Table7[[#This Row],[protocol_version]],protocol_version!A:B,2,FALSE)</f>
        <v>tls</v>
      </c>
      <c r="O203" s="7" t="str">
        <f>VLOOKUP(Table7[kex_algorithm],Table2[#All],2,FALSE)</f>
        <v>dhe</v>
      </c>
      <c r="P203" s="7" t="str">
        <f>VLOOKUP(Table7[auth_algorithm],Table3[#All],2,FALSE)</f>
        <v>rsa</v>
      </c>
      <c r="Q203" s="7" t="str">
        <f>VLOOKUP(Table7[enc_algorithm],Table4[#All],2,FALSE)</f>
        <v>seed_cbc</v>
      </c>
      <c r="R203" s="7">
        <f>VLOOKUP(Table7[enc_algorithm],Table4[#All],3,FALSE)</f>
        <v>128</v>
      </c>
      <c r="S203" s="7" t="b">
        <f>VLOOKUP(Table7[enc_algorithm],Table4[#All],4,FALSE)</f>
        <v>0</v>
      </c>
      <c r="T203" s="7" t="str">
        <f>VLOOKUP(Table7[hash_algorithm],Table5[#All],2,FALSE)</f>
        <v>sha1</v>
      </c>
      <c r="U20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session.add(CipherSuite(iana_name='TLS_DHE_RSA_WITH_SEED_CBC_SHA', gnutls_name='DHE-RSA-SEED-SHA', byte_1=0x00, byte_2=0x9A, protocol_version=CipherSuiteProtocolVersion.tls, kex_algorithm=KeyExchangeAlgorithm.dhe, auth_algorithm=AuthenticationAlgorithm.rsa, enc_algorithm=SymmetricAlgorithm.seed_cbc, enc_algorithm_bits=128, aead=False, hash_algorithm=HashAlgorithm.sha1, security=CipherSuiteSecurity.secure))</v>
      </c>
      <c r="V203" s="8">
        <f>FIND(Table7[[#This Row],[security]],Table7[[#This Row],[Column1]])</f>
        <v>402</v>
      </c>
    </row>
    <row r="204" spans="1:22" ht="48" x14ac:dyDescent="0.2">
      <c r="A204">
        <v>201</v>
      </c>
      <c r="B204" t="s">
        <v>558</v>
      </c>
      <c r="C204" t="s">
        <v>752</v>
      </c>
      <c r="F204" t="s">
        <v>66</v>
      </c>
      <c r="G204" t="s">
        <v>753</v>
      </c>
      <c r="H204" t="s">
        <v>32</v>
      </c>
      <c r="I204" t="s">
        <v>565</v>
      </c>
      <c r="J204" t="s">
        <v>565</v>
      </c>
      <c r="K204" t="s">
        <v>754</v>
      </c>
      <c r="L204" t="s">
        <v>43</v>
      </c>
      <c r="M204" t="s">
        <v>44</v>
      </c>
      <c r="N204" s="7" t="str">
        <f>VLOOKUP(Table7[[#This Row],[protocol_version]],protocol_version!A:B,2,FALSE)</f>
        <v>tls</v>
      </c>
      <c r="O204" s="7" t="str">
        <f>VLOOKUP(Table7[kex_algorithm],Table2[#All],2,FALSE)</f>
        <v>eccpwd</v>
      </c>
      <c r="P204" s="7" t="str">
        <f>VLOOKUP(Table7[auth_algorithm],Table3[#All],2,FALSE)</f>
        <v>eccpwd</v>
      </c>
      <c r="Q204" s="7" t="str">
        <f>VLOOKUP(Table7[enc_algorithm],Table4[#All],2,FALSE)</f>
        <v>aes128_ccm</v>
      </c>
      <c r="R204" s="7">
        <f>VLOOKUP(Table7[enc_algorithm],Table4[#All],3,FALSE)</f>
        <v>128</v>
      </c>
      <c r="S204" s="7" t="b">
        <f>VLOOKUP(Table7[enc_algorithm],Table4[#All],4,FALSE)</f>
        <v>0</v>
      </c>
      <c r="T204" s="7" t="str">
        <f>VLOOKUP(Table7[hash_algorithm],Table5[#All],2,FALSE)</f>
        <v>sha256</v>
      </c>
      <c r="U20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session.add(CipherSuite(iana_name='TLS_ECCPWD_WITH_AES_128_CCM_SHA256', gnutls_name=None, byte_1=0xC0, byte_2=0xB2, protocol_version=CipherSuiteProtocolVersion.tls, kex_algorithm=KeyExchangeAlgorithm.eccpwd, auth_algorithm=AuthenticationAlgorithm.eccpwd, enc_algorithm=SymmetricAlgorithm.aes128_ccm, enc_algorithm_bits=128, aead=False, hash_algorithm=HashAlgorithm.sha256, security=CipherSuiteSecurity.secure))</v>
      </c>
      <c r="V204" s="8">
        <f>FIND(Table7[[#This Row],[security]],Table7[[#This Row],[Column1]])</f>
        <v>403</v>
      </c>
    </row>
    <row r="205" spans="1:22" ht="48" x14ac:dyDescent="0.2">
      <c r="A205">
        <v>202</v>
      </c>
      <c r="B205" t="s">
        <v>558</v>
      </c>
      <c r="C205" t="s">
        <v>738</v>
      </c>
      <c r="F205" t="s">
        <v>66</v>
      </c>
      <c r="G205" t="s">
        <v>237</v>
      </c>
      <c r="H205" t="s">
        <v>32</v>
      </c>
      <c r="I205" t="s">
        <v>565</v>
      </c>
      <c r="J205" t="s">
        <v>565</v>
      </c>
      <c r="K205" t="s">
        <v>49</v>
      </c>
      <c r="L205" t="s">
        <v>43</v>
      </c>
      <c r="M205" t="s">
        <v>44</v>
      </c>
      <c r="N205" s="7" t="str">
        <f>VLOOKUP(Table7[[#This Row],[protocol_version]],protocol_version!A:B,2,FALSE)</f>
        <v>tls</v>
      </c>
      <c r="O205" s="7" t="str">
        <f>VLOOKUP(Table7[kex_algorithm],Table2[#All],2,FALSE)</f>
        <v>eccpwd</v>
      </c>
      <c r="P205" s="7" t="str">
        <f>VLOOKUP(Table7[auth_algorithm],Table3[#All],2,FALSE)</f>
        <v>eccpwd</v>
      </c>
      <c r="Q205" s="7" t="str">
        <f>VLOOKUP(Table7[enc_algorithm],Table4[#All],2,FALSE)</f>
        <v>aes128_gcm</v>
      </c>
      <c r="R205" s="7">
        <f>VLOOKUP(Table7[enc_algorithm],Table4[#All],3,FALSE)</f>
        <v>128</v>
      </c>
      <c r="S205" s="7" t="b">
        <f>VLOOKUP(Table7[enc_algorithm],Table4[#All],4,FALSE)</f>
        <v>1</v>
      </c>
      <c r="T205" s="7" t="str">
        <f>VLOOKUP(Table7[hash_algorithm],Table5[#All],2,FALSE)</f>
        <v>sha256</v>
      </c>
      <c r="U20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session.add(CipherSuite(iana_name='TLS_ECCPWD_WITH_AES_128_GCM_SHA256', gnutls_name=None, byte_1=0xC0, byte_2=0xB0, protocol_version=CipherSuiteProtocolVersion.tls, kex_algorithm=KeyExchangeAlgorithm.eccpwd, auth_algorithm=AuthenticationAlgorithm.eccpwd, enc_algorithm=SymmetricAlgorithm.aes128_gcm, enc_algorithm_bits=128, aead=True, hash_algorithm=HashAlgorithm.sha256, security=CipherSuiteSecurity.secure))</v>
      </c>
      <c r="V205" s="8">
        <f>FIND(Table7[[#This Row],[security]],Table7[[#This Row],[Column1]])</f>
        <v>402</v>
      </c>
    </row>
    <row r="206" spans="1:22" ht="48" x14ac:dyDescent="0.2">
      <c r="A206">
        <v>203</v>
      </c>
      <c r="B206" t="s">
        <v>558</v>
      </c>
      <c r="C206" t="s">
        <v>563</v>
      </c>
      <c r="F206" t="s">
        <v>66</v>
      </c>
      <c r="G206" t="s">
        <v>564</v>
      </c>
      <c r="H206" t="s">
        <v>32</v>
      </c>
      <c r="I206" t="s">
        <v>565</v>
      </c>
      <c r="J206" t="s">
        <v>565</v>
      </c>
      <c r="K206" t="s">
        <v>566</v>
      </c>
      <c r="L206" t="s">
        <v>64</v>
      </c>
      <c r="M206" t="s">
        <v>44</v>
      </c>
      <c r="N206" s="7" t="str">
        <f>VLOOKUP(Table7[[#This Row],[protocol_version]],protocol_version!A:B,2,FALSE)</f>
        <v>tls</v>
      </c>
      <c r="O206" s="7" t="str">
        <f>VLOOKUP(Table7[kex_algorithm],Table2[#All],2,FALSE)</f>
        <v>eccpwd</v>
      </c>
      <c r="P206" s="7" t="str">
        <f>VLOOKUP(Table7[auth_algorithm],Table3[#All],2,FALSE)</f>
        <v>eccpwd</v>
      </c>
      <c r="Q206" s="7" t="str">
        <f>VLOOKUP(Table7[enc_algorithm],Table4[#All],2,FALSE)</f>
        <v>aes256_ccm</v>
      </c>
      <c r="R206" s="7">
        <f>VLOOKUP(Table7[enc_algorithm],Table4[#All],3,FALSE)</f>
        <v>256</v>
      </c>
      <c r="S206" s="7" t="b">
        <f>VLOOKUP(Table7[enc_algorithm],Table4[#All],4,FALSE)</f>
        <v>0</v>
      </c>
      <c r="T206" s="7" t="str">
        <f>VLOOKUP(Table7[hash_algorithm],Table5[#All],2,FALSE)</f>
        <v>sha384</v>
      </c>
      <c r="U20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session.add(CipherSuite(iana_name='TLS_ECCPWD_WITH_AES_256_CCM_SHA384', gnutls_name=None, byte_1=0xC0, byte_2=0xB3, protocol_version=CipherSuiteProtocolVersion.tls, kex_algorithm=KeyExchangeAlgorithm.eccpwd, auth_algorithm=AuthenticationAlgorithm.eccpwd, enc_algorithm=SymmetricAlgorithm.aes256_ccm, enc_algorithm_bits=256, aead=False, hash_algorithm=HashAlgorithm.sha384, security=CipherSuiteSecurity.secure))</v>
      </c>
      <c r="V206" s="8">
        <f>FIND(Table7[[#This Row],[security]],Table7[[#This Row],[Column1]])</f>
        <v>403</v>
      </c>
    </row>
    <row r="207" spans="1:22" ht="48" x14ac:dyDescent="0.2">
      <c r="A207">
        <v>204</v>
      </c>
      <c r="B207" t="s">
        <v>558</v>
      </c>
      <c r="C207" t="s">
        <v>726</v>
      </c>
      <c r="F207" t="s">
        <v>66</v>
      </c>
      <c r="G207" t="s">
        <v>241</v>
      </c>
      <c r="H207" t="s">
        <v>32</v>
      </c>
      <c r="I207" t="s">
        <v>565</v>
      </c>
      <c r="J207" t="s">
        <v>565</v>
      </c>
      <c r="K207" t="s">
        <v>63</v>
      </c>
      <c r="L207" t="s">
        <v>64</v>
      </c>
      <c r="M207" t="s">
        <v>44</v>
      </c>
      <c r="N207" s="7" t="str">
        <f>VLOOKUP(Table7[[#This Row],[protocol_version]],protocol_version!A:B,2,FALSE)</f>
        <v>tls</v>
      </c>
      <c r="O207" s="7" t="str">
        <f>VLOOKUP(Table7[kex_algorithm],Table2[#All],2,FALSE)</f>
        <v>eccpwd</v>
      </c>
      <c r="P207" s="7" t="str">
        <f>VLOOKUP(Table7[auth_algorithm],Table3[#All],2,FALSE)</f>
        <v>eccpwd</v>
      </c>
      <c r="Q207" s="7" t="str">
        <f>VLOOKUP(Table7[enc_algorithm],Table4[#All],2,FALSE)</f>
        <v>aes256_gcm</v>
      </c>
      <c r="R207" s="7">
        <f>VLOOKUP(Table7[enc_algorithm],Table4[#All],3,FALSE)</f>
        <v>256</v>
      </c>
      <c r="S207" s="7" t="b">
        <f>VLOOKUP(Table7[enc_algorithm],Table4[#All],4,FALSE)</f>
        <v>1</v>
      </c>
      <c r="T207" s="7" t="str">
        <f>VLOOKUP(Table7[hash_algorithm],Table5[#All],2,FALSE)</f>
        <v>sha384</v>
      </c>
      <c r="U20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session.add(CipherSuite(iana_name='TLS_ECCPWD_WITH_AES_256_GCM_SHA384', gnutls_name=None, byte_1=0xC0, byte_2=0xB1, protocol_version=CipherSuiteProtocolVersion.tls, kex_algorithm=KeyExchangeAlgorithm.eccpwd, auth_algorithm=AuthenticationAlgorithm.eccpwd, enc_algorithm=SymmetricAlgorithm.aes256_gcm, enc_algorithm_bits=256, aead=True, hash_algorithm=HashAlgorithm.sha384, security=CipherSuiteSecurity.secure))</v>
      </c>
      <c r="V207" s="8">
        <f>FIND(Table7[[#This Row],[security]],Table7[[#This Row],[Column1]])</f>
        <v>402</v>
      </c>
    </row>
    <row r="208" spans="1:22" ht="48" x14ac:dyDescent="0.2">
      <c r="A208">
        <v>205</v>
      </c>
      <c r="B208" t="s">
        <v>558</v>
      </c>
      <c r="C208" t="s">
        <v>352</v>
      </c>
      <c r="D208" t="s">
        <v>353</v>
      </c>
      <c r="E208" t="s">
        <v>354</v>
      </c>
      <c r="F208" t="s">
        <v>66</v>
      </c>
      <c r="G208" t="s">
        <v>266</v>
      </c>
      <c r="H208" t="s">
        <v>32</v>
      </c>
      <c r="I208" t="s">
        <v>175</v>
      </c>
      <c r="J208" t="s">
        <v>168</v>
      </c>
      <c r="K208" t="s">
        <v>38</v>
      </c>
      <c r="L208" t="s">
        <v>21</v>
      </c>
      <c r="M208" t="s">
        <v>27</v>
      </c>
      <c r="N208" s="7" t="str">
        <f>VLOOKUP(Table7[[#This Row],[protocol_version]],protocol_version!A:B,2,FALSE)</f>
        <v>tls</v>
      </c>
      <c r="O208" s="7" t="str">
        <f>VLOOKUP(Table7[kex_algorithm],Table2[#All],2,FALSE)</f>
        <v>ecdhe</v>
      </c>
      <c r="P208" s="7" t="str">
        <f>VLOOKUP(Table7[auth_algorithm],Table3[#All],2,FALSE)</f>
        <v>ecdsa</v>
      </c>
      <c r="Q208" s="7" t="str">
        <f>VLOOKUP(Table7[enc_algorithm],Table4[#All],2,FALSE)</f>
        <v>aes128_cbc</v>
      </c>
      <c r="R208" s="7">
        <f>VLOOKUP(Table7[enc_algorithm],Table4[#All],3,FALSE)</f>
        <v>128</v>
      </c>
      <c r="S208" s="7" t="b">
        <f>VLOOKUP(Table7[enc_algorithm],Table4[#All],4,FALSE)</f>
        <v>0</v>
      </c>
      <c r="T208" s="7" t="str">
        <f>VLOOKUP(Table7[hash_algorithm],Table5[#All],2,FALSE)</f>
        <v>sha1</v>
      </c>
      <c r="U20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session.add(CipherSuite(iana_name='TLS_ECDHE_ECDSA_WITH_AES_128_CBC_SHA', gnutls_name='ECDHE-ECDSA-AES128-SHA', byte_1=0xC0, byte_2=0x09, protocol_version=CipherSuiteProtocolVersion.tls, kex_algorithm=KeyExchangeAlgorithm.ecdhe, auth_algorithm=AuthenticationAlgorithm.ecdsa, enc_algorithm=SymmetricAlgorithm.aes128_cbc, enc_algorithm_bits=128, aead=False, hash_algorithm=HashAlgorithm.sha1, security=CipherSuiteSecurity.secure))</v>
      </c>
      <c r="V208" s="8">
        <f>FIND(Table7[[#This Row],[security]],Table7[[#This Row],[Column1]])</f>
        <v>421</v>
      </c>
    </row>
    <row r="209" spans="1:22" ht="48" x14ac:dyDescent="0.2">
      <c r="A209">
        <v>206</v>
      </c>
      <c r="B209" t="s">
        <v>558</v>
      </c>
      <c r="C209" t="s">
        <v>629</v>
      </c>
      <c r="D209" t="s">
        <v>630</v>
      </c>
      <c r="E209" t="s">
        <v>631</v>
      </c>
      <c r="F209" t="s">
        <v>66</v>
      </c>
      <c r="G209" t="s">
        <v>217</v>
      </c>
      <c r="H209" t="s">
        <v>32</v>
      </c>
      <c r="I209" t="s">
        <v>175</v>
      </c>
      <c r="J209" t="s">
        <v>168</v>
      </c>
      <c r="K209" t="s">
        <v>38</v>
      </c>
      <c r="L209" t="s">
        <v>43</v>
      </c>
      <c r="M209" t="s">
        <v>44</v>
      </c>
      <c r="N209" s="7" t="str">
        <f>VLOOKUP(Table7[[#This Row],[protocol_version]],protocol_version!A:B,2,FALSE)</f>
        <v>tls</v>
      </c>
      <c r="O209" s="7" t="str">
        <f>VLOOKUP(Table7[kex_algorithm],Table2[#All],2,FALSE)</f>
        <v>ecdhe</v>
      </c>
      <c r="P209" s="7" t="str">
        <f>VLOOKUP(Table7[auth_algorithm],Table3[#All],2,FALSE)</f>
        <v>ecdsa</v>
      </c>
      <c r="Q209" s="7" t="str">
        <f>VLOOKUP(Table7[enc_algorithm],Table4[#All],2,FALSE)</f>
        <v>aes128_cbc</v>
      </c>
      <c r="R209" s="7">
        <f>VLOOKUP(Table7[enc_algorithm],Table4[#All],3,FALSE)</f>
        <v>128</v>
      </c>
      <c r="S209" s="7" t="b">
        <f>VLOOKUP(Table7[enc_algorithm],Table4[#All],4,FALSE)</f>
        <v>0</v>
      </c>
      <c r="T209" s="7" t="str">
        <f>VLOOKUP(Table7[hash_algorithm],Table5[#All],2,FALSE)</f>
        <v>sha256</v>
      </c>
      <c r="U20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session.add(CipherSuite(iana_name='TLS_ECDHE_ECDSA_WITH_AES_128_CBC_SHA256', gnutls_name='ECDHE-ECDSA-AES128-SHA256', byte_1=0xC0, byte_2=0x23, protocol_version=CipherSuiteProtocolVersion.tls, kex_algorithm=KeyExchangeAlgorithm.ecdhe, auth_algorithm=AuthenticationAlgorithm.ecdsa, enc_algorithm=SymmetricAlgorithm.aes128_cbc, enc_algorithm_bits=128, aead=False, hash_algorithm=HashAlgorithm.sha256, security=CipherSuiteSecurity.secure))</v>
      </c>
      <c r="V209" s="8">
        <f>FIND(Table7[[#This Row],[security]],Table7[[#This Row],[Column1]])</f>
        <v>429</v>
      </c>
    </row>
    <row r="210" spans="1:22" ht="48" x14ac:dyDescent="0.2">
      <c r="A210">
        <v>207</v>
      </c>
      <c r="B210" t="s">
        <v>558</v>
      </c>
      <c r="C210" t="s">
        <v>713</v>
      </c>
      <c r="D210" t="s">
        <v>714</v>
      </c>
      <c r="E210" t="s">
        <v>715</v>
      </c>
      <c r="F210" t="s">
        <v>66</v>
      </c>
      <c r="G210" t="s">
        <v>615</v>
      </c>
      <c r="H210" t="s">
        <v>32</v>
      </c>
      <c r="I210" t="s">
        <v>175</v>
      </c>
      <c r="J210" t="s">
        <v>168</v>
      </c>
      <c r="K210" t="s">
        <v>583</v>
      </c>
      <c r="L210" t="s">
        <v>584</v>
      </c>
      <c r="M210" t="s">
        <v>44</v>
      </c>
      <c r="N210" s="7" t="str">
        <f>VLOOKUP(Table7[[#This Row],[protocol_version]],protocol_version!A:B,2,FALSE)</f>
        <v>tls</v>
      </c>
      <c r="O210" s="7" t="str">
        <f>VLOOKUP(Table7[kex_algorithm],Table2[#All],2,FALSE)</f>
        <v>ecdhe</v>
      </c>
      <c r="P210" s="7" t="str">
        <f>VLOOKUP(Table7[auth_algorithm],Table3[#All],2,FALSE)</f>
        <v>ecdsa</v>
      </c>
      <c r="Q210" s="7" t="str">
        <f>VLOOKUP(Table7[enc_algorithm],Table4[#All],2,FALSE)</f>
        <v>aes128</v>
      </c>
      <c r="R210" s="7">
        <f>VLOOKUP(Table7[enc_algorithm],Table4[#All],3,FALSE)</f>
        <v>128</v>
      </c>
      <c r="S210" s="7" t="b">
        <f>VLOOKUP(Table7[enc_algorithm],Table4[#All],4,FALSE)</f>
        <v>0</v>
      </c>
      <c r="T210" s="7" t="str">
        <f>VLOOKUP(Table7[hash_algorithm],Table5[#All],2,FALSE)</f>
        <v>ccm</v>
      </c>
      <c r="U21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session.add(CipherSuite(iana_name='TLS_ECDHE_ECDSA_WITH_AES_128_CCM', gnutls_name='ECDHE-ECDSA-AES128-CCM', byte_1=0xC0, byte_2=0xAC, protocol_version=CipherSuiteProtocolVersion.tls, kex_algorithm=KeyExchangeAlgorithm.ecdhe, auth_algorithm=AuthenticationAlgorithm.ecdsa, enc_algorithm=SymmetricAlgorithm.aes128, enc_algorithm_bits=128, aead=False, hash_algorithm=HashAlgorithm.ccm, security=CipherSuiteSecurity.secure))</v>
      </c>
      <c r="V210" s="8">
        <f>FIND(Table7[[#This Row],[security]],Table7[[#This Row],[Column1]])</f>
        <v>412</v>
      </c>
    </row>
    <row r="211" spans="1:22" ht="48" x14ac:dyDescent="0.2">
      <c r="A211">
        <v>208</v>
      </c>
      <c r="B211" t="s">
        <v>558</v>
      </c>
      <c r="C211" t="s">
        <v>283</v>
      </c>
      <c r="D211" t="s">
        <v>284</v>
      </c>
      <c r="E211" t="s">
        <v>285</v>
      </c>
      <c r="F211" t="s">
        <v>66</v>
      </c>
      <c r="G211" t="s">
        <v>286</v>
      </c>
      <c r="H211" t="s">
        <v>32</v>
      </c>
      <c r="I211" t="s">
        <v>175</v>
      </c>
      <c r="J211" t="s">
        <v>168</v>
      </c>
      <c r="K211" t="s">
        <v>54</v>
      </c>
      <c r="L211" t="s">
        <v>21</v>
      </c>
      <c r="M211" t="s">
        <v>27</v>
      </c>
      <c r="N211" s="7" t="str">
        <f>VLOOKUP(Table7[[#This Row],[protocol_version]],protocol_version!A:B,2,FALSE)</f>
        <v>tls</v>
      </c>
      <c r="O211" s="7" t="str">
        <f>VLOOKUP(Table7[kex_algorithm],Table2[#All],2,FALSE)</f>
        <v>ecdhe</v>
      </c>
      <c r="P211" s="7" t="str">
        <f>VLOOKUP(Table7[auth_algorithm],Table3[#All],2,FALSE)</f>
        <v>ecdsa</v>
      </c>
      <c r="Q211" s="7" t="str">
        <f>VLOOKUP(Table7[enc_algorithm],Table4[#All],2,FALSE)</f>
        <v>aes256_cbc</v>
      </c>
      <c r="R211" s="7">
        <f>VLOOKUP(Table7[enc_algorithm],Table4[#All],3,FALSE)</f>
        <v>256</v>
      </c>
      <c r="S211" s="7" t="b">
        <f>VLOOKUP(Table7[enc_algorithm],Table4[#All],4,FALSE)</f>
        <v>0</v>
      </c>
      <c r="T211" s="7" t="str">
        <f>VLOOKUP(Table7[hash_algorithm],Table5[#All],2,FALSE)</f>
        <v>sha1</v>
      </c>
      <c r="U21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session.add(CipherSuite(iana_name='TLS_ECDHE_ECDSA_WITH_AES_256_CBC_SHA', gnutls_name='ECDHE-ECDSA-AES256-SHA', byte_1=0xC0, byte_2=0x0A, protocol_version=CipherSuiteProtocolVersion.tls, kex_algorithm=KeyExchangeAlgorithm.ecdhe, auth_algorithm=AuthenticationAlgorithm.ecdsa, enc_algorithm=SymmetricAlgorithm.aes256_cbc, enc_algorithm_bits=256, aead=False, hash_algorithm=HashAlgorithm.sha1, security=CipherSuiteSecurity.secure))</v>
      </c>
      <c r="V211" s="8">
        <f>FIND(Table7[[#This Row],[security]],Table7[[#This Row],[Column1]])</f>
        <v>421</v>
      </c>
    </row>
    <row r="212" spans="1:22" ht="48" x14ac:dyDescent="0.2">
      <c r="A212">
        <v>209</v>
      </c>
      <c r="B212" t="s">
        <v>558</v>
      </c>
      <c r="C212" t="s">
        <v>710</v>
      </c>
      <c r="D212" t="s">
        <v>711</v>
      </c>
      <c r="E212" t="s">
        <v>712</v>
      </c>
      <c r="F212" t="s">
        <v>66</v>
      </c>
      <c r="G212" t="s">
        <v>226</v>
      </c>
      <c r="H212" t="s">
        <v>32</v>
      </c>
      <c r="I212" t="s">
        <v>175</v>
      </c>
      <c r="J212" t="s">
        <v>168</v>
      </c>
      <c r="K212" t="s">
        <v>54</v>
      </c>
      <c r="L212" t="s">
        <v>64</v>
      </c>
      <c r="M212" t="s">
        <v>44</v>
      </c>
      <c r="N212" s="7" t="str">
        <f>VLOOKUP(Table7[[#This Row],[protocol_version]],protocol_version!A:B,2,FALSE)</f>
        <v>tls</v>
      </c>
      <c r="O212" s="7" t="str">
        <f>VLOOKUP(Table7[kex_algorithm],Table2[#All],2,FALSE)</f>
        <v>ecdhe</v>
      </c>
      <c r="P212" s="7" t="str">
        <f>VLOOKUP(Table7[auth_algorithm],Table3[#All],2,FALSE)</f>
        <v>ecdsa</v>
      </c>
      <c r="Q212" s="7" t="str">
        <f>VLOOKUP(Table7[enc_algorithm],Table4[#All],2,FALSE)</f>
        <v>aes256_cbc</v>
      </c>
      <c r="R212" s="7">
        <f>VLOOKUP(Table7[enc_algorithm],Table4[#All],3,FALSE)</f>
        <v>256</v>
      </c>
      <c r="S212" s="7" t="b">
        <f>VLOOKUP(Table7[enc_algorithm],Table4[#All],4,FALSE)</f>
        <v>0</v>
      </c>
      <c r="T212" s="7" t="str">
        <f>VLOOKUP(Table7[hash_algorithm],Table5[#All],2,FALSE)</f>
        <v>sha384</v>
      </c>
      <c r="U21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session.add(CipherSuite(iana_name='TLS_ECDHE_ECDSA_WITH_AES_256_CBC_SHA384', gnutls_name='ECDHE-ECDSA-AES256-SHA384', byte_1=0xC0, byte_2=0x24, protocol_version=CipherSuiteProtocolVersion.tls, kex_algorithm=KeyExchangeAlgorithm.ecdhe, auth_algorithm=AuthenticationAlgorithm.ecdsa, enc_algorithm=SymmetricAlgorithm.aes256_cbc, enc_algorithm_bits=256, aead=False, hash_algorithm=HashAlgorithm.sha384, security=CipherSuiteSecurity.secure))</v>
      </c>
      <c r="V212" s="8">
        <f>FIND(Table7[[#This Row],[security]],Table7[[#This Row],[Column1]])</f>
        <v>429</v>
      </c>
    </row>
    <row r="213" spans="1:22" ht="48" x14ac:dyDescent="0.2">
      <c r="A213">
        <v>210</v>
      </c>
      <c r="B213" t="s">
        <v>558</v>
      </c>
      <c r="C213" t="s">
        <v>823</v>
      </c>
      <c r="D213" t="s">
        <v>824</v>
      </c>
      <c r="E213" t="s">
        <v>825</v>
      </c>
      <c r="F213" t="s">
        <v>66</v>
      </c>
      <c r="G213" t="s">
        <v>683</v>
      </c>
      <c r="H213" t="s">
        <v>32</v>
      </c>
      <c r="I213" t="s">
        <v>175</v>
      </c>
      <c r="J213" t="s">
        <v>168</v>
      </c>
      <c r="K213" t="s">
        <v>594</v>
      </c>
      <c r="L213" t="s">
        <v>584</v>
      </c>
      <c r="M213" t="s">
        <v>44</v>
      </c>
      <c r="N213" s="7" t="str">
        <f>VLOOKUP(Table7[[#This Row],[protocol_version]],protocol_version!A:B,2,FALSE)</f>
        <v>tls</v>
      </c>
      <c r="O213" s="7" t="str">
        <f>VLOOKUP(Table7[kex_algorithm],Table2[#All],2,FALSE)</f>
        <v>ecdhe</v>
      </c>
      <c r="P213" s="7" t="str">
        <f>VLOOKUP(Table7[auth_algorithm],Table3[#All],2,FALSE)</f>
        <v>ecdsa</v>
      </c>
      <c r="Q213" s="7" t="str">
        <f>VLOOKUP(Table7[enc_algorithm],Table4[#All],2,FALSE)</f>
        <v>aes256</v>
      </c>
      <c r="R213" s="7">
        <f>VLOOKUP(Table7[enc_algorithm],Table4[#All],3,FALSE)</f>
        <v>256</v>
      </c>
      <c r="S213" s="7" t="b">
        <f>VLOOKUP(Table7[enc_algorithm],Table4[#All],4,FALSE)</f>
        <v>0</v>
      </c>
      <c r="T213" s="7" t="str">
        <f>VLOOKUP(Table7[hash_algorithm],Table5[#All],2,FALSE)</f>
        <v>ccm</v>
      </c>
      <c r="U21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session.add(CipherSuite(iana_name='TLS_ECDHE_ECDSA_WITH_AES_256_CCM', gnutls_name='ECDHE-ECDSA-AES256-CCM', byte_1=0xC0, byte_2=0xAD, protocol_version=CipherSuiteProtocolVersion.tls, kex_algorithm=KeyExchangeAlgorithm.ecdhe, auth_algorithm=AuthenticationAlgorithm.ecdsa, enc_algorithm=SymmetricAlgorithm.aes256, enc_algorithm_bits=256, aead=False, hash_algorithm=HashAlgorithm.ccm, security=CipherSuiteSecurity.secure))</v>
      </c>
      <c r="V213" s="8">
        <f>FIND(Table7[[#This Row],[security]],Table7[[#This Row],[Column1]])</f>
        <v>412</v>
      </c>
    </row>
    <row r="214" spans="1:22" ht="48" x14ac:dyDescent="0.2">
      <c r="A214">
        <v>211</v>
      </c>
      <c r="B214" t="s">
        <v>558</v>
      </c>
      <c r="C214" t="s">
        <v>807</v>
      </c>
      <c r="F214" t="s">
        <v>66</v>
      </c>
      <c r="G214" t="s">
        <v>808</v>
      </c>
      <c r="H214" t="s">
        <v>32</v>
      </c>
      <c r="I214" t="s">
        <v>175</v>
      </c>
      <c r="J214" t="s">
        <v>168</v>
      </c>
      <c r="K214" t="s">
        <v>68</v>
      </c>
      <c r="L214" t="s">
        <v>43</v>
      </c>
      <c r="M214" t="s">
        <v>27</v>
      </c>
      <c r="N214" s="7" t="str">
        <f>VLOOKUP(Table7[[#This Row],[protocol_version]],protocol_version!A:B,2,FALSE)</f>
        <v>tls</v>
      </c>
      <c r="O214" s="7" t="str">
        <f>VLOOKUP(Table7[kex_algorithm],Table2[#All],2,FALSE)</f>
        <v>ecdhe</v>
      </c>
      <c r="P214" s="7" t="str">
        <f>VLOOKUP(Table7[auth_algorithm],Table3[#All],2,FALSE)</f>
        <v>ecdsa</v>
      </c>
      <c r="Q214" s="7" t="str">
        <f>VLOOKUP(Table7[enc_algorithm],Table4[#All],2,FALSE)</f>
        <v>aria128_cbc</v>
      </c>
      <c r="R214" s="7">
        <f>VLOOKUP(Table7[enc_algorithm],Table4[#All],3,FALSE)</f>
        <v>128</v>
      </c>
      <c r="S214" s="7" t="b">
        <f>VLOOKUP(Table7[enc_algorithm],Table4[#All],4,FALSE)</f>
        <v>0</v>
      </c>
      <c r="T214" s="7" t="str">
        <f>VLOOKUP(Table7[hash_algorithm],Table5[#All],2,FALSE)</f>
        <v>sha256</v>
      </c>
      <c r="U21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session.add(CipherSuite(iana_name='TLS_ECDHE_ECDSA_WITH_ARIA_128_CBC_SHA256', gnutls_name=None, byte_1=0xC0, byte_2=0x48, protocol_version=CipherSuiteProtocolVersion.tls, kex_algorithm=KeyExchangeAlgorithm.ecdhe, auth_algorithm=AuthenticationAlgorithm.ecdsa, enc_algorithm=SymmetricAlgorithm.aria128_cbc, enc_algorithm_bits=128, aead=False, hash_algorithm=HashAlgorithm.sha256, security=CipherSuiteSecurity.secure))</v>
      </c>
      <c r="V214" s="8">
        <f>FIND(Table7[[#This Row],[security]],Table7[[#This Row],[Column1]])</f>
        <v>408</v>
      </c>
    </row>
    <row r="215" spans="1:22" ht="48" x14ac:dyDescent="0.2">
      <c r="A215">
        <v>212</v>
      </c>
      <c r="B215" t="s">
        <v>558</v>
      </c>
      <c r="C215" t="s">
        <v>774</v>
      </c>
      <c r="F215" t="s">
        <v>66</v>
      </c>
      <c r="G215" t="s">
        <v>775</v>
      </c>
      <c r="H215" t="s">
        <v>32</v>
      </c>
      <c r="I215" t="s">
        <v>175</v>
      </c>
      <c r="J215" t="s">
        <v>168</v>
      </c>
      <c r="K215" t="s">
        <v>74</v>
      </c>
      <c r="L215" t="s">
        <v>64</v>
      </c>
      <c r="M215" t="s">
        <v>27</v>
      </c>
      <c r="N215" s="7" t="str">
        <f>VLOOKUP(Table7[[#This Row],[protocol_version]],protocol_version!A:B,2,FALSE)</f>
        <v>tls</v>
      </c>
      <c r="O215" s="7" t="str">
        <f>VLOOKUP(Table7[kex_algorithm],Table2[#All],2,FALSE)</f>
        <v>ecdhe</v>
      </c>
      <c r="P215" s="7" t="str">
        <f>VLOOKUP(Table7[auth_algorithm],Table3[#All],2,FALSE)</f>
        <v>ecdsa</v>
      </c>
      <c r="Q215" s="7" t="str">
        <f>VLOOKUP(Table7[enc_algorithm],Table4[#All],2,FALSE)</f>
        <v>aria256_cbc</v>
      </c>
      <c r="R215" s="7">
        <f>VLOOKUP(Table7[enc_algorithm],Table4[#All],3,FALSE)</f>
        <v>256</v>
      </c>
      <c r="S215" s="7" t="b">
        <f>VLOOKUP(Table7[enc_algorithm],Table4[#All],4,FALSE)</f>
        <v>0</v>
      </c>
      <c r="T215" s="7" t="str">
        <f>VLOOKUP(Table7[hash_algorithm],Table5[#All],2,FALSE)</f>
        <v>sha384</v>
      </c>
      <c r="U21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session.add(CipherSuite(iana_name='TLS_ECDHE_ECDSA_WITH_ARIA_256_CBC_SHA384', gnutls_name=None, byte_1=0xC0, byte_2=0x49, protocol_version=CipherSuiteProtocolVersion.tls, kex_algorithm=KeyExchangeAlgorithm.ecdhe, auth_algorithm=AuthenticationAlgorithm.ecdsa, enc_algorithm=SymmetricAlgorithm.aria256_cbc, enc_algorithm_bits=256, aead=False, hash_algorithm=HashAlgorithm.sha384, security=CipherSuiteSecurity.secure))</v>
      </c>
      <c r="V215" s="8">
        <f>FIND(Table7[[#This Row],[security]],Table7[[#This Row],[Column1]])</f>
        <v>408</v>
      </c>
    </row>
    <row r="216" spans="1:22" ht="48" x14ac:dyDescent="0.2">
      <c r="A216">
        <v>213</v>
      </c>
      <c r="B216" t="s">
        <v>558</v>
      </c>
      <c r="C216" t="s">
        <v>716</v>
      </c>
      <c r="D216" t="s">
        <v>717</v>
      </c>
      <c r="E216" t="s">
        <v>718</v>
      </c>
      <c r="F216" t="s">
        <v>66</v>
      </c>
      <c r="G216" t="s">
        <v>719</v>
      </c>
      <c r="H216" t="s">
        <v>32</v>
      </c>
      <c r="I216" t="s">
        <v>175</v>
      </c>
      <c r="J216" t="s">
        <v>168</v>
      </c>
      <c r="K216" t="s">
        <v>81</v>
      </c>
      <c r="L216" t="s">
        <v>43</v>
      </c>
      <c r="M216" t="s">
        <v>44</v>
      </c>
      <c r="N216" s="7" t="str">
        <f>VLOOKUP(Table7[[#This Row],[protocol_version]],protocol_version!A:B,2,FALSE)</f>
        <v>tls</v>
      </c>
      <c r="O216" s="7" t="str">
        <f>VLOOKUP(Table7[kex_algorithm],Table2[#All],2,FALSE)</f>
        <v>ecdhe</v>
      </c>
      <c r="P216" s="7" t="str">
        <f>VLOOKUP(Table7[auth_algorithm],Table3[#All],2,FALSE)</f>
        <v>ecdsa</v>
      </c>
      <c r="Q216" s="7" t="str">
        <f>VLOOKUP(Table7[enc_algorithm],Table4[#All],2,FALSE)</f>
        <v>camellia128_cbc</v>
      </c>
      <c r="R216" s="7">
        <f>VLOOKUP(Table7[enc_algorithm],Table4[#All],3,FALSE)</f>
        <v>128</v>
      </c>
      <c r="S216" s="7" t="b">
        <f>VLOOKUP(Table7[enc_algorithm],Table4[#All],4,FALSE)</f>
        <v>0</v>
      </c>
      <c r="T216" s="7" t="str">
        <f>VLOOKUP(Table7[hash_algorithm],Table5[#All],2,FALSE)</f>
        <v>sha256</v>
      </c>
      <c r="U21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session.add(CipherSuite(iana_name='TLS_ECDHE_ECDSA_WITH_CAMELLIA_128_CBC_SHA256', gnutls_name='ECDHE-ECDSA-CAMELLIA128-SHA256', byte_1=0xC0, byte_2=0x72, protocol_version=CipherSuiteProtocolVersion.tls, kex_algorithm=KeyExchangeAlgorithm.ecdhe, auth_algorithm=AuthenticationAlgorithm.ecdsa, enc_algorithm=SymmetricAlgorithm.camellia128_cbc, enc_algorithm_bits=128, aead=False, hash_algorithm=HashAlgorithm.sha256, security=CipherSuiteSecurity.secure))</v>
      </c>
      <c r="V216" s="8">
        <f>FIND(Table7[[#This Row],[security]],Table7[[#This Row],[Column1]])</f>
        <v>444</v>
      </c>
    </row>
    <row r="217" spans="1:22" ht="48" x14ac:dyDescent="0.2">
      <c r="A217">
        <v>214</v>
      </c>
      <c r="B217" t="s">
        <v>558</v>
      </c>
      <c r="C217" t="s">
        <v>797</v>
      </c>
      <c r="D217" t="s">
        <v>798</v>
      </c>
      <c r="E217" t="s">
        <v>799</v>
      </c>
      <c r="F217" t="s">
        <v>66</v>
      </c>
      <c r="G217" t="s">
        <v>800</v>
      </c>
      <c r="H217" t="s">
        <v>32</v>
      </c>
      <c r="I217" t="s">
        <v>175</v>
      </c>
      <c r="J217" t="s">
        <v>168</v>
      </c>
      <c r="K217" t="s">
        <v>94</v>
      </c>
      <c r="L217" t="s">
        <v>64</v>
      </c>
      <c r="M217" t="s">
        <v>44</v>
      </c>
      <c r="N217" s="7" t="str">
        <f>VLOOKUP(Table7[[#This Row],[protocol_version]],protocol_version!A:B,2,FALSE)</f>
        <v>tls</v>
      </c>
      <c r="O217" s="7" t="str">
        <f>VLOOKUP(Table7[kex_algorithm],Table2[#All],2,FALSE)</f>
        <v>ecdhe</v>
      </c>
      <c r="P217" s="7" t="str">
        <f>VLOOKUP(Table7[auth_algorithm],Table3[#All],2,FALSE)</f>
        <v>ecdsa</v>
      </c>
      <c r="Q217" s="7" t="str">
        <f>VLOOKUP(Table7[enc_algorithm],Table4[#All],2,FALSE)</f>
        <v>camellia256_cbc</v>
      </c>
      <c r="R217" s="7">
        <f>VLOOKUP(Table7[enc_algorithm],Table4[#All],3,FALSE)</f>
        <v>256</v>
      </c>
      <c r="S217" s="7" t="b">
        <f>VLOOKUP(Table7[enc_algorithm],Table4[#All],4,FALSE)</f>
        <v>0</v>
      </c>
      <c r="T217" s="7" t="str">
        <f>VLOOKUP(Table7[hash_algorithm],Table5[#All],2,FALSE)</f>
        <v>sha384</v>
      </c>
      <c r="U21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session.add(CipherSuite(iana_name='TLS_ECDHE_ECDSA_WITH_CAMELLIA_256_CBC_SHA384', gnutls_name='ECDHE-ECDSA-CAMELLIA256-SHA384', byte_1=0xC0, byte_2=0x73, protocol_version=CipherSuiteProtocolVersion.tls, kex_algorithm=KeyExchangeAlgorithm.ecdhe, auth_algorithm=AuthenticationAlgorithm.ecdsa, enc_algorithm=SymmetricAlgorithm.camellia256_cbc, enc_algorithm_bits=256, aead=False, hash_algorithm=HashAlgorithm.sha384, security=CipherSuiteSecurity.secure))</v>
      </c>
      <c r="V217" s="8">
        <f>FIND(Table7[[#This Row],[security]],Table7[[#This Row],[Column1]])</f>
        <v>444</v>
      </c>
    </row>
    <row r="218" spans="1:22" ht="48" x14ac:dyDescent="0.2">
      <c r="A218">
        <v>215</v>
      </c>
      <c r="B218" t="s">
        <v>558</v>
      </c>
      <c r="C218" t="s">
        <v>309</v>
      </c>
      <c r="D218" t="s">
        <v>310</v>
      </c>
      <c r="E218" t="s">
        <v>311</v>
      </c>
      <c r="F218" t="s">
        <v>66</v>
      </c>
      <c r="G218" t="s">
        <v>312</v>
      </c>
      <c r="H218" t="s">
        <v>32</v>
      </c>
      <c r="I218" t="s">
        <v>175</v>
      </c>
      <c r="J218" t="s">
        <v>128</v>
      </c>
      <c r="K218" t="s">
        <v>38</v>
      </c>
      <c r="L218" t="s">
        <v>21</v>
      </c>
      <c r="M218" t="s">
        <v>27</v>
      </c>
      <c r="N218" s="7" t="str">
        <f>VLOOKUP(Table7[[#This Row],[protocol_version]],protocol_version!A:B,2,FALSE)</f>
        <v>tls</v>
      </c>
      <c r="O218" s="7" t="str">
        <f>VLOOKUP(Table7[kex_algorithm],Table2[#All],2,FALSE)</f>
        <v>ecdhe</v>
      </c>
      <c r="P218" s="7" t="str">
        <f>VLOOKUP(Table7[auth_algorithm],Table3[#All],2,FALSE)</f>
        <v>psk</v>
      </c>
      <c r="Q218" s="7" t="str">
        <f>VLOOKUP(Table7[enc_algorithm],Table4[#All],2,FALSE)</f>
        <v>aes128_cbc</v>
      </c>
      <c r="R218" s="7">
        <f>VLOOKUP(Table7[enc_algorithm],Table4[#All],3,FALSE)</f>
        <v>128</v>
      </c>
      <c r="S218" s="7" t="b">
        <f>VLOOKUP(Table7[enc_algorithm],Table4[#All],4,FALSE)</f>
        <v>0</v>
      </c>
      <c r="T218" s="7" t="str">
        <f>VLOOKUP(Table7[hash_algorithm],Table5[#All],2,FALSE)</f>
        <v>sha1</v>
      </c>
      <c r="U21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session.add(CipherSuite(iana_name='TLS_ECDHE_PSK_WITH_AES_128_CBC_SHA', gnutls_name='ECDHE-PSK-AES128-CBC-SHA', byte_1=0xC0, byte_2=0x35, protocol_version=CipherSuiteProtocolVersion.tls, kex_algorithm=KeyExchangeAlgorithm.ecdhe, auth_algorithm=AuthenticationAlgorithm.psk, enc_algorithm=SymmetricAlgorithm.aes128_cbc, enc_algorithm_bits=128, aead=False, hash_algorithm=HashAlgorithm.sha1, security=CipherSuiteSecurity.secure))</v>
      </c>
      <c r="V218" s="8">
        <f>FIND(Table7[[#This Row],[security]],Table7[[#This Row],[Column1]])</f>
        <v>419</v>
      </c>
    </row>
    <row r="219" spans="1:22" ht="48" x14ac:dyDescent="0.2">
      <c r="A219">
        <v>216</v>
      </c>
      <c r="B219" t="s">
        <v>558</v>
      </c>
      <c r="C219" t="s">
        <v>635</v>
      </c>
      <c r="D219" t="s">
        <v>636</v>
      </c>
      <c r="E219" t="s">
        <v>637</v>
      </c>
      <c r="F219" t="s">
        <v>66</v>
      </c>
      <c r="G219" t="s">
        <v>308</v>
      </c>
      <c r="H219" t="s">
        <v>32</v>
      </c>
      <c r="I219" t="s">
        <v>175</v>
      </c>
      <c r="J219" t="s">
        <v>128</v>
      </c>
      <c r="K219" t="s">
        <v>38</v>
      </c>
      <c r="L219" t="s">
        <v>43</v>
      </c>
      <c r="M219" t="s">
        <v>27</v>
      </c>
      <c r="N219" s="7" t="str">
        <f>VLOOKUP(Table7[[#This Row],[protocol_version]],protocol_version!A:B,2,FALSE)</f>
        <v>tls</v>
      </c>
      <c r="O219" s="7" t="str">
        <f>VLOOKUP(Table7[kex_algorithm],Table2[#All],2,FALSE)</f>
        <v>ecdhe</v>
      </c>
      <c r="P219" s="7" t="str">
        <f>VLOOKUP(Table7[auth_algorithm],Table3[#All],2,FALSE)</f>
        <v>psk</v>
      </c>
      <c r="Q219" s="7" t="str">
        <f>VLOOKUP(Table7[enc_algorithm],Table4[#All],2,FALSE)</f>
        <v>aes128_cbc</v>
      </c>
      <c r="R219" s="7">
        <f>VLOOKUP(Table7[enc_algorithm],Table4[#All],3,FALSE)</f>
        <v>128</v>
      </c>
      <c r="S219" s="7" t="b">
        <f>VLOOKUP(Table7[enc_algorithm],Table4[#All],4,FALSE)</f>
        <v>0</v>
      </c>
      <c r="T219" s="7" t="str">
        <f>VLOOKUP(Table7[hash_algorithm],Table5[#All],2,FALSE)</f>
        <v>sha256</v>
      </c>
      <c r="U21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session.add(CipherSuite(iana_name='TLS_ECDHE_PSK_WITH_AES_128_CBC_SHA256', gnutls_name='ECDHE-PSK-AES128-CBC-SHA256', byte_1=0xC0, byte_2=0x37, protocol_version=CipherSuiteProtocolVersion.tls, kex_algorithm=KeyExchangeAlgorithm.ecdhe, auth_algorithm=AuthenticationAlgorithm.psk, enc_algorithm=SymmetricAlgorithm.aes128_cbc, enc_algorithm_bits=128, aead=False, hash_algorithm=HashAlgorithm.sha256, security=CipherSuiteSecurity.secure))</v>
      </c>
      <c r="V219" s="8">
        <f>FIND(Table7[[#This Row],[security]],Table7[[#This Row],[Column1]])</f>
        <v>427</v>
      </c>
    </row>
    <row r="220" spans="1:22" ht="48" x14ac:dyDescent="0.2">
      <c r="A220">
        <v>217</v>
      </c>
      <c r="B220" t="s">
        <v>558</v>
      </c>
      <c r="C220" t="s">
        <v>303</v>
      </c>
      <c r="D220" t="s">
        <v>304</v>
      </c>
      <c r="E220" t="s">
        <v>305</v>
      </c>
      <c r="F220" t="s">
        <v>66</v>
      </c>
      <c r="G220" t="s">
        <v>306</v>
      </c>
      <c r="H220" t="s">
        <v>32</v>
      </c>
      <c r="I220" t="s">
        <v>175</v>
      </c>
      <c r="J220" t="s">
        <v>128</v>
      </c>
      <c r="K220" t="s">
        <v>54</v>
      </c>
      <c r="L220" t="s">
        <v>21</v>
      </c>
      <c r="M220" t="s">
        <v>27</v>
      </c>
      <c r="N220" s="7" t="str">
        <f>VLOOKUP(Table7[[#This Row],[protocol_version]],protocol_version!A:B,2,FALSE)</f>
        <v>tls</v>
      </c>
      <c r="O220" s="7" t="str">
        <f>VLOOKUP(Table7[kex_algorithm],Table2[#All],2,FALSE)</f>
        <v>ecdhe</v>
      </c>
      <c r="P220" s="7" t="str">
        <f>VLOOKUP(Table7[auth_algorithm],Table3[#All],2,FALSE)</f>
        <v>psk</v>
      </c>
      <c r="Q220" s="7" t="str">
        <f>VLOOKUP(Table7[enc_algorithm],Table4[#All],2,FALSE)</f>
        <v>aes256_cbc</v>
      </c>
      <c r="R220" s="7">
        <f>VLOOKUP(Table7[enc_algorithm],Table4[#All],3,FALSE)</f>
        <v>256</v>
      </c>
      <c r="S220" s="7" t="b">
        <f>VLOOKUP(Table7[enc_algorithm],Table4[#All],4,FALSE)</f>
        <v>0</v>
      </c>
      <c r="T220" s="7" t="str">
        <f>VLOOKUP(Table7[hash_algorithm],Table5[#All],2,FALSE)</f>
        <v>sha1</v>
      </c>
      <c r="U22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session.add(CipherSuite(iana_name='TLS_ECDHE_PSK_WITH_AES_256_CBC_SHA', gnutls_name='ECDHE-PSK-AES256-CBC-SHA', byte_1=0xC0, byte_2=0x36, protocol_version=CipherSuiteProtocolVersion.tls, kex_algorithm=KeyExchangeAlgorithm.ecdhe, auth_algorithm=AuthenticationAlgorithm.psk, enc_algorithm=SymmetricAlgorithm.aes256_cbc, enc_algorithm_bits=256, aead=False, hash_algorithm=HashAlgorithm.sha1, security=CipherSuiteSecurity.secure))</v>
      </c>
      <c r="V220" s="8">
        <f>FIND(Table7[[#This Row],[security]],Table7[[#This Row],[Column1]])</f>
        <v>419</v>
      </c>
    </row>
    <row r="221" spans="1:22" ht="48" x14ac:dyDescent="0.2">
      <c r="A221">
        <v>218</v>
      </c>
      <c r="B221" t="s">
        <v>558</v>
      </c>
      <c r="C221" t="s">
        <v>720</v>
      </c>
      <c r="D221" t="s">
        <v>721</v>
      </c>
      <c r="E221" t="s">
        <v>722</v>
      </c>
      <c r="F221" t="s">
        <v>66</v>
      </c>
      <c r="G221" t="s">
        <v>327</v>
      </c>
      <c r="H221" t="s">
        <v>32</v>
      </c>
      <c r="I221" t="s">
        <v>175</v>
      </c>
      <c r="J221" t="s">
        <v>128</v>
      </c>
      <c r="K221" t="s">
        <v>54</v>
      </c>
      <c r="L221" t="s">
        <v>64</v>
      </c>
      <c r="M221" t="s">
        <v>27</v>
      </c>
      <c r="N221" s="7" t="str">
        <f>VLOOKUP(Table7[[#This Row],[protocol_version]],protocol_version!A:B,2,FALSE)</f>
        <v>tls</v>
      </c>
      <c r="O221" s="7" t="str">
        <f>VLOOKUP(Table7[kex_algorithm],Table2[#All],2,FALSE)</f>
        <v>ecdhe</v>
      </c>
      <c r="P221" s="7" t="str">
        <f>VLOOKUP(Table7[auth_algorithm],Table3[#All],2,FALSE)</f>
        <v>psk</v>
      </c>
      <c r="Q221" s="7" t="str">
        <f>VLOOKUP(Table7[enc_algorithm],Table4[#All],2,FALSE)</f>
        <v>aes256_cbc</v>
      </c>
      <c r="R221" s="7">
        <f>VLOOKUP(Table7[enc_algorithm],Table4[#All],3,FALSE)</f>
        <v>256</v>
      </c>
      <c r="S221" s="7" t="b">
        <f>VLOOKUP(Table7[enc_algorithm],Table4[#All],4,FALSE)</f>
        <v>0</v>
      </c>
      <c r="T221" s="7" t="str">
        <f>VLOOKUP(Table7[hash_algorithm],Table5[#All],2,FALSE)</f>
        <v>sha384</v>
      </c>
      <c r="U22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session.add(CipherSuite(iana_name='TLS_ECDHE_PSK_WITH_AES_256_CBC_SHA384', gnutls_name='ECDHE-PSK-AES256-CBC-SHA384', byte_1=0xC0, byte_2=0x38, protocol_version=CipherSuiteProtocolVersion.tls, kex_algorithm=KeyExchangeAlgorithm.ecdhe, auth_algorithm=AuthenticationAlgorithm.psk, enc_algorithm=SymmetricAlgorithm.aes256_cbc, enc_algorithm_bits=256, aead=False, hash_algorithm=HashAlgorithm.sha384, security=CipherSuiteSecurity.secure))</v>
      </c>
      <c r="V221" s="8">
        <f>FIND(Table7[[#This Row],[security]],Table7[[#This Row],[Column1]])</f>
        <v>427</v>
      </c>
    </row>
    <row r="222" spans="1:22" ht="48" x14ac:dyDescent="0.2">
      <c r="A222">
        <v>219</v>
      </c>
      <c r="B222" t="s">
        <v>558</v>
      </c>
      <c r="C222" t="s">
        <v>691</v>
      </c>
      <c r="F222" t="s">
        <v>66</v>
      </c>
      <c r="G222" t="s">
        <v>692</v>
      </c>
      <c r="H222" t="s">
        <v>32</v>
      </c>
      <c r="I222" t="s">
        <v>175</v>
      </c>
      <c r="J222" t="s">
        <v>128</v>
      </c>
      <c r="K222" t="s">
        <v>68</v>
      </c>
      <c r="L222" t="s">
        <v>43</v>
      </c>
      <c r="M222" t="s">
        <v>27</v>
      </c>
      <c r="N222" s="7" t="str">
        <f>VLOOKUP(Table7[[#This Row],[protocol_version]],protocol_version!A:B,2,FALSE)</f>
        <v>tls</v>
      </c>
      <c r="O222" s="7" t="str">
        <f>VLOOKUP(Table7[kex_algorithm],Table2[#All],2,FALSE)</f>
        <v>ecdhe</v>
      </c>
      <c r="P222" s="7" t="str">
        <f>VLOOKUP(Table7[auth_algorithm],Table3[#All],2,FALSE)</f>
        <v>psk</v>
      </c>
      <c r="Q222" s="7" t="str">
        <f>VLOOKUP(Table7[enc_algorithm],Table4[#All],2,FALSE)</f>
        <v>aria128_cbc</v>
      </c>
      <c r="R222" s="7">
        <f>VLOOKUP(Table7[enc_algorithm],Table4[#All],3,FALSE)</f>
        <v>128</v>
      </c>
      <c r="S222" s="7" t="b">
        <f>VLOOKUP(Table7[enc_algorithm],Table4[#All],4,FALSE)</f>
        <v>0</v>
      </c>
      <c r="T222" s="7" t="str">
        <f>VLOOKUP(Table7[hash_algorithm],Table5[#All],2,FALSE)</f>
        <v>sha256</v>
      </c>
      <c r="U22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session.add(CipherSuite(iana_name='TLS_ECDHE_PSK_WITH_ARIA_128_CBC_SHA256', gnutls_name=None, byte_1=0xC0, byte_2=0x70, protocol_version=CipherSuiteProtocolVersion.tls, kex_algorithm=KeyExchangeAlgorithm.ecdhe, auth_algorithm=AuthenticationAlgorithm.psk, enc_algorithm=SymmetricAlgorithm.aria128_cbc, enc_algorithm_bits=128, aead=False, hash_algorithm=HashAlgorithm.sha256, security=CipherSuiteSecurity.secure))</v>
      </c>
      <c r="V222" s="8">
        <f>FIND(Table7[[#This Row],[security]],Table7[[#This Row],[Column1]])</f>
        <v>404</v>
      </c>
    </row>
    <row r="223" spans="1:22" ht="48" x14ac:dyDescent="0.2">
      <c r="A223">
        <v>220</v>
      </c>
      <c r="B223" t="s">
        <v>558</v>
      </c>
      <c r="C223" t="s">
        <v>733</v>
      </c>
      <c r="F223" t="s">
        <v>66</v>
      </c>
      <c r="G223" t="s">
        <v>734</v>
      </c>
      <c r="H223" t="s">
        <v>32</v>
      </c>
      <c r="I223" t="s">
        <v>175</v>
      </c>
      <c r="J223" t="s">
        <v>128</v>
      </c>
      <c r="K223" t="s">
        <v>74</v>
      </c>
      <c r="L223" t="s">
        <v>64</v>
      </c>
      <c r="M223" t="s">
        <v>27</v>
      </c>
      <c r="N223" s="7" t="str">
        <f>VLOOKUP(Table7[[#This Row],[protocol_version]],protocol_version!A:B,2,FALSE)</f>
        <v>tls</v>
      </c>
      <c r="O223" s="7" t="str">
        <f>VLOOKUP(Table7[kex_algorithm],Table2[#All],2,FALSE)</f>
        <v>ecdhe</v>
      </c>
      <c r="P223" s="7" t="str">
        <f>VLOOKUP(Table7[auth_algorithm],Table3[#All],2,FALSE)</f>
        <v>psk</v>
      </c>
      <c r="Q223" s="7" t="str">
        <f>VLOOKUP(Table7[enc_algorithm],Table4[#All],2,FALSE)</f>
        <v>aria256_cbc</v>
      </c>
      <c r="R223" s="7">
        <f>VLOOKUP(Table7[enc_algorithm],Table4[#All],3,FALSE)</f>
        <v>256</v>
      </c>
      <c r="S223" s="7" t="b">
        <f>VLOOKUP(Table7[enc_algorithm],Table4[#All],4,FALSE)</f>
        <v>0</v>
      </c>
      <c r="T223" s="7" t="str">
        <f>VLOOKUP(Table7[hash_algorithm],Table5[#All],2,FALSE)</f>
        <v>sha384</v>
      </c>
      <c r="U22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session.add(CipherSuite(iana_name='TLS_ECDHE_PSK_WITH_ARIA_256_CBC_SHA384', gnutls_name=None, byte_1=0xC0, byte_2=0x71, protocol_version=CipherSuiteProtocolVersion.tls, kex_algorithm=KeyExchangeAlgorithm.ecdhe, auth_algorithm=AuthenticationAlgorithm.psk, enc_algorithm=SymmetricAlgorithm.aria256_cbc, enc_algorithm_bits=256, aead=False, hash_algorithm=HashAlgorithm.sha384, security=CipherSuiteSecurity.secure))</v>
      </c>
      <c r="V223" s="8">
        <f>FIND(Table7[[#This Row],[security]],Table7[[#This Row],[Column1]])</f>
        <v>404</v>
      </c>
    </row>
    <row r="224" spans="1:22" ht="48" x14ac:dyDescent="0.2">
      <c r="A224">
        <v>221</v>
      </c>
      <c r="B224" t="s">
        <v>558</v>
      </c>
      <c r="C224" t="s">
        <v>779</v>
      </c>
      <c r="D224" t="s">
        <v>780</v>
      </c>
      <c r="E224" t="s">
        <v>781</v>
      </c>
      <c r="F224" t="s">
        <v>66</v>
      </c>
      <c r="G224" t="s">
        <v>373</v>
      </c>
      <c r="H224" t="s">
        <v>32</v>
      </c>
      <c r="I224" t="s">
        <v>175</v>
      </c>
      <c r="J224" t="s">
        <v>128</v>
      </c>
      <c r="K224" t="s">
        <v>81</v>
      </c>
      <c r="L224" t="s">
        <v>43</v>
      </c>
      <c r="M224" t="s">
        <v>27</v>
      </c>
      <c r="N224" s="7" t="str">
        <f>VLOOKUP(Table7[[#This Row],[protocol_version]],protocol_version!A:B,2,FALSE)</f>
        <v>tls</v>
      </c>
      <c r="O224" s="7" t="str">
        <f>VLOOKUP(Table7[kex_algorithm],Table2[#All],2,FALSE)</f>
        <v>ecdhe</v>
      </c>
      <c r="P224" s="7" t="str">
        <f>VLOOKUP(Table7[auth_algorithm],Table3[#All],2,FALSE)</f>
        <v>psk</v>
      </c>
      <c r="Q224" s="7" t="str">
        <f>VLOOKUP(Table7[enc_algorithm],Table4[#All],2,FALSE)</f>
        <v>camellia128_cbc</v>
      </c>
      <c r="R224" s="7">
        <f>VLOOKUP(Table7[enc_algorithm],Table4[#All],3,FALSE)</f>
        <v>128</v>
      </c>
      <c r="S224" s="7" t="b">
        <f>VLOOKUP(Table7[enc_algorithm],Table4[#All],4,FALSE)</f>
        <v>0</v>
      </c>
      <c r="T224" s="7" t="str">
        <f>VLOOKUP(Table7[hash_algorithm],Table5[#All],2,FALSE)</f>
        <v>sha256</v>
      </c>
      <c r="U22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session.add(CipherSuite(iana_name='TLS_ECDHE_PSK_WITH_CAMELLIA_128_CBC_SHA256', gnutls_name='ECDHE-PSK-CAMELLIA128-SHA256', byte_1=0xC0, byte_2=0x9A, protocol_version=CipherSuiteProtocolVersion.tls, kex_algorithm=KeyExchangeAlgorithm.ecdhe, auth_algorithm=AuthenticationAlgorithm.psk, enc_algorithm=SymmetricAlgorithm.camellia128_cbc, enc_algorithm_bits=128, aead=False, hash_algorithm=HashAlgorithm.sha256, security=CipherSuiteSecurity.secure))</v>
      </c>
      <c r="V224" s="8">
        <f>FIND(Table7[[#This Row],[security]],Table7[[#This Row],[Column1]])</f>
        <v>438</v>
      </c>
    </row>
    <row r="225" spans="1:22" ht="48" x14ac:dyDescent="0.2">
      <c r="A225">
        <v>222</v>
      </c>
      <c r="B225" t="s">
        <v>558</v>
      </c>
      <c r="C225" t="s">
        <v>696</v>
      </c>
      <c r="D225" t="s">
        <v>697</v>
      </c>
      <c r="E225" t="s">
        <v>698</v>
      </c>
      <c r="F225" t="s">
        <v>66</v>
      </c>
      <c r="G225" t="s">
        <v>112</v>
      </c>
      <c r="H225" t="s">
        <v>32</v>
      </c>
      <c r="I225" t="s">
        <v>175</v>
      </c>
      <c r="J225" t="s">
        <v>128</v>
      </c>
      <c r="K225" t="s">
        <v>94</v>
      </c>
      <c r="L225" t="s">
        <v>64</v>
      </c>
      <c r="M225" t="s">
        <v>27</v>
      </c>
      <c r="N225" s="7" t="str">
        <f>VLOOKUP(Table7[[#This Row],[protocol_version]],protocol_version!A:B,2,FALSE)</f>
        <v>tls</v>
      </c>
      <c r="O225" s="7" t="str">
        <f>VLOOKUP(Table7[kex_algorithm],Table2[#All],2,FALSE)</f>
        <v>ecdhe</v>
      </c>
      <c r="P225" s="7" t="str">
        <f>VLOOKUP(Table7[auth_algorithm],Table3[#All],2,FALSE)</f>
        <v>psk</v>
      </c>
      <c r="Q225" s="7" t="str">
        <f>VLOOKUP(Table7[enc_algorithm],Table4[#All],2,FALSE)</f>
        <v>camellia256_cbc</v>
      </c>
      <c r="R225" s="7">
        <f>VLOOKUP(Table7[enc_algorithm],Table4[#All],3,FALSE)</f>
        <v>256</v>
      </c>
      <c r="S225" s="7" t="b">
        <f>VLOOKUP(Table7[enc_algorithm],Table4[#All],4,FALSE)</f>
        <v>0</v>
      </c>
      <c r="T225" s="7" t="str">
        <f>VLOOKUP(Table7[hash_algorithm],Table5[#All],2,FALSE)</f>
        <v>sha384</v>
      </c>
      <c r="U22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session.add(CipherSuite(iana_name='TLS_ECDHE_PSK_WITH_CAMELLIA_256_CBC_SHA384', gnutls_name='ECDHE-PSK-CAMELLIA256-SHA384', byte_1=0xC0, byte_2=0x9B, protocol_version=CipherSuiteProtocolVersion.tls, kex_algorithm=KeyExchangeAlgorithm.ecdhe, auth_algorithm=AuthenticationAlgorithm.psk, enc_algorithm=SymmetricAlgorithm.camellia256_cbc, enc_algorithm_bits=256, aead=False, hash_algorithm=HashAlgorithm.sha384, security=CipherSuiteSecurity.secure))</v>
      </c>
      <c r="V225" s="8">
        <f>FIND(Table7[[#This Row],[security]],Table7[[#This Row],[Column1]])</f>
        <v>438</v>
      </c>
    </row>
    <row r="226" spans="1:22" ht="48" x14ac:dyDescent="0.2">
      <c r="A226">
        <v>223</v>
      </c>
      <c r="B226" t="s">
        <v>558</v>
      </c>
      <c r="C226" t="s">
        <v>395</v>
      </c>
      <c r="D226" t="s">
        <v>396</v>
      </c>
      <c r="E226" t="s">
        <v>397</v>
      </c>
      <c r="F226" t="s">
        <v>66</v>
      </c>
      <c r="G226" t="s">
        <v>398</v>
      </c>
      <c r="H226" t="s">
        <v>32</v>
      </c>
      <c r="I226" t="s">
        <v>175</v>
      </c>
      <c r="J226" t="s">
        <v>143</v>
      </c>
      <c r="K226" t="s">
        <v>38</v>
      </c>
      <c r="L226" t="s">
        <v>21</v>
      </c>
      <c r="M226" t="s">
        <v>27</v>
      </c>
      <c r="N226" s="7" t="str">
        <f>VLOOKUP(Table7[[#This Row],[protocol_version]],protocol_version!A:B,2,FALSE)</f>
        <v>tls</v>
      </c>
      <c r="O226" s="7" t="str">
        <f>VLOOKUP(Table7[kex_algorithm],Table2[#All],2,FALSE)</f>
        <v>ecdhe</v>
      </c>
      <c r="P226" s="7" t="str">
        <f>VLOOKUP(Table7[auth_algorithm],Table3[#All],2,FALSE)</f>
        <v>rsa</v>
      </c>
      <c r="Q226" s="7" t="str">
        <f>VLOOKUP(Table7[enc_algorithm],Table4[#All],2,FALSE)</f>
        <v>aes128_cbc</v>
      </c>
      <c r="R226" s="7">
        <f>VLOOKUP(Table7[enc_algorithm],Table4[#All],3,FALSE)</f>
        <v>128</v>
      </c>
      <c r="S226" s="7" t="b">
        <f>VLOOKUP(Table7[enc_algorithm],Table4[#All],4,FALSE)</f>
        <v>0</v>
      </c>
      <c r="T226" s="7" t="str">
        <f>VLOOKUP(Table7[hash_algorithm],Table5[#All],2,FALSE)</f>
        <v>sha1</v>
      </c>
      <c r="U22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session.add(CipherSuite(iana_name='TLS_ECDHE_RSA_WITH_AES_128_CBC_SHA', gnutls_name='ECDHE-RSA-AES128-SHA', byte_1=0xC0, byte_2=0x13, protocol_version=CipherSuiteProtocolVersion.tls, kex_algorithm=KeyExchangeAlgorithm.ecdhe, auth_algorithm=AuthenticationAlgorithm.rsa, enc_algorithm=SymmetricAlgorithm.aes128_cbc, enc_algorithm_bits=128, aead=False, hash_algorithm=HashAlgorithm.sha1, security=CipherSuiteSecurity.secure))</v>
      </c>
      <c r="V226" s="8">
        <f>FIND(Table7[[#This Row],[security]],Table7[[#This Row],[Column1]])</f>
        <v>415</v>
      </c>
    </row>
    <row r="227" spans="1:22" ht="48" x14ac:dyDescent="0.2">
      <c r="A227">
        <v>224</v>
      </c>
      <c r="B227" t="s">
        <v>558</v>
      </c>
      <c r="C227" t="s">
        <v>638</v>
      </c>
      <c r="D227" t="s">
        <v>639</v>
      </c>
      <c r="E227" t="s">
        <v>640</v>
      </c>
      <c r="F227" t="s">
        <v>66</v>
      </c>
      <c r="G227" t="s">
        <v>211</v>
      </c>
      <c r="H227" t="s">
        <v>32</v>
      </c>
      <c r="I227" t="s">
        <v>175</v>
      </c>
      <c r="J227" t="s">
        <v>143</v>
      </c>
      <c r="K227" t="s">
        <v>38</v>
      </c>
      <c r="L227" t="s">
        <v>43</v>
      </c>
      <c r="M227" t="s">
        <v>44</v>
      </c>
      <c r="N227" s="7" t="str">
        <f>VLOOKUP(Table7[[#This Row],[protocol_version]],protocol_version!A:B,2,FALSE)</f>
        <v>tls</v>
      </c>
      <c r="O227" s="7" t="str">
        <f>VLOOKUP(Table7[kex_algorithm],Table2[#All],2,FALSE)</f>
        <v>ecdhe</v>
      </c>
      <c r="P227" s="7" t="str">
        <f>VLOOKUP(Table7[auth_algorithm],Table3[#All],2,FALSE)</f>
        <v>rsa</v>
      </c>
      <c r="Q227" s="7" t="str">
        <f>VLOOKUP(Table7[enc_algorithm],Table4[#All],2,FALSE)</f>
        <v>aes128_cbc</v>
      </c>
      <c r="R227" s="7">
        <f>VLOOKUP(Table7[enc_algorithm],Table4[#All],3,FALSE)</f>
        <v>128</v>
      </c>
      <c r="S227" s="7" t="b">
        <f>VLOOKUP(Table7[enc_algorithm],Table4[#All],4,FALSE)</f>
        <v>0</v>
      </c>
      <c r="T227" s="7" t="str">
        <f>VLOOKUP(Table7[hash_algorithm],Table5[#All],2,FALSE)</f>
        <v>sha256</v>
      </c>
      <c r="U22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session.add(CipherSuite(iana_name='TLS_ECDHE_RSA_WITH_AES_128_CBC_SHA256', gnutls_name='ECDHE-RSA-AES128-SHA256', byte_1=0xC0, byte_2=0x27, protocol_version=CipherSuiteProtocolVersion.tls, kex_algorithm=KeyExchangeAlgorithm.ecdhe, auth_algorithm=AuthenticationAlgorithm.rsa, enc_algorithm=SymmetricAlgorithm.aes128_cbc, enc_algorithm_bits=128, aead=False, hash_algorithm=HashAlgorithm.sha256, security=CipherSuiteSecurity.secure))</v>
      </c>
      <c r="V227" s="8">
        <f>FIND(Table7[[#This Row],[security]],Table7[[#This Row],[Column1]])</f>
        <v>423</v>
      </c>
    </row>
    <row r="228" spans="1:22" ht="48" x14ac:dyDescent="0.2">
      <c r="A228">
        <v>225</v>
      </c>
      <c r="B228" t="s">
        <v>558</v>
      </c>
      <c r="C228" t="s">
        <v>342</v>
      </c>
      <c r="D228" t="s">
        <v>343</v>
      </c>
      <c r="E228" t="s">
        <v>344</v>
      </c>
      <c r="F228" t="s">
        <v>66</v>
      </c>
      <c r="G228" t="s">
        <v>142</v>
      </c>
      <c r="H228" t="s">
        <v>32</v>
      </c>
      <c r="I228" t="s">
        <v>175</v>
      </c>
      <c r="J228" t="s">
        <v>143</v>
      </c>
      <c r="K228" t="s">
        <v>54</v>
      </c>
      <c r="L228" t="s">
        <v>21</v>
      </c>
      <c r="M228" t="s">
        <v>27</v>
      </c>
      <c r="N228" s="7" t="str">
        <f>VLOOKUP(Table7[[#This Row],[protocol_version]],protocol_version!A:B,2,FALSE)</f>
        <v>tls</v>
      </c>
      <c r="O228" s="7" t="str">
        <f>VLOOKUP(Table7[kex_algorithm],Table2[#All],2,FALSE)</f>
        <v>ecdhe</v>
      </c>
      <c r="P228" s="7" t="str">
        <f>VLOOKUP(Table7[auth_algorithm],Table3[#All],2,FALSE)</f>
        <v>rsa</v>
      </c>
      <c r="Q228" s="7" t="str">
        <f>VLOOKUP(Table7[enc_algorithm],Table4[#All],2,FALSE)</f>
        <v>aes256_cbc</v>
      </c>
      <c r="R228" s="7">
        <f>VLOOKUP(Table7[enc_algorithm],Table4[#All],3,FALSE)</f>
        <v>256</v>
      </c>
      <c r="S228" s="7" t="b">
        <f>VLOOKUP(Table7[enc_algorithm],Table4[#All],4,FALSE)</f>
        <v>0</v>
      </c>
      <c r="T228" s="7" t="str">
        <f>VLOOKUP(Table7[hash_algorithm],Table5[#All],2,FALSE)</f>
        <v>sha1</v>
      </c>
      <c r="U22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session.add(CipherSuite(iana_name='TLS_ECDHE_RSA_WITH_AES_256_CBC_SHA', gnutls_name='ECDHE-RSA-AES256-SHA', byte_1=0xC0, byte_2=0x14, protocol_version=CipherSuiteProtocolVersion.tls, kex_algorithm=KeyExchangeAlgorithm.ecdhe, auth_algorithm=AuthenticationAlgorithm.rsa, enc_algorithm=SymmetricAlgorithm.aes256_cbc, enc_algorithm_bits=256, aead=False, hash_algorithm=HashAlgorithm.sha1, security=CipherSuiteSecurity.secure))</v>
      </c>
      <c r="V228" s="8">
        <f>FIND(Table7[[#This Row],[security]],Table7[[#This Row],[Column1]])</f>
        <v>415</v>
      </c>
    </row>
    <row r="229" spans="1:22" ht="48" x14ac:dyDescent="0.2">
      <c r="A229">
        <v>226</v>
      </c>
      <c r="B229" t="s">
        <v>558</v>
      </c>
      <c r="C229" t="s">
        <v>809</v>
      </c>
      <c r="D229" t="s">
        <v>810</v>
      </c>
      <c r="E229" t="s">
        <v>811</v>
      </c>
      <c r="F229" t="s">
        <v>66</v>
      </c>
      <c r="G229" t="s">
        <v>215</v>
      </c>
      <c r="H229" t="s">
        <v>32</v>
      </c>
      <c r="I229" t="s">
        <v>175</v>
      </c>
      <c r="J229" t="s">
        <v>143</v>
      </c>
      <c r="K229" t="s">
        <v>54</v>
      </c>
      <c r="L229" t="s">
        <v>64</v>
      </c>
      <c r="M229" t="s">
        <v>44</v>
      </c>
      <c r="N229" s="7" t="str">
        <f>VLOOKUP(Table7[[#This Row],[protocol_version]],protocol_version!A:B,2,FALSE)</f>
        <v>tls</v>
      </c>
      <c r="O229" s="7" t="str">
        <f>VLOOKUP(Table7[kex_algorithm],Table2[#All],2,FALSE)</f>
        <v>ecdhe</v>
      </c>
      <c r="P229" s="7" t="str">
        <f>VLOOKUP(Table7[auth_algorithm],Table3[#All],2,FALSE)</f>
        <v>rsa</v>
      </c>
      <c r="Q229" s="7" t="str">
        <f>VLOOKUP(Table7[enc_algorithm],Table4[#All],2,FALSE)</f>
        <v>aes256_cbc</v>
      </c>
      <c r="R229" s="7">
        <f>VLOOKUP(Table7[enc_algorithm],Table4[#All],3,FALSE)</f>
        <v>256</v>
      </c>
      <c r="S229" s="7" t="b">
        <f>VLOOKUP(Table7[enc_algorithm],Table4[#All],4,FALSE)</f>
        <v>0</v>
      </c>
      <c r="T229" s="7" t="str">
        <f>VLOOKUP(Table7[hash_algorithm],Table5[#All],2,FALSE)</f>
        <v>sha384</v>
      </c>
      <c r="U22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session.add(CipherSuite(iana_name='TLS_ECDHE_RSA_WITH_AES_256_CBC_SHA384', gnutls_name='ECDHE-RSA-AES256-SHA384', byte_1=0xC0, byte_2=0x28, protocol_version=CipherSuiteProtocolVersion.tls, kex_algorithm=KeyExchangeAlgorithm.ecdhe, auth_algorithm=AuthenticationAlgorithm.rsa, enc_algorithm=SymmetricAlgorithm.aes256_cbc, enc_algorithm_bits=256, aead=False, hash_algorithm=HashAlgorithm.sha384, security=CipherSuiteSecurity.secure))</v>
      </c>
      <c r="V229" s="8">
        <f>FIND(Table7[[#This Row],[security]],Table7[[#This Row],[Column1]])</f>
        <v>423</v>
      </c>
    </row>
    <row r="230" spans="1:22" ht="48" x14ac:dyDescent="0.2">
      <c r="A230">
        <v>227</v>
      </c>
      <c r="B230" t="s">
        <v>558</v>
      </c>
      <c r="C230" t="s">
        <v>574</v>
      </c>
      <c r="F230" t="s">
        <v>66</v>
      </c>
      <c r="G230" t="s">
        <v>575</v>
      </c>
      <c r="H230" t="s">
        <v>32</v>
      </c>
      <c r="I230" t="s">
        <v>175</v>
      </c>
      <c r="J230" t="s">
        <v>143</v>
      </c>
      <c r="K230" t="s">
        <v>68</v>
      </c>
      <c r="L230" t="s">
        <v>43</v>
      </c>
      <c r="M230" t="s">
        <v>27</v>
      </c>
      <c r="N230" s="7" t="str">
        <f>VLOOKUP(Table7[[#This Row],[protocol_version]],protocol_version!A:B,2,FALSE)</f>
        <v>tls</v>
      </c>
      <c r="O230" s="7" t="str">
        <f>VLOOKUP(Table7[kex_algorithm],Table2[#All],2,FALSE)</f>
        <v>ecdhe</v>
      </c>
      <c r="P230" s="7" t="str">
        <f>VLOOKUP(Table7[auth_algorithm],Table3[#All],2,FALSE)</f>
        <v>rsa</v>
      </c>
      <c r="Q230" s="7" t="str">
        <f>VLOOKUP(Table7[enc_algorithm],Table4[#All],2,FALSE)</f>
        <v>aria128_cbc</v>
      </c>
      <c r="R230" s="7">
        <f>VLOOKUP(Table7[enc_algorithm],Table4[#All],3,FALSE)</f>
        <v>128</v>
      </c>
      <c r="S230" s="7" t="b">
        <f>VLOOKUP(Table7[enc_algorithm],Table4[#All],4,FALSE)</f>
        <v>0</v>
      </c>
      <c r="T230" s="7" t="str">
        <f>VLOOKUP(Table7[hash_algorithm],Table5[#All],2,FALSE)</f>
        <v>sha256</v>
      </c>
      <c r="U23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session.add(CipherSuite(iana_name='TLS_ECDHE_RSA_WITH_ARIA_128_CBC_SHA256', gnutls_name=None, byte_1=0xC0, byte_2=0x4C, protocol_version=CipherSuiteProtocolVersion.tls, kex_algorithm=KeyExchangeAlgorithm.ecdhe, auth_algorithm=AuthenticationAlgorithm.rsa, enc_algorithm=SymmetricAlgorithm.aria128_cbc, enc_algorithm_bits=128, aead=False, hash_algorithm=HashAlgorithm.sha256, security=CipherSuiteSecurity.secure))</v>
      </c>
      <c r="V230" s="8">
        <f>FIND(Table7[[#This Row],[security]],Table7[[#This Row],[Column1]])</f>
        <v>404</v>
      </c>
    </row>
    <row r="231" spans="1:22" ht="48" x14ac:dyDescent="0.2">
      <c r="A231">
        <v>228</v>
      </c>
      <c r="B231" t="s">
        <v>558</v>
      </c>
      <c r="C231" t="s">
        <v>599</v>
      </c>
      <c r="F231" t="s">
        <v>66</v>
      </c>
      <c r="G231" t="s">
        <v>600</v>
      </c>
      <c r="H231" t="s">
        <v>32</v>
      </c>
      <c r="I231" t="s">
        <v>175</v>
      </c>
      <c r="J231" t="s">
        <v>143</v>
      </c>
      <c r="K231" t="s">
        <v>74</v>
      </c>
      <c r="L231" t="s">
        <v>64</v>
      </c>
      <c r="M231" t="s">
        <v>27</v>
      </c>
      <c r="N231" s="7" t="str">
        <f>VLOOKUP(Table7[[#This Row],[protocol_version]],protocol_version!A:B,2,FALSE)</f>
        <v>tls</v>
      </c>
      <c r="O231" s="7" t="str">
        <f>VLOOKUP(Table7[kex_algorithm],Table2[#All],2,FALSE)</f>
        <v>ecdhe</v>
      </c>
      <c r="P231" s="7" t="str">
        <f>VLOOKUP(Table7[auth_algorithm],Table3[#All],2,FALSE)</f>
        <v>rsa</v>
      </c>
      <c r="Q231" s="7" t="str">
        <f>VLOOKUP(Table7[enc_algorithm],Table4[#All],2,FALSE)</f>
        <v>aria256_cbc</v>
      </c>
      <c r="R231" s="7">
        <f>VLOOKUP(Table7[enc_algorithm],Table4[#All],3,FALSE)</f>
        <v>256</v>
      </c>
      <c r="S231" s="7" t="b">
        <f>VLOOKUP(Table7[enc_algorithm],Table4[#All],4,FALSE)</f>
        <v>0</v>
      </c>
      <c r="T231" s="7" t="str">
        <f>VLOOKUP(Table7[hash_algorithm],Table5[#All],2,FALSE)</f>
        <v>sha384</v>
      </c>
      <c r="U23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session.add(CipherSuite(iana_name='TLS_ECDHE_RSA_WITH_ARIA_256_CBC_SHA384', gnutls_name=None, byte_1=0xC0, byte_2=0x4D, protocol_version=CipherSuiteProtocolVersion.tls, kex_algorithm=KeyExchangeAlgorithm.ecdhe, auth_algorithm=AuthenticationAlgorithm.rsa, enc_algorithm=SymmetricAlgorithm.aria256_cbc, enc_algorithm_bits=256, aead=False, hash_algorithm=HashAlgorithm.sha384, security=CipherSuiteSecurity.secure))</v>
      </c>
      <c r="V231" s="8">
        <f>FIND(Table7[[#This Row],[security]],Table7[[#This Row],[Column1]])</f>
        <v>404</v>
      </c>
    </row>
    <row r="232" spans="1:22" ht="48" x14ac:dyDescent="0.2">
      <c r="A232">
        <v>229</v>
      </c>
      <c r="B232" t="s">
        <v>558</v>
      </c>
      <c r="C232" t="s">
        <v>826</v>
      </c>
      <c r="D232" t="s">
        <v>827</v>
      </c>
      <c r="E232" t="s">
        <v>828</v>
      </c>
      <c r="F232" t="s">
        <v>66</v>
      </c>
      <c r="G232" t="s">
        <v>829</v>
      </c>
      <c r="H232" t="s">
        <v>32</v>
      </c>
      <c r="I232" t="s">
        <v>175</v>
      </c>
      <c r="J232" t="s">
        <v>143</v>
      </c>
      <c r="K232" t="s">
        <v>81</v>
      </c>
      <c r="L232" t="s">
        <v>43</v>
      </c>
      <c r="M232" t="s">
        <v>44</v>
      </c>
      <c r="N232" s="7" t="str">
        <f>VLOOKUP(Table7[[#This Row],[protocol_version]],protocol_version!A:B,2,FALSE)</f>
        <v>tls</v>
      </c>
      <c r="O232" s="7" t="str">
        <f>VLOOKUP(Table7[kex_algorithm],Table2[#All],2,FALSE)</f>
        <v>ecdhe</v>
      </c>
      <c r="P232" s="7" t="str">
        <f>VLOOKUP(Table7[auth_algorithm],Table3[#All],2,FALSE)</f>
        <v>rsa</v>
      </c>
      <c r="Q232" s="7" t="str">
        <f>VLOOKUP(Table7[enc_algorithm],Table4[#All],2,FALSE)</f>
        <v>camellia128_cbc</v>
      </c>
      <c r="R232" s="7">
        <f>VLOOKUP(Table7[enc_algorithm],Table4[#All],3,FALSE)</f>
        <v>128</v>
      </c>
      <c r="S232" s="7" t="b">
        <f>VLOOKUP(Table7[enc_algorithm],Table4[#All],4,FALSE)</f>
        <v>0</v>
      </c>
      <c r="T232" s="7" t="str">
        <f>VLOOKUP(Table7[hash_algorithm],Table5[#All],2,FALSE)</f>
        <v>sha256</v>
      </c>
      <c r="U23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session.add(CipherSuite(iana_name='TLS_ECDHE_RSA_WITH_CAMELLIA_128_CBC_SHA256', gnutls_name='ECDHE-RSA-CAMELLIA128-SHA256', byte_1=0xC0, byte_2=0x76, protocol_version=CipherSuiteProtocolVersion.tls, kex_algorithm=KeyExchangeAlgorithm.ecdhe, auth_algorithm=AuthenticationAlgorithm.rsa, enc_algorithm=SymmetricAlgorithm.camellia128_cbc, enc_algorithm_bits=128, aead=False, hash_algorithm=HashAlgorithm.sha256, security=CipherSuiteSecurity.secure))</v>
      </c>
      <c r="V232" s="8">
        <f>FIND(Table7[[#This Row],[security]],Table7[[#This Row],[Column1]])</f>
        <v>438</v>
      </c>
    </row>
    <row r="233" spans="1:22" ht="48" x14ac:dyDescent="0.2">
      <c r="A233">
        <v>230</v>
      </c>
      <c r="B233" t="s">
        <v>558</v>
      </c>
      <c r="C233" t="s">
        <v>758</v>
      </c>
      <c r="D233" t="s">
        <v>759</v>
      </c>
      <c r="E233" t="s">
        <v>760</v>
      </c>
      <c r="F233" t="s">
        <v>66</v>
      </c>
      <c r="G233" t="s">
        <v>761</v>
      </c>
      <c r="H233" t="s">
        <v>32</v>
      </c>
      <c r="I233" t="s">
        <v>175</v>
      </c>
      <c r="J233" t="s">
        <v>143</v>
      </c>
      <c r="K233" t="s">
        <v>94</v>
      </c>
      <c r="L233" t="s">
        <v>64</v>
      </c>
      <c r="M233" t="s">
        <v>44</v>
      </c>
      <c r="N233" s="7" t="str">
        <f>VLOOKUP(Table7[[#This Row],[protocol_version]],protocol_version!A:B,2,FALSE)</f>
        <v>tls</v>
      </c>
      <c r="O233" s="7" t="str">
        <f>VLOOKUP(Table7[kex_algorithm],Table2[#All],2,FALSE)</f>
        <v>ecdhe</v>
      </c>
      <c r="P233" s="7" t="str">
        <f>VLOOKUP(Table7[auth_algorithm],Table3[#All],2,FALSE)</f>
        <v>rsa</v>
      </c>
      <c r="Q233" s="7" t="str">
        <f>VLOOKUP(Table7[enc_algorithm],Table4[#All],2,FALSE)</f>
        <v>camellia256_cbc</v>
      </c>
      <c r="R233" s="7">
        <f>VLOOKUP(Table7[enc_algorithm],Table4[#All],3,FALSE)</f>
        <v>256</v>
      </c>
      <c r="S233" s="7" t="b">
        <f>VLOOKUP(Table7[enc_algorithm],Table4[#All],4,FALSE)</f>
        <v>0</v>
      </c>
      <c r="T233" s="7" t="str">
        <f>VLOOKUP(Table7[hash_algorithm],Table5[#All],2,FALSE)</f>
        <v>sha384</v>
      </c>
      <c r="U23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session.add(CipherSuite(iana_name='TLS_ECDHE_RSA_WITH_CAMELLIA_256_CBC_SHA384', gnutls_name='ECDHE-RSA-CAMELLIA256-SHA384', byte_1=0xC0, byte_2=0x77, protocol_version=CipherSuiteProtocolVersion.tls, kex_algorithm=KeyExchangeAlgorithm.ecdhe, auth_algorithm=AuthenticationAlgorithm.rsa, enc_algorithm=SymmetricAlgorithm.camellia256_cbc, enc_algorithm_bits=256, aead=False, hash_algorithm=HashAlgorithm.sha384, security=CipherSuiteSecurity.secure))</v>
      </c>
      <c r="V233" s="8">
        <f>FIND(Table7[[#This Row],[security]],Table7[[#This Row],[Column1]])</f>
        <v>438</v>
      </c>
    </row>
    <row r="234" spans="1:22" ht="48" x14ac:dyDescent="0.2">
      <c r="A234">
        <v>231</v>
      </c>
      <c r="B234" t="s">
        <v>558</v>
      </c>
      <c r="C234" t="s">
        <v>429</v>
      </c>
      <c r="F234" t="s">
        <v>15</v>
      </c>
      <c r="G234" t="s">
        <v>430</v>
      </c>
      <c r="H234" t="s">
        <v>32</v>
      </c>
      <c r="I234" t="s">
        <v>203</v>
      </c>
      <c r="J234" t="s">
        <v>203</v>
      </c>
      <c r="K234" t="s">
        <v>224</v>
      </c>
      <c r="L234" t="s">
        <v>21</v>
      </c>
      <c r="M234" t="s">
        <v>22</v>
      </c>
      <c r="N234" s="7" t="str">
        <f>VLOOKUP(Table7[[#This Row],[protocol_version]],protocol_version!A:B,2,FALSE)</f>
        <v>tls</v>
      </c>
      <c r="O234" s="7" t="str">
        <f>VLOOKUP(Table7[kex_algorithm],Table2[#All],2,FALSE)</f>
        <v>krb5</v>
      </c>
      <c r="P234" s="7" t="str">
        <f>VLOOKUP(Table7[auth_algorithm],Table3[#All],2,FALSE)</f>
        <v>krb5</v>
      </c>
      <c r="Q234" s="7" t="str">
        <f>VLOOKUP(Table7[enc_algorithm],Table4[#All],2,FALSE)</f>
        <v>idea_cbc</v>
      </c>
      <c r="R234" s="7">
        <f>VLOOKUP(Table7[enc_algorithm],Table4[#All],3,FALSE)</f>
        <v>128</v>
      </c>
      <c r="S234" s="7" t="b">
        <f>VLOOKUP(Table7[enc_algorithm],Table4[#All],4,FALSE)</f>
        <v>0</v>
      </c>
      <c r="T234" s="7" t="str">
        <f>VLOOKUP(Table7[hash_algorithm],Table5[#All],2,FALSE)</f>
        <v>sha1</v>
      </c>
      <c r="U23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session.add(CipherSuite(iana_name='TLS_KRB5_WITH_IDEA_CBC_SHA', gnutls_name=None, byte_1=0x00, byte_2=0x21, protocol_version=CipherSuiteProtocolVersion.tls, kex_algorithm=KeyExchangeAlgorithm.krb5, auth_algorithm=AuthenticationAlgorithm.krb5, enc_algorithm=SymmetricAlgorithm.idea_cbc, enc_algorithm_bits=128, aead=False, hash_algorithm=HashAlgorithm.sha1, security=CipherSuiteSecurity.secure))</v>
      </c>
      <c r="V234" s="8">
        <f>FIND(Table7[[#This Row],[security]],Table7[[#This Row],[Column1]])</f>
        <v>387</v>
      </c>
    </row>
    <row r="235" spans="1:22" ht="48" x14ac:dyDescent="0.2">
      <c r="A235">
        <v>232</v>
      </c>
      <c r="B235" t="s">
        <v>558</v>
      </c>
      <c r="C235" t="s">
        <v>673</v>
      </c>
      <c r="D235" t="s">
        <v>674</v>
      </c>
      <c r="E235" t="s">
        <v>675</v>
      </c>
      <c r="F235" t="s">
        <v>66</v>
      </c>
      <c r="G235" t="s">
        <v>676</v>
      </c>
      <c r="H235" t="s">
        <v>32</v>
      </c>
      <c r="I235" t="s">
        <v>128</v>
      </c>
      <c r="J235" t="s">
        <v>121</v>
      </c>
      <c r="K235" t="s">
        <v>583</v>
      </c>
      <c r="L235" t="s">
        <v>677</v>
      </c>
      <c r="M235" t="s">
        <v>44</v>
      </c>
      <c r="N235" s="7" t="str">
        <f>VLOOKUP(Table7[[#This Row],[protocol_version]],protocol_version!A:B,2,FALSE)</f>
        <v>tls</v>
      </c>
      <c r="O235" s="7" t="str">
        <f>VLOOKUP(Table7[kex_algorithm],Table2[#All],2,FALSE)</f>
        <v>psk</v>
      </c>
      <c r="P235" s="7" t="str">
        <f>VLOOKUP(Table7[auth_algorithm],Table3[#All],2,FALSE)</f>
        <v>dhe</v>
      </c>
      <c r="Q235" s="7" t="str">
        <f>VLOOKUP(Table7[enc_algorithm],Table4[#All],2,FALSE)</f>
        <v>aes128</v>
      </c>
      <c r="R235" s="7">
        <f>VLOOKUP(Table7[enc_algorithm],Table4[#All],3,FALSE)</f>
        <v>128</v>
      </c>
      <c r="S235" s="7" t="b">
        <f>VLOOKUP(Table7[enc_algorithm],Table4[#All],4,FALSE)</f>
        <v>0</v>
      </c>
      <c r="T235" s="7" t="str">
        <f>VLOOKUP(Table7[hash_algorithm],Table5[#All],2,FALSE)</f>
        <v>ccm8</v>
      </c>
      <c r="U23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session.add(CipherSuite(iana_name='TLS_PSK_DHE_WITH_AES_128_CCM_8', gnutls_name='DHE-PSK-AES128-CCM8', byte_1=0xC0, byte_2=0xAA, protocol_version=CipherSuiteProtocolVersion.tls, kex_algorithm=KeyExchangeAlgorithm.psk, auth_algorithm=AuthenticationAlgorithm.dhe, enc_algorithm=SymmetricAlgorithm.aes128, enc_algorithm_bits=128, aead=False, hash_algorithm=HashAlgorithm.ccm8, security=CipherSuiteSecurity.secure))</v>
      </c>
      <c r="V235" s="8">
        <f>FIND(Table7[[#This Row],[security]],Table7[[#This Row],[Column1]])</f>
        <v>404</v>
      </c>
    </row>
    <row r="236" spans="1:22" ht="48" x14ac:dyDescent="0.2">
      <c r="A236">
        <v>233</v>
      </c>
      <c r="B236" t="s">
        <v>558</v>
      </c>
      <c r="C236" t="s">
        <v>735</v>
      </c>
      <c r="D236" t="s">
        <v>736</v>
      </c>
      <c r="E236" t="s">
        <v>737</v>
      </c>
      <c r="F236" t="s">
        <v>66</v>
      </c>
      <c r="G236" t="s">
        <v>623</v>
      </c>
      <c r="H236" t="s">
        <v>32</v>
      </c>
      <c r="I236" t="s">
        <v>128</v>
      </c>
      <c r="J236" t="s">
        <v>121</v>
      </c>
      <c r="K236" t="s">
        <v>594</v>
      </c>
      <c r="L236" t="s">
        <v>677</v>
      </c>
      <c r="M236" t="s">
        <v>44</v>
      </c>
      <c r="N236" s="7" t="str">
        <f>VLOOKUP(Table7[[#This Row],[protocol_version]],protocol_version!A:B,2,FALSE)</f>
        <v>tls</v>
      </c>
      <c r="O236" s="7" t="str">
        <f>VLOOKUP(Table7[kex_algorithm],Table2[#All],2,FALSE)</f>
        <v>psk</v>
      </c>
      <c r="P236" s="7" t="str">
        <f>VLOOKUP(Table7[auth_algorithm],Table3[#All],2,FALSE)</f>
        <v>dhe</v>
      </c>
      <c r="Q236" s="7" t="str">
        <f>VLOOKUP(Table7[enc_algorithm],Table4[#All],2,FALSE)</f>
        <v>aes256</v>
      </c>
      <c r="R236" s="7">
        <f>VLOOKUP(Table7[enc_algorithm],Table4[#All],3,FALSE)</f>
        <v>256</v>
      </c>
      <c r="S236" s="7" t="b">
        <f>VLOOKUP(Table7[enc_algorithm],Table4[#All],4,FALSE)</f>
        <v>0</v>
      </c>
      <c r="T236" s="7" t="str">
        <f>VLOOKUP(Table7[hash_algorithm],Table5[#All],2,FALSE)</f>
        <v>ccm8</v>
      </c>
      <c r="U23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session.add(CipherSuite(iana_name='TLS_PSK_DHE_WITH_AES_256_CCM_8', gnutls_name='DHE-PSK-AES256-CCM8', byte_1=0xC0, byte_2=0xAB, protocol_version=CipherSuiteProtocolVersion.tls, kex_algorithm=KeyExchangeAlgorithm.psk, auth_algorithm=AuthenticationAlgorithm.dhe, enc_algorithm=SymmetricAlgorithm.aes256, enc_algorithm_bits=256, aead=False, hash_algorithm=HashAlgorithm.ccm8, security=CipherSuiteSecurity.secure))</v>
      </c>
      <c r="V236" s="8">
        <f>FIND(Table7[[#This Row],[security]],Table7[[#This Row],[Column1]])</f>
        <v>404</v>
      </c>
    </row>
    <row r="237" spans="1:22" ht="48" x14ac:dyDescent="0.2">
      <c r="A237">
        <v>234</v>
      </c>
      <c r="B237" t="s">
        <v>558</v>
      </c>
      <c r="C237" t="s">
        <v>543</v>
      </c>
      <c r="D237" t="s">
        <v>544</v>
      </c>
      <c r="E237" t="s">
        <v>545</v>
      </c>
      <c r="F237" t="s">
        <v>15</v>
      </c>
      <c r="G237" t="s">
        <v>509</v>
      </c>
      <c r="H237" t="s">
        <v>32</v>
      </c>
      <c r="I237" t="s">
        <v>128</v>
      </c>
      <c r="J237" t="s">
        <v>128</v>
      </c>
      <c r="K237" t="s">
        <v>38</v>
      </c>
      <c r="L237" t="s">
        <v>21</v>
      </c>
      <c r="M237" t="s">
        <v>27</v>
      </c>
      <c r="N237" s="7" t="str">
        <f>VLOOKUP(Table7[[#This Row],[protocol_version]],protocol_version!A:B,2,FALSE)</f>
        <v>tls</v>
      </c>
      <c r="O237" s="7" t="str">
        <f>VLOOKUP(Table7[kex_algorithm],Table2[#All],2,FALSE)</f>
        <v>psk</v>
      </c>
      <c r="P237" s="7" t="str">
        <f>VLOOKUP(Table7[auth_algorithm],Table3[#All],2,FALSE)</f>
        <v>psk</v>
      </c>
      <c r="Q237" s="7" t="str">
        <f>VLOOKUP(Table7[enc_algorithm],Table4[#All],2,FALSE)</f>
        <v>aes128_cbc</v>
      </c>
      <c r="R237" s="7">
        <f>VLOOKUP(Table7[enc_algorithm],Table4[#All],3,FALSE)</f>
        <v>128</v>
      </c>
      <c r="S237" s="7" t="b">
        <f>VLOOKUP(Table7[enc_algorithm],Table4[#All],4,FALSE)</f>
        <v>0</v>
      </c>
      <c r="T237" s="7" t="str">
        <f>VLOOKUP(Table7[hash_algorithm],Table5[#All],2,FALSE)</f>
        <v>sha1</v>
      </c>
      <c r="U23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session.add(CipherSuite(iana_name='TLS_PSK_WITH_AES_128_CBC_SHA', gnutls_name='PSK-AES128-CBC-SHA', byte_1=0x00, byte_2=0x8C, protocol_version=CipherSuiteProtocolVersion.tls, kex_algorithm=KeyExchangeAlgorithm.psk, auth_algorithm=AuthenticationAlgorithm.psk, enc_algorithm=SymmetricAlgorithm.aes128_cbc, enc_algorithm_bits=128, aead=False, hash_algorithm=HashAlgorithm.sha1, security=CipherSuiteSecurity.secure))</v>
      </c>
      <c r="V237" s="8">
        <f>FIND(Table7[[#This Row],[security]],Table7[[#This Row],[Column1]])</f>
        <v>405</v>
      </c>
    </row>
    <row r="238" spans="1:22" ht="48" x14ac:dyDescent="0.2">
      <c r="A238">
        <v>235</v>
      </c>
      <c r="B238" t="s">
        <v>558</v>
      </c>
      <c r="C238" t="s">
        <v>657</v>
      </c>
      <c r="D238" t="s">
        <v>658</v>
      </c>
      <c r="E238" t="s">
        <v>659</v>
      </c>
      <c r="F238" t="s">
        <v>15</v>
      </c>
      <c r="G238" t="s">
        <v>589</v>
      </c>
      <c r="H238" t="s">
        <v>32</v>
      </c>
      <c r="I238" t="s">
        <v>128</v>
      </c>
      <c r="J238" t="s">
        <v>128</v>
      </c>
      <c r="K238" t="s">
        <v>38</v>
      </c>
      <c r="L238" t="s">
        <v>43</v>
      </c>
      <c r="M238" t="s">
        <v>27</v>
      </c>
      <c r="N238" s="7" t="str">
        <f>VLOOKUP(Table7[[#This Row],[protocol_version]],protocol_version!A:B,2,FALSE)</f>
        <v>tls</v>
      </c>
      <c r="O238" s="7" t="str">
        <f>VLOOKUP(Table7[kex_algorithm],Table2[#All],2,FALSE)</f>
        <v>psk</v>
      </c>
      <c r="P238" s="7" t="str">
        <f>VLOOKUP(Table7[auth_algorithm],Table3[#All],2,FALSE)</f>
        <v>psk</v>
      </c>
      <c r="Q238" s="7" t="str">
        <f>VLOOKUP(Table7[enc_algorithm],Table4[#All],2,FALSE)</f>
        <v>aes128_cbc</v>
      </c>
      <c r="R238" s="7">
        <f>VLOOKUP(Table7[enc_algorithm],Table4[#All],3,FALSE)</f>
        <v>128</v>
      </c>
      <c r="S238" s="7" t="b">
        <f>VLOOKUP(Table7[enc_algorithm],Table4[#All],4,FALSE)</f>
        <v>0</v>
      </c>
      <c r="T238" s="7" t="str">
        <f>VLOOKUP(Table7[hash_algorithm],Table5[#All],2,FALSE)</f>
        <v>sha256</v>
      </c>
      <c r="U23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session.add(CipherSuite(iana_name='TLS_PSK_WITH_AES_128_CBC_SHA256', gnutls_name='PSK-AES128-CBC-SHA256', byte_1=0x00, byte_2=0xAE, protocol_version=CipherSuiteProtocolVersion.tls, kex_algorithm=KeyExchangeAlgorithm.psk, auth_algorithm=AuthenticationAlgorithm.psk, enc_algorithm=SymmetricAlgorithm.aes128_cbc, enc_algorithm_bits=128, aead=False, hash_algorithm=HashAlgorithm.sha256, security=CipherSuiteSecurity.secure))</v>
      </c>
      <c r="V238" s="8">
        <f>FIND(Table7[[#This Row],[security]],Table7[[#This Row],[Column1]])</f>
        <v>413</v>
      </c>
    </row>
    <row r="239" spans="1:22" ht="48" x14ac:dyDescent="0.2">
      <c r="A239">
        <v>236</v>
      </c>
      <c r="B239" t="s">
        <v>558</v>
      </c>
      <c r="C239" t="s">
        <v>745</v>
      </c>
      <c r="D239" t="s">
        <v>746</v>
      </c>
      <c r="E239" t="s">
        <v>747</v>
      </c>
      <c r="F239" t="s">
        <v>66</v>
      </c>
      <c r="G239" t="s">
        <v>332</v>
      </c>
      <c r="H239" t="s">
        <v>32</v>
      </c>
      <c r="I239" t="s">
        <v>128</v>
      </c>
      <c r="J239" t="s">
        <v>128</v>
      </c>
      <c r="K239" t="s">
        <v>583</v>
      </c>
      <c r="L239" t="s">
        <v>584</v>
      </c>
      <c r="M239" t="s">
        <v>44</v>
      </c>
      <c r="N239" s="7" t="str">
        <f>VLOOKUP(Table7[[#This Row],[protocol_version]],protocol_version!A:B,2,FALSE)</f>
        <v>tls</v>
      </c>
      <c r="O239" s="7" t="str">
        <f>VLOOKUP(Table7[kex_algorithm],Table2[#All],2,FALSE)</f>
        <v>psk</v>
      </c>
      <c r="P239" s="7" t="str">
        <f>VLOOKUP(Table7[auth_algorithm],Table3[#All],2,FALSE)</f>
        <v>psk</v>
      </c>
      <c r="Q239" s="7" t="str">
        <f>VLOOKUP(Table7[enc_algorithm],Table4[#All],2,FALSE)</f>
        <v>aes128</v>
      </c>
      <c r="R239" s="7">
        <f>VLOOKUP(Table7[enc_algorithm],Table4[#All],3,FALSE)</f>
        <v>128</v>
      </c>
      <c r="S239" s="7" t="b">
        <f>VLOOKUP(Table7[enc_algorithm],Table4[#All],4,FALSE)</f>
        <v>0</v>
      </c>
      <c r="T239" s="7" t="str">
        <f>VLOOKUP(Table7[hash_algorithm],Table5[#All],2,FALSE)</f>
        <v>ccm</v>
      </c>
      <c r="U23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session.add(CipherSuite(iana_name='TLS_PSK_WITH_AES_128_CCM', gnutls_name='PSK-AES128-CCM', byte_1=0xC0, byte_2=0xA4, protocol_version=CipherSuiteProtocolVersion.tls, kex_algorithm=KeyExchangeAlgorithm.psk, auth_algorithm=AuthenticationAlgorithm.psk, enc_algorithm=SymmetricAlgorithm.aes128, enc_algorithm_bits=128, aead=False, hash_algorithm=HashAlgorithm.ccm, security=CipherSuiteSecurity.secure))</v>
      </c>
      <c r="V239" s="8">
        <f>FIND(Table7[[#This Row],[security]],Table7[[#This Row],[Column1]])</f>
        <v>392</v>
      </c>
    </row>
    <row r="240" spans="1:22" ht="48" x14ac:dyDescent="0.2">
      <c r="A240">
        <v>237</v>
      </c>
      <c r="B240" t="s">
        <v>558</v>
      </c>
      <c r="C240" t="s">
        <v>723</v>
      </c>
      <c r="D240" t="s">
        <v>724</v>
      </c>
      <c r="E240" t="s">
        <v>725</v>
      </c>
      <c r="F240" t="s">
        <v>66</v>
      </c>
      <c r="G240" t="s">
        <v>672</v>
      </c>
      <c r="H240" t="s">
        <v>32</v>
      </c>
      <c r="I240" t="s">
        <v>128</v>
      </c>
      <c r="J240" t="s">
        <v>128</v>
      </c>
      <c r="K240" t="s">
        <v>583</v>
      </c>
      <c r="L240" t="s">
        <v>677</v>
      </c>
      <c r="M240" t="s">
        <v>44</v>
      </c>
      <c r="N240" s="7" t="str">
        <f>VLOOKUP(Table7[[#This Row],[protocol_version]],protocol_version!A:B,2,FALSE)</f>
        <v>tls</v>
      </c>
      <c r="O240" s="7" t="str">
        <f>VLOOKUP(Table7[kex_algorithm],Table2[#All],2,FALSE)</f>
        <v>psk</v>
      </c>
      <c r="P240" s="7" t="str">
        <f>VLOOKUP(Table7[auth_algorithm],Table3[#All],2,FALSE)</f>
        <v>psk</v>
      </c>
      <c r="Q240" s="7" t="str">
        <f>VLOOKUP(Table7[enc_algorithm],Table4[#All],2,FALSE)</f>
        <v>aes128</v>
      </c>
      <c r="R240" s="7">
        <f>VLOOKUP(Table7[enc_algorithm],Table4[#All],3,FALSE)</f>
        <v>128</v>
      </c>
      <c r="S240" s="7" t="b">
        <f>VLOOKUP(Table7[enc_algorithm],Table4[#All],4,FALSE)</f>
        <v>0</v>
      </c>
      <c r="T240" s="7" t="str">
        <f>VLOOKUP(Table7[hash_algorithm],Table5[#All],2,FALSE)</f>
        <v>ccm8</v>
      </c>
      <c r="U24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session.add(CipherSuite(iana_name='TLS_PSK_WITH_AES_128_CCM_8', gnutls_name='PSK-AES128-CCM8', byte_1=0xC0, byte_2=0xA8, protocol_version=CipherSuiteProtocolVersion.tls, kex_algorithm=KeyExchangeAlgorithm.psk, auth_algorithm=AuthenticationAlgorithm.psk, enc_algorithm=SymmetricAlgorithm.aes128, enc_algorithm_bits=128, aead=False, hash_algorithm=HashAlgorithm.ccm8, security=CipherSuiteSecurity.secure))</v>
      </c>
      <c r="V240" s="8">
        <f>FIND(Table7[[#This Row],[security]],Table7[[#This Row],[Column1]])</f>
        <v>396</v>
      </c>
    </row>
    <row r="241" spans="1:22" ht="48" x14ac:dyDescent="0.2">
      <c r="A241">
        <v>238</v>
      </c>
      <c r="B241" t="s">
        <v>558</v>
      </c>
      <c r="C241" t="s">
        <v>669</v>
      </c>
      <c r="D241" t="s">
        <v>670</v>
      </c>
      <c r="E241" t="s">
        <v>671</v>
      </c>
      <c r="F241" t="s">
        <v>15</v>
      </c>
      <c r="G241" t="s">
        <v>672</v>
      </c>
      <c r="H241" t="s">
        <v>32</v>
      </c>
      <c r="I241" t="s">
        <v>128</v>
      </c>
      <c r="J241" t="s">
        <v>128</v>
      </c>
      <c r="K241" t="s">
        <v>49</v>
      </c>
      <c r="L241" t="s">
        <v>43</v>
      </c>
      <c r="M241" t="s">
        <v>44</v>
      </c>
      <c r="N241" s="7" t="str">
        <f>VLOOKUP(Table7[[#This Row],[protocol_version]],protocol_version!A:B,2,FALSE)</f>
        <v>tls</v>
      </c>
      <c r="O241" s="7" t="str">
        <f>VLOOKUP(Table7[kex_algorithm],Table2[#All],2,FALSE)</f>
        <v>psk</v>
      </c>
      <c r="P241" s="7" t="str">
        <f>VLOOKUP(Table7[auth_algorithm],Table3[#All],2,FALSE)</f>
        <v>psk</v>
      </c>
      <c r="Q241" s="7" t="str">
        <f>VLOOKUP(Table7[enc_algorithm],Table4[#All],2,FALSE)</f>
        <v>aes128_gcm</v>
      </c>
      <c r="R241" s="7">
        <f>VLOOKUP(Table7[enc_algorithm],Table4[#All],3,FALSE)</f>
        <v>128</v>
      </c>
      <c r="S241" s="7" t="b">
        <f>VLOOKUP(Table7[enc_algorithm],Table4[#All],4,FALSE)</f>
        <v>1</v>
      </c>
      <c r="T241" s="7" t="str">
        <f>VLOOKUP(Table7[hash_algorithm],Table5[#All],2,FALSE)</f>
        <v>sha256</v>
      </c>
      <c r="U24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session.add(CipherSuite(iana_name='TLS_PSK_WITH_AES_128_GCM_SHA256', gnutls_name='PSK-AES128-GCM-SHA256', byte_1=0x00, byte_2=0xA8, protocol_version=CipherSuiteProtocolVersion.tls, kex_algorithm=KeyExchangeAlgorithm.psk, auth_algorithm=AuthenticationAlgorithm.psk, enc_algorithm=SymmetricAlgorithm.aes128_gcm, enc_algorithm_bits=128, aead=True, hash_algorithm=HashAlgorithm.sha256, security=CipherSuiteSecurity.secure))</v>
      </c>
      <c r="V241" s="8">
        <f>FIND(Table7[[#This Row],[security]],Table7[[#This Row],[Column1]])</f>
        <v>412</v>
      </c>
    </row>
    <row r="242" spans="1:22" ht="48" x14ac:dyDescent="0.2">
      <c r="A242">
        <v>239</v>
      </c>
      <c r="B242" t="s">
        <v>558</v>
      </c>
      <c r="C242" t="s">
        <v>317</v>
      </c>
      <c r="D242" t="s">
        <v>318</v>
      </c>
      <c r="E242" t="s">
        <v>319</v>
      </c>
      <c r="F242" t="s">
        <v>15</v>
      </c>
      <c r="G242" t="s">
        <v>320</v>
      </c>
      <c r="H242" t="s">
        <v>32</v>
      </c>
      <c r="I242" t="s">
        <v>128</v>
      </c>
      <c r="J242" t="s">
        <v>128</v>
      </c>
      <c r="K242" t="s">
        <v>54</v>
      </c>
      <c r="L242" t="s">
        <v>21</v>
      </c>
      <c r="M242" t="s">
        <v>27</v>
      </c>
      <c r="N242" s="7" t="str">
        <f>VLOOKUP(Table7[[#This Row],[protocol_version]],protocol_version!A:B,2,FALSE)</f>
        <v>tls</v>
      </c>
      <c r="O242" s="7" t="str">
        <f>VLOOKUP(Table7[kex_algorithm],Table2[#All],2,FALSE)</f>
        <v>psk</v>
      </c>
      <c r="P242" s="7" t="str">
        <f>VLOOKUP(Table7[auth_algorithm],Table3[#All],2,FALSE)</f>
        <v>psk</v>
      </c>
      <c r="Q242" s="7" t="str">
        <f>VLOOKUP(Table7[enc_algorithm],Table4[#All],2,FALSE)</f>
        <v>aes256_cbc</v>
      </c>
      <c r="R242" s="7">
        <f>VLOOKUP(Table7[enc_algorithm],Table4[#All],3,FALSE)</f>
        <v>256</v>
      </c>
      <c r="S242" s="7" t="b">
        <f>VLOOKUP(Table7[enc_algorithm],Table4[#All],4,FALSE)</f>
        <v>0</v>
      </c>
      <c r="T242" s="7" t="str">
        <f>VLOOKUP(Table7[hash_algorithm],Table5[#All],2,FALSE)</f>
        <v>sha1</v>
      </c>
      <c r="U24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session.add(CipherSuite(iana_name='TLS_PSK_WITH_AES_256_CBC_SHA', gnutls_name='PSK-AES256-CBC-SHA', byte_1=0x00, byte_2=0x8D, protocol_version=CipherSuiteProtocolVersion.tls, kex_algorithm=KeyExchangeAlgorithm.psk, auth_algorithm=AuthenticationAlgorithm.psk, enc_algorithm=SymmetricAlgorithm.aes256_cbc, enc_algorithm_bits=256, aead=False, hash_algorithm=HashAlgorithm.sha1, security=CipherSuiteSecurity.secure))</v>
      </c>
      <c r="V242" s="8">
        <f>FIND(Table7[[#This Row],[security]],Table7[[#This Row],[Column1]])</f>
        <v>405</v>
      </c>
    </row>
    <row r="243" spans="1:22" ht="48" x14ac:dyDescent="0.2">
      <c r="A243">
        <v>240</v>
      </c>
      <c r="B243" t="s">
        <v>558</v>
      </c>
      <c r="C243" t="s">
        <v>770</v>
      </c>
      <c r="D243" t="s">
        <v>771</v>
      </c>
      <c r="E243" t="s">
        <v>772</v>
      </c>
      <c r="F243" t="s">
        <v>15</v>
      </c>
      <c r="G243" t="s">
        <v>773</v>
      </c>
      <c r="H243" t="s">
        <v>32</v>
      </c>
      <c r="I243" t="s">
        <v>128</v>
      </c>
      <c r="J243" t="s">
        <v>128</v>
      </c>
      <c r="K243" t="s">
        <v>54</v>
      </c>
      <c r="L243" t="s">
        <v>64</v>
      </c>
      <c r="M243" t="s">
        <v>27</v>
      </c>
      <c r="N243" s="7" t="str">
        <f>VLOOKUP(Table7[[#This Row],[protocol_version]],protocol_version!A:B,2,FALSE)</f>
        <v>tls</v>
      </c>
      <c r="O243" s="7" t="str">
        <f>VLOOKUP(Table7[kex_algorithm],Table2[#All],2,FALSE)</f>
        <v>psk</v>
      </c>
      <c r="P243" s="7" t="str">
        <f>VLOOKUP(Table7[auth_algorithm],Table3[#All],2,FALSE)</f>
        <v>psk</v>
      </c>
      <c r="Q243" s="7" t="str">
        <f>VLOOKUP(Table7[enc_algorithm],Table4[#All],2,FALSE)</f>
        <v>aes256_cbc</v>
      </c>
      <c r="R243" s="7">
        <f>VLOOKUP(Table7[enc_algorithm],Table4[#All],3,FALSE)</f>
        <v>256</v>
      </c>
      <c r="S243" s="7" t="b">
        <f>VLOOKUP(Table7[enc_algorithm],Table4[#All],4,FALSE)</f>
        <v>0</v>
      </c>
      <c r="T243" s="7" t="str">
        <f>VLOOKUP(Table7[hash_algorithm],Table5[#All],2,FALSE)</f>
        <v>sha384</v>
      </c>
      <c r="U24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session.add(CipherSuite(iana_name='TLS_PSK_WITH_AES_256_CBC_SHA384', gnutls_name='PSK-AES256-CBC-SHA384', byte_1=0x00, byte_2=0xAF, protocol_version=CipherSuiteProtocolVersion.tls, kex_algorithm=KeyExchangeAlgorithm.psk, auth_algorithm=AuthenticationAlgorithm.psk, enc_algorithm=SymmetricAlgorithm.aes256_cbc, enc_algorithm_bits=256, aead=False, hash_algorithm=HashAlgorithm.sha384, security=CipherSuiteSecurity.secure))</v>
      </c>
      <c r="V243" s="8">
        <f>FIND(Table7[[#This Row],[security]],Table7[[#This Row],[Column1]])</f>
        <v>413</v>
      </c>
    </row>
    <row r="244" spans="1:22" ht="48" x14ac:dyDescent="0.2">
      <c r="A244">
        <v>241</v>
      </c>
      <c r="B244" t="s">
        <v>558</v>
      </c>
      <c r="C244" t="s">
        <v>591</v>
      </c>
      <c r="D244" t="s">
        <v>592</v>
      </c>
      <c r="E244" t="s">
        <v>593</v>
      </c>
      <c r="F244" t="s">
        <v>66</v>
      </c>
      <c r="G244" t="s">
        <v>471</v>
      </c>
      <c r="H244" t="s">
        <v>32</v>
      </c>
      <c r="I244" t="s">
        <v>128</v>
      </c>
      <c r="J244" t="s">
        <v>128</v>
      </c>
      <c r="K244" t="s">
        <v>594</v>
      </c>
      <c r="L244" t="s">
        <v>584</v>
      </c>
      <c r="M244" t="s">
        <v>44</v>
      </c>
      <c r="N244" s="7" t="str">
        <f>VLOOKUP(Table7[[#This Row],[protocol_version]],protocol_version!A:B,2,FALSE)</f>
        <v>tls</v>
      </c>
      <c r="O244" s="7" t="str">
        <f>VLOOKUP(Table7[kex_algorithm],Table2[#All],2,FALSE)</f>
        <v>psk</v>
      </c>
      <c r="P244" s="7" t="str">
        <f>VLOOKUP(Table7[auth_algorithm],Table3[#All],2,FALSE)</f>
        <v>psk</v>
      </c>
      <c r="Q244" s="7" t="str">
        <f>VLOOKUP(Table7[enc_algorithm],Table4[#All],2,FALSE)</f>
        <v>aes256</v>
      </c>
      <c r="R244" s="7">
        <f>VLOOKUP(Table7[enc_algorithm],Table4[#All],3,FALSE)</f>
        <v>256</v>
      </c>
      <c r="S244" s="7" t="b">
        <f>VLOOKUP(Table7[enc_algorithm],Table4[#All],4,FALSE)</f>
        <v>0</v>
      </c>
      <c r="T244" s="7" t="str">
        <f>VLOOKUP(Table7[hash_algorithm],Table5[#All],2,FALSE)</f>
        <v>ccm</v>
      </c>
      <c r="U24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session.add(CipherSuite(iana_name='TLS_PSK_WITH_AES_256_CCM', gnutls_name='PSK-AES256-CCM', byte_1=0xC0, byte_2=0xA5, protocol_version=CipherSuiteProtocolVersion.tls, kex_algorithm=KeyExchangeAlgorithm.psk, auth_algorithm=AuthenticationAlgorithm.psk, enc_algorithm=SymmetricAlgorithm.aes256, enc_algorithm_bits=256, aead=False, hash_algorithm=HashAlgorithm.ccm, security=CipherSuiteSecurity.secure))</v>
      </c>
      <c r="V244" s="8">
        <f>FIND(Table7[[#This Row],[security]],Table7[[#This Row],[Column1]])</f>
        <v>392</v>
      </c>
    </row>
    <row r="245" spans="1:22" ht="48" x14ac:dyDescent="0.2">
      <c r="A245">
        <v>242</v>
      </c>
      <c r="B245" t="s">
        <v>558</v>
      </c>
      <c r="C245" t="s">
        <v>782</v>
      </c>
      <c r="D245" t="s">
        <v>783</v>
      </c>
      <c r="E245" t="s">
        <v>784</v>
      </c>
      <c r="F245" t="s">
        <v>66</v>
      </c>
      <c r="G245" t="s">
        <v>785</v>
      </c>
      <c r="H245" t="s">
        <v>32</v>
      </c>
      <c r="I245" t="s">
        <v>128</v>
      </c>
      <c r="J245" t="s">
        <v>128</v>
      </c>
      <c r="K245" t="s">
        <v>594</v>
      </c>
      <c r="L245" t="s">
        <v>677</v>
      </c>
      <c r="M245" t="s">
        <v>44</v>
      </c>
      <c r="N245" s="7" t="str">
        <f>VLOOKUP(Table7[[#This Row],[protocol_version]],protocol_version!A:B,2,FALSE)</f>
        <v>tls</v>
      </c>
      <c r="O245" s="7" t="str">
        <f>VLOOKUP(Table7[kex_algorithm],Table2[#All],2,FALSE)</f>
        <v>psk</v>
      </c>
      <c r="P245" s="7" t="str">
        <f>VLOOKUP(Table7[auth_algorithm],Table3[#All],2,FALSE)</f>
        <v>psk</v>
      </c>
      <c r="Q245" s="7" t="str">
        <f>VLOOKUP(Table7[enc_algorithm],Table4[#All],2,FALSE)</f>
        <v>aes256</v>
      </c>
      <c r="R245" s="7">
        <f>VLOOKUP(Table7[enc_algorithm],Table4[#All],3,FALSE)</f>
        <v>256</v>
      </c>
      <c r="S245" s="7" t="b">
        <f>VLOOKUP(Table7[enc_algorithm],Table4[#All],4,FALSE)</f>
        <v>0</v>
      </c>
      <c r="T245" s="7" t="str">
        <f>VLOOKUP(Table7[hash_algorithm],Table5[#All],2,FALSE)</f>
        <v>ccm8</v>
      </c>
      <c r="U24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session.add(CipherSuite(iana_name='TLS_PSK_WITH_AES_256_CCM_8', gnutls_name='PSK-AES256-CCM8', byte_1=0xC0, byte_2=0xA9, protocol_version=CipherSuiteProtocolVersion.tls, kex_algorithm=KeyExchangeAlgorithm.psk, auth_algorithm=AuthenticationAlgorithm.psk, enc_algorithm=SymmetricAlgorithm.aes256, enc_algorithm_bits=256, aead=False, hash_algorithm=HashAlgorithm.ccm8, security=CipherSuiteSecurity.secure))</v>
      </c>
      <c r="V245" s="8">
        <f>FIND(Table7[[#This Row],[security]],Table7[[#This Row],[Column1]])</f>
        <v>396</v>
      </c>
    </row>
    <row r="246" spans="1:22" ht="48" x14ac:dyDescent="0.2">
      <c r="A246">
        <v>243</v>
      </c>
      <c r="B246" t="s">
        <v>558</v>
      </c>
      <c r="C246" t="s">
        <v>814</v>
      </c>
      <c r="D246" t="s">
        <v>815</v>
      </c>
      <c r="E246" t="s">
        <v>816</v>
      </c>
      <c r="F246" t="s">
        <v>15</v>
      </c>
      <c r="G246" t="s">
        <v>785</v>
      </c>
      <c r="H246" t="s">
        <v>32</v>
      </c>
      <c r="I246" t="s">
        <v>128</v>
      </c>
      <c r="J246" t="s">
        <v>128</v>
      </c>
      <c r="K246" t="s">
        <v>63</v>
      </c>
      <c r="L246" t="s">
        <v>64</v>
      </c>
      <c r="M246" t="s">
        <v>44</v>
      </c>
      <c r="N246" s="7" t="str">
        <f>VLOOKUP(Table7[[#This Row],[protocol_version]],protocol_version!A:B,2,FALSE)</f>
        <v>tls</v>
      </c>
      <c r="O246" s="7" t="str">
        <f>VLOOKUP(Table7[kex_algorithm],Table2[#All],2,FALSE)</f>
        <v>psk</v>
      </c>
      <c r="P246" s="7" t="str">
        <f>VLOOKUP(Table7[auth_algorithm],Table3[#All],2,FALSE)</f>
        <v>psk</v>
      </c>
      <c r="Q246" s="7" t="str">
        <f>VLOOKUP(Table7[enc_algorithm],Table4[#All],2,FALSE)</f>
        <v>aes256_gcm</v>
      </c>
      <c r="R246" s="7">
        <f>VLOOKUP(Table7[enc_algorithm],Table4[#All],3,FALSE)</f>
        <v>256</v>
      </c>
      <c r="S246" s="7" t="b">
        <f>VLOOKUP(Table7[enc_algorithm],Table4[#All],4,FALSE)</f>
        <v>1</v>
      </c>
      <c r="T246" s="7" t="str">
        <f>VLOOKUP(Table7[hash_algorithm],Table5[#All],2,FALSE)</f>
        <v>sha384</v>
      </c>
      <c r="U24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session.add(CipherSuite(iana_name='TLS_PSK_WITH_AES_256_GCM_SHA384', gnutls_name='PSK-AES256-GCM-SHA384', byte_1=0x00, byte_2=0xA9, protocol_version=CipherSuiteProtocolVersion.tls, kex_algorithm=KeyExchangeAlgorithm.psk, auth_algorithm=AuthenticationAlgorithm.psk, enc_algorithm=SymmetricAlgorithm.aes256_gcm, enc_algorithm_bits=256, aead=True, hash_algorithm=HashAlgorithm.sha384, security=CipherSuiteSecurity.secure))</v>
      </c>
      <c r="V246" s="8">
        <f>FIND(Table7[[#This Row],[security]],Table7[[#This Row],[Column1]])</f>
        <v>412</v>
      </c>
    </row>
    <row r="247" spans="1:22" ht="48" x14ac:dyDescent="0.2">
      <c r="A247">
        <v>244</v>
      </c>
      <c r="B247" t="s">
        <v>558</v>
      </c>
      <c r="C247" t="s">
        <v>684</v>
      </c>
      <c r="F247" t="s">
        <v>66</v>
      </c>
      <c r="G247" t="s">
        <v>685</v>
      </c>
      <c r="H247" t="s">
        <v>32</v>
      </c>
      <c r="I247" t="s">
        <v>128</v>
      </c>
      <c r="J247" t="s">
        <v>128</v>
      </c>
      <c r="K247" t="s">
        <v>68</v>
      </c>
      <c r="L247" t="s">
        <v>43</v>
      </c>
      <c r="M247" t="s">
        <v>27</v>
      </c>
      <c r="N247" s="7" t="str">
        <f>VLOOKUP(Table7[[#This Row],[protocol_version]],protocol_version!A:B,2,FALSE)</f>
        <v>tls</v>
      </c>
      <c r="O247" s="7" t="str">
        <f>VLOOKUP(Table7[kex_algorithm],Table2[#All],2,FALSE)</f>
        <v>psk</v>
      </c>
      <c r="P247" s="7" t="str">
        <f>VLOOKUP(Table7[auth_algorithm],Table3[#All],2,FALSE)</f>
        <v>psk</v>
      </c>
      <c r="Q247" s="7" t="str">
        <f>VLOOKUP(Table7[enc_algorithm],Table4[#All],2,FALSE)</f>
        <v>aria128_cbc</v>
      </c>
      <c r="R247" s="7">
        <f>VLOOKUP(Table7[enc_algorithm],Table4[#All],3,FALSE)</f>
        <v>128</v>
      </c>
      <c r="S247" s="7" t="b">
        <f>VLOOKUP(Table7[enc_algorithm],Table4[#All],4,FALSE)</f>
        <v>0</v>
      </c>
      <c r="T247" s="7" t="str">
        <f>VLOOKUP(Table7[hash_algorithm],Table5[#All],2,FALSE)</f>
        <v>sha256</v>
      </c>
      <c r="U24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session.add(CipherSuite(iana_name='TLS_PSK_WITH_ARIA_128_CBC_SHA256', gnutls_name=None, byte_1=0xC0, byte_2=0x64, protocol_version=CipherSuiteProtocolVersion.tls, kex_algorithm=KeyExchangeAlgorithm.psk, auth_algorithm=AuthenticationAlgorithm.psk, enc_algorithm=SymmetricAlgorithm.aria128_cbc, enc_algorithm_bits=128, aead=False, hash_algorithm=HashAlgorithm.sha256, security=CipherSuiteSecurity.secure))</v>
      </c>
      <c r="V247" s="8">
        <f>FIND(Table7[[#This Row],[security]],Table7[[#This Row],[Column1]])</f>
        <v>396</v>
      </c>
    </row>
    <row r="248" spans="1:22" ht="48" x14ac:dyDescent="0.2">
      <c r="A248">
        <v>245</v>
      </c>
      <c r="B248" t="s">
        <v>558</v>
      </c>
      <c r="C248" t="s">
        <v>678</v>
      </c>
      <c r="F248" t="s">
        <v>66</v>
      </c>
      <c r="G248" t="s">
        <v>679</v>
      </c>
      <c r="H248" t="s">
        <v>32</v>
      </c>
      <c r="I248" t="s">
        <v>128</v>
      </c>
      <c r="J248" t="s">
        <v>128</v>
      </c>
      <c r="K248" t="s">
        <v>71</v>
      </c>
      <c r="L248" t="s">
        <v>43</v>
      </c>
      <c r="M248" t="s">
        <v>44</v>
      </c>
      <c r="N248" s="7" t="str">
        <f>VLOOKUP(Table7[[#This Row],[protocol_version]],protocol_version!A:B,2,FALSE)</f>
        <v>tls</v>
      </c>
      <c r="O248" s="7" t="str">
        <f>VLOOKUP(Table7[kex_algorithm],Table2[#All],2,FALSE)</f>
        <v>psk</v>
      </c>
      <c r="P248" s="7" t="str">
        <f>VLOOKUP(Table7[auth_algorithm],Table3[#All],2,FALSE)</f>
        <v>psk</v>
      </c>
      <c r="Q248" s="7" t="str">
        <f>VLOOKUP(Table7[enc_algorithm],Table4[#All],2,FALSE)</f>
        <v>aria128_gcm</v>
      </c>
      <c r="R248" s="7">
        <f>VLOOKUP(Table7[enc_algorithm],Table4[#All],3,FALSE)</f>
        <v>128</v>
      </c>
      <c r="S248" s="7" t="b">
        <f>VLOOKUP(Table7[enc_algorithm],Table4[#All],4,FALSE)</f>
        <v>0</v>
      </c>
      <c r="T248" s="7" t="str">
        <f>VLOOKUP(Table7[hash_algorithm],Table5[#All],2,FALSE)</f>
        <v>sha256</v>
      </c>
      <c r="U24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session.add(CipherSuite(iana_name='TLS_PSK_WITH_ARIA_128_GCM_SHA256', gnutls_name=None, byte_1=0xC0, byte_2=0x6A, protocol_version=CipherSuiteProtocolVersion.tls, kex_algorithm=KeyExchangeAlgorithm.psk, auth_algorithm=AuthenticationAlgorithm.psk, enc_algorithm=SymmetricAlgorithm.aria128_gcm, enc_algorithm_bits=128, aead=False, hash_algorithm=HashAlgorithm.sha256, security=CipherSuiteSecurity.secure))</v>
      </c>
      <c r="V248" s="8">
        <f>FIND(Table7[[#This Row],[security]],Table7[[#This Row],[Column1]])</f>
        <v>396</v>
      </c>
    </row>
    <row r="249" spans="1:22" ht="48" x14ac:dyDescent="0.2">
      <c r="A249">
        <v>246</v>
      </c>
      <c r="B249" t="s">
        <v>558</v>
      </c>
      <c r="C249" t="s">
        <v>647</v>
      </c>
      <c r="F249" t="s">
        <v>66</v>
      </c>
      <c r="G249" t="s">
        <v>648</v>
      </c>
      <c r="H249" t="s">
        <v>32</v>
      </c>
      <c r="I249" t="s">
        <v>128</v>
      </c>
      <c r="J249" t="s">
        <v>128</v>
      </c>
      <c r="K249" t="s">
        <v>74</v>
      </c>
      <c r="L249" t="s">
        <v>64</v>
      </c>
      <c r="M249" t="s">
        <v>27</v>
      </c>
      <c r="N249" s="7" t="str">
        <f>VLOOKUP(Table7[[#This Row],[protocol_version]],protocol_version!A:B,2,FALSE)</f>
        <v>tls</v>
      </c>
      <c r="O249" s="7" t="str">
        <f>VLOOKUP(Table7[kex_algorithm],Table2[#All],2,FALSE)</f>
        <v>psk</v>
      </c>
      <c r="P249" s="7" t="str">
        <f>VLOOKUP(Table7[auth_algorithm],Table3[#All],2,FALSE)</f>
        <v>psk</v>
      </c>
      <c r="Q249" s="7" t="str">
        <f>VLOOKUP(Table7[enc_algorithm],Table4[#All],2,FALSE)</f>
        <v>aria256_cbc</v>
      </c>
      <c r="R249" s="7">
        <f>VLOOKUP(Table7[enc_algorithm],Table4[#All],3,FALSE)</f>
        <v>256</v>
      </c>
      <c r="S249" s="7" t="b">
        <f>VLOOKUP(Table7[enc_algorithm],Table4[#All],4,FALSE)</f>
        <v>0</v>
      </c>
      <c r="T249" s="7" t="str">
        <f>VLOOKUP(Table7[hash_algorithm],Table5[#All],2,FALSE)</f>
        <v>sha384</v>
      </c>
      <c r="U24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session.add(CipherSuite(iana_name='TLS_PSK_WITH_ARIA_256_CBC_SHA384', gnutls_name=None, byte_1=0xC0, byte_2=0x65, protocol_version=CipherSuiteProtocolVersion.tls, kex_algorithm=KeyExchangeAlgorithm.psk, auth_algorithm=AuthenticationAlgorithm.psk, enc_algorithm=SymmetricAlgorithm.aria256_cbc, enc_algorithm_bits=256, aead=False, hash_algorithm=HashAlgorithm.sha384, security=CipherSuiteSecurity.secure))</v>
      </c>
      <c r="V249" s="8">
        <f>FIND(Table7[[#This Row],[security]],Table7[[#This Row],[Column1]])</f>
        <v>396</v>
      </c>
    </row>
    <row r="250" spans="1:22" ht="48" x14ac:dyDescent="0.2">
      <c r="A250">
        <v>247</v>
      </c>
      <c r="B250" t="s">
        <v>558</v>
      </c>
      <c r="C250" t="s">
        <v>644</v>
      </c>
      <c r="F250" t="s">
        <v>66</v>
      </c>
      <c r="G250" t="s">
        <v>562</v>
      </c>
      <c r="H250" t="s">
        <v>32</v>
      </c>
      <c r="I250" t="s">
        <v>128</v>
      </c>
      <c r="J250" t="s">
        <v>128</v>
      </c>
      <c r="K250" t="s">
        <v>77</v>
      </c>
      <c r="L250" t="s">
        <v>64</v>
      </c>
      <c r="M250" t="s">
        <v>44</v>
      </c>
      <c r="N250" s="7" t="str">
        <f>VLOOKUP(Table7[[#This Row],[protocol_version]],protocol_version!A:B,2,FALSE)</f>
        <v>tls</v>
      </c>
      <c r="O250" s="7" t="str">
        <f>VLOOKUP(Table7[kex_algorithm],Table2[#All],2,FALSE)</f>
        <v>psk</v>
      </c>
      <c r="P250" s="7" t="str">
        <f>VLOOKUP(Table7[auth_algorithm],Table3[#All],2,FALSE)</f>
        <v>psk</v>
      </c>
      <c r="Q250" s="7" t="str">
        <f>VLOOKUP(Table7[enc_algorithm],Table4[#All],2,FALSE)</f>
        <v>aria256_gcm</v>
      </c>
      <c r="R250" s="7">
        <f>VLOOKUP(Table7[enc_algorithm],Table4[#All],3,FALSE)</f>
        <v>256</v>
      </c>
      <c r="S250" s="7" t="b">
        <f>VLOOKUP(Table7[enc_algorithm],Table4[#All],4,FALSE)</f>
        <v>0</v>
      </c>
      <c r="T250" s="7" t="str">
        <f>VLOOKUP(Table7[hash_algorithm],Table5[#All],2,FALSE)</f>
        <v>sha384</v>
      </c>
      <c r="U25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session.add(CipherSuite(iana_name='TLS_PSK_WITH_ARIA_256_GCM_SHA384', gnutls_name=None, byte_1=0xC0, byte_2=0x6B, protocol_version=CipherSuiteProtocolVersion.tls, kex_algorithm=KeyExchangeAlgorithm.psk, auth_algorithm=AuthenticationAlgorithm.psk, enc_algorithm=SymmetricAlgorithm.aria256_gcm, enc_algorithm_bits=256, aead=False, hash_algorithm=HashAlgorithm.sha384, security=CipherSuiteSecurity.secure))</v>
      </c>
      <c r="V250" s="8">
        <f>FIND(Table7[[#This Row],[security]],Table7[[#This Row],[Column1]])</f>
        <v>396</v>
      </c>
    </row>
    <row r="251" spans="1:22" ht="48" x14ac:dyDescent="0.2">
      <c r="A251">
        <v>248</v>
      </c>
      <c r="B251" t="s">
        <v>558</v>
      </c>
      <c r="C251" t="s">
        <v>755</v>
      </c>
      <c r="D251" t="s">
        <v>756</v>
      </c>
      <c r="E251" t="s">
        <v>757</v>
      </c>
      <c r="F251" t="s">
        <v>66</v>
      </c>
      <c r="G251" t="s">
        <v>453</v>
      </c>
      <c r="H251" t="s">
        <v>32</v>
      </c>
      <c r="I251" t="s">
        <v>128</v>
      </c>
      <c r="J251" t="s">
        <v>128</v>
      </c>
      <c r="K251" t="s">
        <v>81</v>
      </c>
      <c r="L251" t="s">
        <v>43</v>
      </c>
      <c r="M251" t="s">
        <v>27</v>
      </c>
      <c r="N251" s="7" t="str">
        <f>VLOOKUP(Table7[[#This Row],[protocol_version]],protocol_version!A:B,2,FALSE)</f>
        <v>tls</v>
      </c>
      <c r="O251" s="7" t="str">
        <f>VLOOKUP(Table7[kex_algorithm],Table2[#All],2,FALSE)</f>
        <v>psk</v>
      </c>
      <c r="P251" s="7" t="str">
        <f>VLOOKUP(Table7[auth_algorithm],Table3[#All],2,FALSE)</f>
        <v>psk</v>
      </c>
      <c r="Q251" s="7" t="str">
        <f>VLOOKUP(Table7[enc_algorithm],Table4[#All],2,FALSE)</f>
        <v>camellia128_cbc</v>
      </c>
      <c r="R251" s="7">
        <f>VLOOKUP(Table7[enc_algorithm],Table4[#All],3,FALSE)</f>
        <v>128</v>
      </c>
      <c r="S251" s="7" t="b">
        <f>VLOOKUP(Table7[enc_algorithm],Table4[#All],4,FALSE)</f>
        <v>0</v>
      </c>
      <c r="T251" s="7" t="str">
        <f>VLOOKUP(Table7[hash_algorithm],Table5[#All],2,FALSE)</f>
        <v>sha256</v>
      </c>
      <c r="U25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session.add(CipherSuite(iana_name='TLS_PSK_WITH_CAMELLIA_128_CBC_SHA256', gnutls_name='PSK-CAMELLIA128-SHA256', byte_1=0xC0, byte_2=0x94, protocol_version=CipherSuiteProtocolVersion.tls, kex_algorithm=KeyExchangeAlgorithm.psk, auth_algorithm=AuthenticationAlgorithm.psk, enc_algorithm=SymmetricAlgorithm.camellia128_cbc, enc_algorithm_bits=128, aead=False, hash_algorithm=HashAlgorithm.sha256, security=CipherSuiteSecurity.secure))</v>
      </c>
      <c r="V251" s="8">
        <f>FIND(Table7[[#This Row],[security]],Table7[[#This Row],[Column1]])</f>
        <v>424</v>
      </c>
    </row>
    <row r="252" spans="1:22" ht="48" x14ac:dyDescent="0.2">
      <c r="A252">
        <v>249</v>
      </c>
      <c r="B252" t="s">
        <v>558</v>
      </c>
      <c r="C252" t="s">
        <v>821</v>
      </c>
      <c r="D252" t="s">
        <v>822</v>
      </c>
      <c r="F252" t="s">
        <v>66</v>
      </c>
      <c r="G252" t="s">
        <v>140</v>
      </c>
      <c r="H252" t="s">
        <v>32</v>
      </c>
      <c r="I252" t="s">
        <v>128</v>
      </c>
      <c r="J252" t="s">
        <v>128</v>
      </c>
      <c r="K252" t="s">
        <v>89</v>
      </c>
      <c r="L252" t="s">
        <v>43</v>
      </c>
      <c r="M252" t="s">
        <v>44</v>
      </c>
      <c r="N252" s="7" t="str">
        <f>VLOOKUP(Table7[[#This Row],[protocol_version]],protocol_version!A:B,2,FALSE)</f>
        <v>tls</v>
      </c>
      <c r="O252" s="7" t="str">
        <f>VLOOKUP(Table7[kex_algorithm],Table2[#All],2,FALSE)</f>
        <v>psk</v>
      </c>
      <c r="P252" s="7" t="str">
        <f>VLOOKUP(Table7[auth_algorithm],Table3[#All],2,FALSE)</f>
        <v>psk</v>
      </c>
      <c r="Q252" s="7" t="str">
        <f>VLOOKUP(Table7[enc_algorithm],Table4[#All],2,FALSE)</f>
        <v>camellia128_gcm</v>
      </c>
      <c r="R252" s="7">
        <f>VLOOKUP(Table7[enc_algorithm],Table4[#All],3,FALSE)</f>
        <v>128</v>
      </c>
      <c r="S252" s="7" t="b">
        <f>VLOOKUP(Table7[enc_algorithm],Table4[#All],4,FALSE)</f>
        <v>0</v>
      </c>
      <c r="T252" s="7" t="str">
        <f>VLOOKUP(Table7[hash_algorithm],Table5[#All],2,FALSE)</f>
        <v>sha256</v>
      </c>
      <c r="U25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session.add(CipherSuite(iana_name='TLS_PSK_WITH_CAMELLIA_128_GCM_SHA256', gnutls_name=None, byte_1=0xC0, byte_2=0x8E, protocol_version=CipherSuiteProtocolVersion.tls, kex_algorithm=KeyExchangeAlgorithm.psk, auth_algorithm=AuthenticationAlgorithm.psk, enc_algorithm=SymmetricAlgorithm.camellia128_gcm, enc_algorithm_bits=128, aead=False, hash_algorithm=HashAlgorithm.sha256, security=CipherSuiteSecurity.secure))</v>
      </c>
      <c r="V252" s="8">
        <f>FIND(Table7[[#This Row],[security]],Table7[[#This Row],[Column1]])</f>
        <v>404</v>
      </c>
    </row>
    <row r="253" spans="1:22" ht="48" x14ac:dyDescent="0.2">
      <c r="A253">
        <v>250</v>
      </c>
      <c r="B253" t="s">
        <v>558</v>
      </c>
      <c r="C253" t="s">
        <v>749</v>
      </c>
      <c r="D253" t="s">
        <v>750</v>
      </c>
      <c r="E253" t="s">
        <v>751</v>
      </c>
      <c r="F253" t="s">
        <v>66</v>
      </c>
      <c r="G253" t="s">
        <v>364</v>
      </c>
      <c r="H253" t="s">
        <v>32</v>
      </c>
      <c r="I253" t="s">
        <v>128</v>
      </c>
      <c r="J253" t="s">
        <v>128</v>
      </c>
      <c r="K253" t="s">
        <v>94</v>
      </c>
      <c r="L253" t="s">
        <v>64</v>
      </c>
      <c r="M253" t="s">
        <v>27</v>
      </c>
      <c r="N253" s="7" t="str">
        <f>VLOOKUP(Table7[[#This Row],[protocol_version]],protocol_version!A:B,2,FALSE)</f>
        <v>tls</v>
      </c>
      <c r="O253" s="7" t="str">
        <f>VLOOKUP(Table7[kex_algorithm],Table2[#All],2,FALSE)</f>
        <v>psk</v>
      </c>
      <c r="P253" s="7" t="str">
        <f>VLOOKUP(Table7[auth_algorithm],Table3[#All],2,FALSE)</f>
        <v>psk</v>
      </c>
      <c r="Q253" s="7" t="str">
        <f>VLOOKUP(Table7[enc_algorithm],Table4[#All],2,FALSE)</f>
        <v>camellia256_cbc</v>
      </c>
      <c r="R253" s="7">
        <f>VLOOKUP(Table7[enc_algorithm],Table4[#All],3,FALSE)</f>
        <v>256</v>
      </c>
      <c r="S253" s="7" t="b">
        <f>VLOOKUP(Table7[enc_algorithm],Table4[#All],4,FALSE)</f>
        <v>0</v>
      </c>
      <c r="T253" s="7" t="str">
        <f>VLOOKUP(Table7[hash_algorithm],Table5[#All],2,FALSE)</f>
        <v>sha384</v>
      </c>
      <c r="U25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session.add(CipherSuite(iana_name='TLS_PSK_WITH_CAMELLIA_256_CBC_SHA384', gnutls_name='PSK-CAMELLIA256-SHA384', byte_1=0xC0, byte_2=0x95, protocol_version=CipherSuiteProtocolVersion.tls, kex_algorithm=KeyExchangeAlgorithm.psk, auth_algorithm=AuthenticationAlgorithm.psk, enc_algorithm=SymmetricAlgorithm.camellia256_cbc, enc_algorithm_bits=256, aead=False, hash_algorithm=HashAlgorithm.sha384, security=CipherSuiteSecurity.secure))</v>
      </c>
      <c r="V253" s="8">
        <f>FIND(Table7[[#This Row],[security]],Table7[[#This Row],[Column1]])</f>
        <v>424</v>
      </c>
    </row>
    <row r="254" spans="1:22" ht="48" x14ac:dyDescent="0.2">
      <c r="A254">
        <v>251</v>
      </c>
      <c r="B254" t="s">
        <v>558</v>
      </c>
      <c r="C254" t="s">
        <v>655</v>
      </c>
      <c r="D254" t="s">
        <v>656</v>
      </c>
      <c r="F254" t="s">
        <v>66</v>
      </c>
      <c r="G254" t="s">
        <v>299</v>
      </c>
      <c r="H254" t="s">
        <v>32</v>
      </c>
      <c r="I254" t="s">
        <v>128</v>
      </c>
      <c r="J254" t="s">
        <v>128</v>
      </c>
      <c r="K254" t="s">
        <v>102</v>
      </c>
      <c r="L254" t="s">
        <v>64</v>
      </c>
      <c r="M254" t="s">
        <v>44</v>
      </c>
      <c r="N254" s="7" t="str">
        <f>VLOOKUP(Table7[[#This Row],[protocol_version]],protocol_version!A:B,2,FALSE)</f>
        <v>tls</v>
      </c>
      <c r="O254" s="7" t="str">
        <f>VLOOKUP(Table7[kex_algorithm],Table2[#All],2,FALSE)</f>
        <v>psk</v>
      </c>
      <c r="P254" s="7" t="str">
        <f>VLOOKUP(Table7[auth_algorithm],Table3[#All],2,FALSE)</f>
        <v>psk</v>
      </c>
      <c r="Q254" s="7" t="str">
        <f>VLOOKUP(Table7[enc_algorithm],Table4[#All],2,FALSE)</f>
        <v>camellia256_gcm</v>
      </c>
      <c r="R254" s="7">
        <f>VLOOKUP(Table7[enc_algorithm],Table4[#All],3,FALSE)</f>
        <v>256</v>
      </c>
      <c r="S254" s="7" t="b">
        <f>VLOOKUP(Table7[enc_algorithm],Table4[#All],4,FALSE)</f>
        <v>0</v>
      </c>
      <c r="T254" s="7" t="str">
        <f>VLOOKUP(Table7[hash_algorithm],Table5[#All],2,FALSE)</f>
        <v>sha384</v>
      </c>
      <c r="U25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session.add(CipherSuite(iana_name='TLS_PSK_WITH_CAMELLIA_256_GCM_SHA384', gnutls_name=None, byte_1=0xC0, byte_2=0x8F, protocol_version=CipherSuiteProtocolVersion.tls, kex_algorithm=KeyExchangeAlgorithm.psk, auth_algorithm=AuthenticationAlgorithm.psk, enc_algorithm=SymmetricAlgorithm.camellia256_gcm, enc_algorithm_bits=256, aead=False, hash_algorithm=HashAlgorithm.sha384, security=CipherSuiteSecurity.secure))</v>
      </c>
      <c r="V254" s="8">
        <f>FIND(Table7[[#This Row],[security]],Table7[[#This Row],[Column1]])</f>
        <v>404</v>
      </c>
    </row>
    <row r="255" spans="1:22" ht="48" x14ac:dyDescent="0.2">
      <c r="A255">
        <v>252</v>
      </c>
      <c r="B255" t="s">
        <v>558</v>
      </c>
      <c r="C255" t="s">
        <v>620</v>
      </c>
      <c r="D255" t="s">
        <v>621</v>
      </c>
      <c r="E255" t="s">
        <v>622</v>
      </c>
      <c r="F255" t="s">
        <v>588</v>
      </c>
      <c r="G255" t="s">
        <v>623</v>
      </c>
      <c r="H255" t="s">
        <v>32</v>
      </c>
      <c r="I255" t="s">
        <v>128</v>
      </c>
      <c r="J255" t="s">
        <v>128</v>
      </c>
      <c r="K255" t="s">
        <v>590</v>
      </c>
      <c r="L255" t="s">
        <v>43</v>
      </c>
      <c r="M255" t="s">
        <v>44</v>
      </c>
      <c r="N255" s="7" t="str">
        <f>VLOOKUP(Table7[[#This Row],[protocol_version]],protocol_version!A:B,2,FALSE)</f>
        <v>tls</v>
      </c>
      <c r="O255" s="7" t="str">
        <f>VLOOKUP(Table7[kex_algorithm],Table2[#All],2,FALSE)</f>
        <v>psk</v>
      </c>
      <c r="P255" s="7" t="str">
        <f>VLOOKUP(Table7[auth_algorithm],Table3[#All],2,FALSE)</f>
        <v>psk</v>
      </c>
      <c r="Q255" s="7" t="str">
        <f>VLOOKUP(Table7[enc_algorithm],Table4[#All],2,FALSE)</f>
        <v>chacha20_poly1305</v>
      </c>
      <c r="R255" s="7">
        <f>VLOOKUP(Table7[enc_algorithm],Table4[#All],3,FALSE)</f>
        <v>256</v>
      </c>
      <c r="S255" s="7" t="b">
        <f>VLOOKUP(Table7[enc_algorithm],Table4[#All],4,FALSE)</f>
        <v>1</v>
      </c>
      <c r="T255" s="7" t="str">
        <f>VLOOKUP(Table7[hash_algorithm],Table5[#All],2,FALSE)</f>
        <v>sha256</v>
      </c>
      <c r="U25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session.add(CipherSuite(iana_name='TLS_PSK_WITH_CHACHA20_POLY1305_SHA256', gnutls_name='PSK-CHACHA20-POLY1305', byte_1=0xCC, byte_2=0xAB, protocol_version=CipherSuiteProtocolVersion.tls, kex_algorithm=KeyExchangeAlgorithm.psk, auth_algorithm=AuthenticationAlgorithm.psk, enc_algorithm=SymmetricAlgorithm.chacha20_poly1305, enc_algorithm_bits=256, aead=True, hash_algorithm=HashAlgorithm.sha256, security=CipherSuiteSecurity.secure))</v>
      </c>
      <c r="V255" s="8">
        <f>FIND(Table7[[#This Row],[security]],Table7[[#This Row],[Column1]])</f>
        <v>425</v>
      </c>
    </row>
    <row r="256" spans="1:22" ht="48" x14ac:dyDescent="0.2">
      <c r="A256">
        <v>253</v>
      </c>
      <c r="B256" t="s">
        <v>558</v>
      </c>
      <c r="C256" t="s">
        <v>450</v>
      </c>
      <c r="D256" t="s">
        <v>451</v>
      </c>
      <c r="E256" t="s">
        <v>452</v>
      </c>
      <c r="F256" t="s">
        <v>15</v>
      </c>
      <c r="G256" t="s">
        <v>453</v>
      </c>
      <c r="H256" t="s">
        <v>32</v>
      </c>
      <c r="I256" t="s">
        <v>143</v>
      </c>
      <c r="J256" t="s">
        <v>128</v>
      </c>
      <c r="K256" t="s">
        <v>38</v>
      </c>
      <c r="L256" t="s">
        <v>21</v>
      </c>
      <c r="M256" t="s">
        <v>27</v>
      </c>
      <c r="N256" s="7" t="str">
        <f>VLOOKUP(Table7[[#This Row],[protocol_version]],protocol_version!A:B,2,FALSE)</f>
        <v>tls</v>
      </c>
      <c r="O256" s="7" t="str">
        <f>VLOOKUP(Table7[kex_algorithm],Table2[#All],2,FALSE)</f>
        <v>rsa</v>
      </c>
      <c r="P256" s="7" t="str">
        <f>VLOOKUP(Table7[auth_algorithm],Table3[#All],2,FALSE)</f>
        <v>psk</v>
      </c>
      <c r="Q256" s="7" t="str">
        <f>VLOOKUP(Table7[enc_algorithm],Table4[#All],2,FALSE)</f>
        <v>aes128_cbc</v>
      </c>
      <c r="R256" s="7">
        <f>VLOOKUP(Table7[enc_algorithm],Table4[#All],3,FALSE)</f>
        <v>128</v>
      </c>
      <c r="S256" s="7" t="b">
        <f>VLOOKUP(Table7[enc_algorithm],Table4[#All],4,FALSE)</f>
        <v>0</v>
      </c>
      <c r="T256" s="7" t="str">
        <f>VLOOKUP(Table7[hash_algorithm],Table5[#All],2,FALSE)</f>
        <v>sha1</v>
      </c>
      <c r="U25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session.add(CipherSuite(iana_name='TLS_RSA_PSK_WITH_AES_128_CBC_SHA', gnutls_name='RSA-PSK-AES128-CBC-SHA', byte_1=0x00, byte_2=0x94, protocol_version=CipherSuiteProtocolVersion.tls, kex_algorithm=KeyExchangeAlgorithm.rsa, auth_algorithm=AuthenticationAlgorithm.psk, enc_algorithm=SymmetricAlgorithm.aes128_cbc, enc_algorithm_bits=128, aead=False, hash_algorithm=HashAlgorithm.sha1, security=CipherSuiteSecurity.secure))</v>
      </c>
      <c r="V256" s="8">
        <f>FIND(Table7[[#This Row],[security]],Table7[[#This Row],[Column1]])</f>
        <v>413</v>
      </c>
    </row>
    <row r="257" spans="1:22" ht="48" x14ac:dyDescent="0.2">
      <c r="A257">
        <v>254</v>
      </c>
      <c r="B257" t="s">
        <v>558</v>
      </c>
      <c r="C257" t="s">
        <v>803</v>
      </c>
      <c r="D257" t="s">
        <v>804</v>
      </c>
      <c r="E257" t="s">
        <v>805</v>
      </c>
      <c r="F257" t="s">
        <v>15</v>
      </c>
      <c r="G257" t="s">
        <v>806</v>
      </c>
      <c r="H257" t="s">
        <v>32</v>
      </c>
      <c r="I257" t="s">
        <v>143</v>
      </c>
      <c r="J257" t="s">
        <v>128</v>
      </c>
      <c r="K257" t="s">
        <v>38</v>
      </c>
      <c r="L257" t="s">
        <v>43</v>
      </c>
      <c r="M257" t="s">
        <v>27</v>
      </c>
      <c r="N257" s="7" t="str">
        <f>VLOOKUP(Table7[[#This Row],[protocol_version]],protocol_version!A:B,2,FALSE)</f>
        <v>tls</v>
      </c>
      <c r="O257" s="7" t="str">
        <f>VLOOKUP(Table7[kex_algorithm],Table2[#All],2,FALSE)</f>
        <v>rsa</v>
      </c>
      <c r="P257" s="7" t="str">
        <f>VLOOKUP(Table7[auth_algorithm],Table3[#All],2,FALSE)</f>
        <v>psk</v>
      </c>
      <c r="Q257" s="7" t="str">
        <f>VLOOKUP(Table7[enc_algorithm],Table4[#All],2,FALSE)</f>
        <v>aes128_cbc</v>
      </c>
      <c r="R257" s="7">
        <f>VLOOKUP(Table7[enc_algorithm],Table4[#All],3,FALSE)</f>
        <v>128</v>
      </c>
      <c r="S257" s="7" t="b">
        <f>VLOOKUP(Table7[enc_algorithm],Table4[#All],4,FALSE)</f>
        <v>0</v>
      </c>
      <c r="T257" s="7" t="str">
        <f>VLOOKUP(Table7[hash_algorithm],Table5[#All],2,FALSE)</f>
        <v>sha256</v>
      </c>
      <c r="U25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session.add(CipherSuite(iana_name='TLS_RSA_PSK_WITH_AES_128_CBC_SHA256', gnutls_name='RSA-PSK-AES128-CBC-SHA256', byte_1=0x00, byte_2=0xB6, protocol_version=CipherSuiteProtocolVersion.tls, kex_algorithm=KeyExchangeAlgorithm.rsa, auth_algorithm=AuthenticationAlgorithm.psk, enc_algorithm=SymmetricAlgorithm.aes128_cbc, enc_algorithm_bits=128, aead=False, hash_algorithm=HashAlgorithm.sha256, security=CipherSuiteSecurity.secure))</v>
      </c>
      <c r="V257" s="8">
        <f>FIND(Table7[[#This Row],[security]],Table7[[#This Row],[Column1]])</f>
        <v>421</v>
      </c>
    </row>
    <row r="258" spans="1:22" ht="48" x14ac:dyDescent="0.2">
      <c r="A258">
        <v>255</v>
      </c>
      <c r="B258" t="s">
        <v>558</v>
      </c>
      <c r="C258" t="s">
        <v>612</v>
      </c>
      <c r="D258" t="s">
        <v>613</v>
      </c>
      <c r="E258" t="s">
        <v>614</v>
      </c>
      <c r="F258" t="s">
        <v>15</v>
      </c>
      <c r="G258" t="s">
        <v>615</v>
      </c>
      <c r="H258" t="s">
        <v>32</v>
      </c>
      <c r="I258" t="s">
        <v>143</v>
      </c>
      <c r="J258" t="s">
        <v>128</v>
      </c>
      <c r="K258" t="s">
        <v>49</v>
      </c>
      <c r="L258" t="s">
        <v>43</v>
      </c>
      <c r="M258" t="s">
        <v>44</v>
      </c>
      <c r="N258" s="7" t="str">
        <f>VLOOKUP(Table7[[#This Row],[protocol_version]],protocol_version!A:B,2,FALSE)</f>
        <v>tls</v>
      </c>
      <c r="O258" s="7" t="str">
        <f>VLOOKUP(Table7[kex_algorithm],Table2[#All],2,FALSE)</f>
        <v>rsa</v>
      </c>
      <c r="P258" s="7" t="str">
        <f>VLOOKUP(Table7[auth_algorithm],Table3[#All],2,FALSE)</f>
        <v>psk</v>
      </c>
      <c r="Q258" s="7" t="str">
        <f>VLOOKUP(Table7[enc_algorithm],Table4[#All],2,FALSE)</f>
        <v>aes128_gcm</v>
      </c>
      <c r="R258" s="7">
        <f>VLOOKUP(Table7[enc_algorithm],Table4[#All],3,FALSE)</f>
        <v>128</v>
      </c>
      <c r="S258" s="7" t="b">
        <f>VLOOKUP(Table7[enc_algorithm],Table4[#All],4,FALSE)</f>
        <v>1</v>
      </c>
      <c r="T258" s="7" t="str">
        <f>VLOOKUP(Table7[hash_algorithm],Table5[#All],2,FALSE)</f>
        <v>sha256</v>
      </c>
      <c r="U25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session.add(CipherSuite(iana_name='TLS_RSA_PSK_WITH_AES_128_GCM_SHA256', gnutls_name='RSA-PSK-AES128-GCM-SHA256', byte_1=0x00, byte_2=0xAC, protocol_version=CipherSuiteProtocolVersion.tls, kex_algorithm=KeyExchangeAlgorithm.rsa, auth_algorithm=AuthenticationAlgorithm.psk, enc_algorithm=SymmetricAlgorithm.aes128_gcm, enc_algorithm_bits=128, aead=True, hash_algorithm=HashAlgorithm.sha256, security=CipherSuiteSecurity.secure))</v>
      </c>
      <c r="V258" s="8">
        <f>FIND(Table7[[#This Row],[security]],Table7[[#This Row],[Column1]])</f>
        <v>420</v>
      </c>
    </row>
    <row r="259" spans="1:22" ht="48" x14ac:dyDescent="0.2">
      <c r="A259">
        <v>256</v>
      </c>
      <c r="B259" t="s">
        <v>558</v>
      </c>
      <c r="C259" t="s">
        <v>361</v>
      </c>
      <c r="D259" t="s">
        <v>362</v>
      </c>
      <c r="E259" t="s">
        <v>363</v>
      </c>
      <c r="F259" t="s">
        <v>15</v>
      </c>
      <c r="G259" t="s">
        <v>364</v>
      </c>
      <c r="H259" t="s">
        <v>32</v>
      </c>
      <c r="I259" t="s">
        <v>143</v>
      </c>
      <c r="J259" t="s">
        <v>128</v>
      </c>
      <c r="K259" t="s">
        <v>54</v>
      </c>
      <c r="L259" t="s">
        <v>21</v>
      </c>
      <c r="M259" t="s">
        <v>27</v>
      </c>
      <c r="N259" s="7" t="str">
        <f>VLOOKUP(Table7[[#This Row],[protocol_version]],protocol_version!A:B,2,FALSE)</f>
        <v>tls</v>
      </c>
      <c r="O259" s="7" t="str">
        <f>VLOOKUP(Table7[kex_algorithm],Table2[#All],2,FALSE)</f>
        <v>rsa</v>
      </c>
      <c r="P259" s="7" t="str">
        <f>VLOOKUP(Table7[auth_algorithm],Table3[#All],2,FALSE)</f>
        <v>psk</v>
      </c>
      <c r="Q259" s="7" t="str">
        <f>VLOOKUP(Table7[enc_algorithm],Table4[#All],2,FALSE)</f>
        <v>aes256_cbc</v>
      </c>
      <c r="R259" s="7">
        <f>VLOOKUP(Table7[enc_algorithm],Table4[#All],3,FALSE)</f>
        <v>256</v>
      </c>
      <c r="S259" s="7" t="b">
        <f>VLOOKUP(Table7[enc_algorithm],Table4[#All],4,FALSE)</f>
        <v>0</v>
      </c>
      <c r="T259" s="7" t="str">
        <f>VLOOKUP(Table7[hash_algorithm],Table5[#All],2,FALSE)</f>
        <v>sha1</v>
      </c>
      <c r="U25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session.add(CipherSuite(iana_name='TLS_RSA_PSK_WITH_AES_256_CBC_SHA', gnutls_name='RSA-PSK-AES256-CBC-SHA', byte_1=0x00, byte_2=0x95, protocol_version=CipherSuiteProtocolVersion.tls, kex_algorithm=KeyExchangeAlgorithm.rsa, auth_algorithm=AuthenticationAlgorithm.psk, enc_algorithm=SymmetricAlgorithm.aes256_cbc, enc_algorithm_bits=256, aead=False, hash_algorithm=HashAlgorithm.sha1, security=CipherSuiteSecurity.secure))</v>
      </c>
      <c r="V259" s="8">
        <f>FIND(Table7[[#This Row],[security]],Table7[[#This Row],[Column1]])</f>
        <v>413</v>
      </c>
    </row>
    <row r="260" spans="1:22" ht="48" x14ac:dyDescent="0.2">
      <c r="A260">
        <v>257</v>
      </c>
      <c r="B260" t="s">
        <v>558</v>
      </c>
      <c r="C260" t="s">
        <v>601</v>
      </c>
      <c r="D260" t="s">
        <v>602</v>
      </c>
      <c r="E260" t="s">
        <v>603</v>
      </c>
      <c r="F260" t="s">
        <v>15</v>
      </c>
      <c r="G260" t="s">
        <v>604</v>
      </c>
      <c r="H260" t="s">
        <v>32</v>
      </c>
      <c r="I260" t="s">
        <v>143</v>
      </c>
      <c r="J260" t="s">
        <v>128</v>
      </c>
      <c r="K260" t="s">
        <v>54</v>
      </c>
      <c r="L260" t="s">
        <v>64</v>
      </c>
      <c r="M260" t="s">
        <v>27</v>
      </c>
      <c r="N260" s="7" t="str">
        <f>VLOOKUP(Table7[[#This Row],[protocol_version]],protocol_version!A:B,2,FALSE)</f>
        <v>tls</v>
      </c>
      <c r="O260" s="7" t="str">
        <f>VLOOKUP(Table7[kex_algorithm],Table2[#All],2,FALSE)</f>
        <v>rsa</v>
      </c>
      <c r="P260" s="7" t="str">
        <f>VLOOKUP(Table7[auth_algorithm],Table3[#All],2,FALSE)</f>
        <v>psk</v>
      </c>
      <c r="Q260" s="7" t="str">
        <f>VLOOKUP(Table7[enc_algorithm],Table4[#All],2,FALSE)</f>
        <v>aes256_cbc</v>
      </c>
      <c r="R260" s="7">
        <f>VLOOKUP(Table7[enc_algorithm],Table4[#All],3,FALSE)</f>
        <v>256</v>
      </c>
      <c r="S260" s="7" t="b">
        <f>VLOOKUP(Table7[enc_algorithm],Table4[#All],4,FALSE)</f>
        <v>0</v>
      </c>
      <c r="T260" s="7" t="str">
        <f>VLOOKUP(Table7[hash_algorithm],Table5[#All],2,FALSE)</f>
        <v>sha384</v>
      </c>
      <c r="U26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session.add(CipherSuite(iana_name='TLS_RSA_PSK_WITH_AES_256_CBC_SHA384', gnutls_name='RSA-PSK-AES256-CBC-SHA384', byte_1=0x00, byte_2=0xB7, protocol_version=CipherSuiteProtocolVersion.tls, kex_algorithm=KeyExchangeAlgorithm.rsa, auth_algorithm=AuthenticationAlgorithm.psk, enc_algorithm=SymmetricAlgorithm.aes256_cbc, enc_algorithm_bits=256, aead=False, hash_algorithm=HashAlgorithm.sha384, security=CipherSuiteSecurity.secure))</v>
      </c>
      <c r="V260" s="8">
        <f>FIND(Table7[[#This Row],[security]],Table7[[#This Row],[Column1]])</f>
        <v>421</v>
      </c>
    </row>
    <row r="261" spans="1:22" ht="48" x14ac:dyDescent="0.2">
      <c r="A261">
        <v>258</v>
      </c>
      <c r="B261" t="s">
        <v>558</v>
      </c>
      <c r="C261" t="s">
        <v>680</v>
      </c>
      <c r="D261" t="s">
        <v>681</v>
      </c>
      <c r="E261" t="s">
        <v>682</v>
      </c>
      <c r="F261" t="s">
        <v>15</v>
      </c>
      <c r="G261" t="s">
        <v>683</v>
      </c>
      <c r="H261" t="s">
        <v>32</v>
      </c>
      <c r="I261" t="s">
        <v>143</v>
      </c>
      <c r="J261" t="s">
        <v>128</v>
      </c>
      <c r="K261" t="s">
        <v>63</v>
      </c>
      <c r="L261" t="s">
        <v>64</v>
      </c>
      <c r="M261" t="s">
        <v>44</v>
      </c>
      <c r="N261" s="7" t="str">
        <f>VLOOKUP(Table7[[#This Row],[protocol_version]],protocol_version!A:B,2,FALSE)</f>
        <v>tls</v>
      </c>
      <c r="O261" s="7" t="str">
        <f>VLOOKUP(Table7[kex_algorithm],Table2[#All],2,FALSE)</f>
        <v>rsa</v>
      </c>
      <c r="P261" s="7" t="str">
        <f>VLOOKUP(Table7[auth_algorithm],Table3[#All],2,FALSE)</f>
        <v>psk</v>
      </c>
      <c r="Q261" s="7" t="str">
        <f>VLOOKUP(Table7[enc_algorithm],Table4[#All],2,FALSE)</f>
        <v>aes256_gcm</v>
      </c>
      <c r="R261" s="7">
        <f>VLOOKUP(Table7[enc_algorithm],Table4[#All],3,FALSE)</f>
        <v>256</v>
      </c>
      <c r="S261" s="7" t="b">
        <f>VLOOKUP(Table7[enc_algorithm],Table4[#All],4,FALSE)</f>
        <v>1</v>
      </c>
      <c r="T261" s="7" t="str">
        <f>VLOOKUP(Table7[hash_algorithm],Table5[#All],2,FALSE)</f>
        <v>sha384</v>
      </c>
      <c r="U26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session.add(CipherSuite(iana_name='TLS_RSA_PSK_WITH_AES_256_GCM_SHA384', gnutls_name='RSA-PSK-AES256-GCM-SHA384', byte_1=0x00, byte_2=0xAD, protocol_version=CipherSuiteProtocolVersion.tls, kex_algorithm=KeyExchangeAlgorithm.rsa, auth_algorithm=AuthenticationAlgorithm.psk, enc_algorithm=SymmetricAlgorithm.aes256_gcm, enc_algorithm_bits=256, aead=True, hash_algorithm=HashAlgorithm.sha384, security=CipherSuiteSecurity.secure))</v>
      </c>
      <c r="V261" s="8">
        <f>FIND(Table7[[#This Row],[security]],Table7[[#This Row],[Column1]])</f>
        <v>420</v>
      </c>
    </row>
    <row r="262" spans="1:22" ht="48" x14ac:dyDescent="0.2">
      <c r="A262">
        <v>259</v>
      </c>
      <c r="B262" t="s">
        <v>558</v>
      </c>
      <c r="C262" t="s">
        <v>789</v>
      </c>
      <c r="F262" t="s">
        <v>66</v>
      </c>
      <c r="G262" t="s">
        <v>459</v>
      </c>
      <c r="H262" t="s">
        <v>32</v>
      </c>
      <c r="I262" t="s">
        <v>143</v>
      </c>
      <c r="J262" t="s">
        <v>128</v>
      </c>
      <c r="K262" t="s">
        <v>68</v>
      </c>
      <c r="L262" t="s">
        <v>43</v>
      </c>
      <c r="M262" t="s">
        <v>27</v>
      </c>
      <c r="N262" s="7" t="str">
        <f>VLOOKUP(Table7[[#This Row],[protocol_version]],protocol_version!A:B,2,FALSE)</f>
        <v>tls</v>
      </c>
      <c r="O262" s="7" t="str">
        <f>VLOOKUP(Table7[kex_algorithm],Table2[#All],2,FALSE)</f>
        <v>rsa</v>
      </c>
      <c r="P262" s="7" t="str">
        <f>VLOOKUP(Table7[auth_algorithm],Table3[#All],2,FALSE)</f>
        <v>psk</v>
      </c>
      <c r="Q262" s="7" t="str">
        <f>VLOOKUP(Table7[enc_algorithm],Table4[#All],2,FALSE)</f>
        <v>aria128_cbc</v>
      </c>
      <c r="R262" s="7">
        <f>VLOOKUP(Table7[enc_algorithm],Table4[#All],3,FALSE)</f>
        <v>128</v>
      </c>
      <c r="S262" s="7" t="b">
        <f>VLOOKUP(Table7[enc_algorithm],Table4[#All],4,FALSE)</f>
        <v>0</v>
      </c>
      <c r="T262" s="7" t="str">
        <f>VLOOKUP(Table7[hash_algorithm],Table5[#All],2,FALSE)</f>
        <v>sha256</v>
      </c>
      <c r="U26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session.add(CipherSuite(iana_name='TLS_RSA_PSK_WITH_ARIA_128_CBC_SHA256', gnutls_name=None, byte_1=0xC0, byte_2=0x68, protocol_version=CipherSuiteProtocolVersion.tls, kex_algorithm=KeyExchangeAlgorithm.rsa, auth_algorithm=AuthenticationAlgorithm.psk, enc_algorithm=SymmetricAlgorithm.aria128_cbc, enc_algorithm_bits=128, aead=False, hash_algorithm=HashAlgorithm.sha256, security=CipherSuiteSecurity.secure))</v>
      </c>
      <c r="V262" s="8">
        <f>FIND(Table7[[#This Row],[security]],Table7[[#This Row],[Column1]])</f>
        <v>400</v>
      </c>
    </row>
    <row r="263" spans="1:22" ht="48" x14ac:dyDescent="0.2">
      <c r="A263">
        <v>260</v>
      </c>
      <c r="B263" t="s">
        <v>558</v>
      </c>
      <c r="C263" t="s">
        <v>645</v>
      </c>
      <c r="F263" t="s">
        <v>66</v>
      </c>
      <c r="G263" t="s">
        <v>646</v>
      </c>
      <c r="H263" t="s">
        <v>32</v>
      </c>
      <c r="I263" t="s">
        <v>143</v>
      </c>
      <c r="J263" t="s">
        <v>128</v>
      </c>
      <c r="K263" t="s">
        <v>71</v>
      </c>
      <c r="L263" t="s">
        <v>43</v>
      </c>
      <c r="M263" t="s">
        <v>44</v>
      </c>
      <c r="N263" s="7" t="str">
        <f>VLOOKUP(Table7[[#This Row],[protocol_version]],protocol_version!A:B,2,FALSE)</f>
        <v>tls</v>
      </c>
      <c r="O263" s="7" t="str">
        <f>VLOOKUP(Table7[kex_algorithm],Table2[#All],2,FALSE)</f>
        <v>rsa</v>
      </c>
      <c r="P263" s="7" t="str">
        <f>VLOOKUP(Table7[auth_algorithm],Table3[#All],2,FALSE)</f>
        <v>psk</v>
      </c>
      <c r="Q263" s="7" t="str">
        <f>VLOOKUP(Table7[enc_algorithm],Table4[#All],2,FALSE)</f>
        <v>aria128_gcm</v>
      </c>
      <c r="R263" s="7">
        <f>VLOOKUP(Table7[enc_algorithm],Table4[#All],3,FALSE)</f>
        <v>128</v>
      </c>
      <c r="S263" s="7" t="b">
        <f>VLOOKUP(Table7[enc_algorithm],Table4[#All],4,FALSE)</f>
        <v>0</v>
      </c>
      <c r="T263" s="7" t="str">
        <f>VLOOKUP(Table7[hash_algorithm],Table5[#All],2,FALSE)</f>
        <v>sha256</v>
      </c>
      <c r="U26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session.add(CipherSuite(iana_name='TLS_RSA_PSK_WITH_ARIA_128_GCM_SHA256', gnutls_name=None, byte_1=0xC0, byte_2=0x6E, protocol_version=CipherSuiteProtocolVersion.tls, kex_algorithm=KeyExchangeAlgorithm.rsa, auth_algorithm=AuthenticationAlgorithm.psk, enc_algorithm=SymmetricAlgorithm.aria128_gcm, enc_algorithm_bits=128, aead=False, hash_algorithm=HashAlgorithm.sha256, security=CipherSuiteSecurity.secure))</v>
      </c>
      <c r="V263" s="8">
        <f>FIND(Table7[[#This Row],[security]],Table7[[#This Row],[Column1]])</f>
        <v>400</v>
      </c>
    </row>
    <row r="264" spans="1:22" ht="48" x14ac:dyDescent="0.2">
      <c r="A264">
        <v>261</v>
      </c>
      <c r="B264" t="s">
        <v>558</v>
      </c>
      <c r="C264" t="s">
        <v>695</v>
      </c>
      <c r="F264" t="s">
        <v>66</v>
      </c>
      <c r="G264" t="s">
        <v>349</v>
      </c>
      <c r="H264" t="s">
        <v>32</v>
      </c>
      <c r="I264" t="s">
        <v>143</v>
      </c>
      <c r="J264" t="s">
        <v>128</v>
      </c>
      <c r="K264" t="s">
        <v>74</v>
      </c>
      <c r="L264" t="s">
        <v>64</v>
      </c>
      <c r="M264" t="s">
        <v>27</v>
      </c>
      <c r="N264" s="7" t="str">
        <f>VLOOKUP(Table7[[#This Row],[protocol_version]],protocol_version!A:B,2,FALSE)</f>
        <v>tls</v>
      </c>
      <c r="O264" s="7" t="str">
        <f>VLOOKUP(Table7[kex_algorithm],Table2[#All],2,FALSE)</f>
        <v>rsa</v>
      </c>
      <c r="P264" s="7" t="str">
        <f>VLOOKUP(Table7[auth_algorithm],Table3[#All],2,FALSE)</f>
        <v>psk</v>
      </c>
      <c r="Q264" s="7" t="str">
        <f>VLOOKUP(Table7[enc_algorithm],Table4[#All],2,FALSE)</f>
        <v>aria256_cbc</v>
      </c>
      <c r="R264" s="7">
        <f>VLOOKUP(Table7[enc_algorithm],Table4[#All],3,FALSE)</f>
        <v>256</v>
      </c>
      <c r="S264" s="7" t="b">
        <f>VLOOKUP(Table7[enc_algorithm],Table4[#All],4,FALSE)</f>
        <v>0</v>
      </c>
      <c r="T264" s="7" t="str">
        <f>VLOOKUP(Table7[hash_algorithm],Table5[#All],2,FALSE)</f>
        <v>sha384</v>
      </c>
      <c r="U26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session.add(CipherSuite(iana_name='TLS_RSA_PSK_WITH_ARIA_256_CBC_SHA384', gnutls_name=None, byte_1=0xC0, byte_2=0x69, protocol_version=CipherSuiteProtocolVersion.tls, kex_algorithm=KeyExchangeAlgorithm.rsa, auth_algorithm=AuthenticationAlgorithm.psk, enc_algorithm=SymmetricAlgorithm.aria256_cbc, enc_algorithm_bits=256, aead=False, hash_algorithm=HashAlgorithm.sha384, security=CipherSuiteSecurity.secure))</v>
      </c>
      <c r="V264" s="8">
        <f>FIND(Table7[[#This Row],[security]],Table7[[#This Row],[Column1]])</f>
        <v>400</v>
      </c>
    </row>
    <row r="265" spans="1:22" ht="48" x14ac:dyDescent="0.2">
      <c r="A265">
        <v>262</v>
      </c>
      <c r="B265" t="s">
        <v>558</v>
      </c>
      <c r="C265" t="s">
        <v>660</v>
      </c>
      <c r="F265" t="s">
        <v>66</v>
      </c>
      <c r="G265" t="s">
        <v>661</v>
      </c>
      <c r="H265" t="s">
        <v>32</v>
      </c>
      <c r="I265" t="s">
        <v>143</v>
      </c>
      <c r="J265" t="s">
        <v>128</v>
      </c>
      <c r="K265" t="s">
        <v>77</v>
      </c>
      <c r="L265" t="s">
        <v>64</v>
      </c>
      <c r="M265" t="s">
        <v>44</v>
      </c>
      <c r="N265" s="7" t="str">
        <f>VLOOKUP(Table7[[#This Row],[protocol_version]],protocol_version!A:B,2,FALSE)</f>
        <v>tls</v>
      </c>
      <c r="O265" s="7" t="str">
        <f>VLOOKUP(Table7[kex_algorithm],Table2[#All],2,FALSE)</f>
        <v>rsa</v>
      </c>
      <c r="P265" s="7" t="str">
        <f>VLOOKUP(Table7[auth_algorithm],Table3[#All],2,FALSE)</f>
        <v>psk</v>
      </c>
      <c r="Q265" s="7" t="str">
        <f>VLOOKUP(Table7[enc_algorithm],Table4[#All],2,FALSE)</f>
        <v>aria256_gcm</v>
      </c>
      <c r="R265" s="7">
        <f>VLOOKUP(Table7[enc_algorithm],Table4[#All],3,FALSE)</f>
        <v>256</v>
      </c>
      <c r="S265" s="7" t="b">
        <f>VLOOKUP(Table7[enc_algorithm],Table4[#All],4,FALSE)</f>
        <v>0</v>
      </c>
      <c r="T265" s="7" t="str">
        <f>VLOOKUP(Table7[hash_algorithm],Table5[#All],2,FALSE)</f>
        <v>sha384</v>
      </c>
      <c r="U26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session.add(CipherSuite(iana_name='TLS_RSA_PSK_WITH_ARIA_256_GCM_SHA384', gnutls_name=None, byte_1=0xC0, byte_2=0x6F, protocol_version=CipherSuiteProtocolVersion.tls, kex_algorithm=KeyExchangeAlgorithm.rsa, auth_algorithm=AuthenticationAlgorithm.psk, enc_algorithm=SymmetricAlgorithm.aria256_gcm, enc_algorithm_bits=256, aead=False, hash_algorithm=HashAlgorithm.sha384, security=CipherSuiteSecurity.secure))</v>
      </c>
      <c r="V265" s="8">
        <f>FIND(Table7[[#This Row],[security]],Table7[[#This Row],[Column1]])</f>
        <v>400</v>
      </c>
    </row>
    <row r="266" spans="1:22" ht="48" x14ac:dyDescent="0.2">
      <c r="A266">
        <v>263</v>
      </c>
      <c r="B266" t="s">
        <v>558</v>
      </c>
      <c r="C266" t="s">
        <v>571</v>
      </c>
      <c r="D266" t="s">
        <v>572</v>
      </c>
      <c r="E266" t="s">
        <v>573</v>
      </c>
      <c r="F266" t="s">
        <v>66</v>
      </c>
      <c r="G266" t="s">
        <v>528</v>
      </c>
      <c r="H266" t="s">
        <v>32</v>
      </c>
      <c r="I266" t="s">
        <v>143</v>
      </c>
      <c r="J266" t="s">
        <v>128</v>
      </c>
      <c r="K266" t="s">
        <v>81</v>
      </c>
      <c r="L266" t="s">
        <v>43</v>
      </c>
      <c r="M266" t="s">
        <v>27</v>
      </c>
      <c r="N266" s="7" t="str">
        <f>VLOOKUP(Table7[[#This Row],[protocol_version]],protocol_version!A:B,2,FALSE)</f>
        <v>tls</v>
      </c>
      <c r="O266" s="7" t="str">
        <f>VLOOKUP(Table7[kex_algorithm],Table2[#All],2,FALSE)</f>
        <v>rsa</v>
      </c>
      <c r="P266" s="7" t="str">
        <f>VLOOKUP(Table7[auth_algorithm],Table3[#All],2,FALSE)</f>
        <v>psk</v>
      </c>
      <c r="Q266" s="7" t="str">
        <f>VLOOKUP(Table7[enc_algorithm],Table4[#All],2,FALSE)</f>
        <v>camellia128_cbc</v>
      </c>
      <c r="R266" s="7">
        <f>VLOOKUP(Table7[enc_algorithm],Table4[#All],3,FALSE)</f>
        <v>128</v>
      </c>
      <c r="S266" s="7" t="b">
        <f>VLOOKUP(Table7[enc_algorithm],Table4[#All],4,FALSE)</f>
        <v>0</v>
      </c>
      <c r="T266" s="7" t="str">
        <f>VLOOKUP(Table7[hash_algorithm],Table5[#All],2,FALSE)</f>
        <v>sha256</v>
      </c>
      <c r="U26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session.add(CipherSuite(iana_name='TLS_RSA_PSK_WITH_CAMELLIA_128_CBC_SHA256', gnutls_name='RSA-PSK-CAMELLIA128-SHA256', byte_1=0xC0, byte_2=0x98, protocol_version=CipherSuiteProtocolVersion.tls, kex_algorithm=KeyExchangeAlgorithm.rsa, auth_algorithm=AuthenticationAlgorithm.psk, enc_algorithm=SymmetricAlgorithm.camellia128_cbc, enc_algorithm_bits=128, aead=False, hash_algorithm=HashAlgorithm.sha256, security=CipherSuiteSecurity.secure))</v>
      </c>
      <c r="V266" s="8">
        <f>FIND(Table7[[#This Row],[security]],Table7[[#This Row],[Column1]])</f>
        <v>432</v>
      </c>
    </row>
    <row r="267" spans="1:22" ht="48" x14ac:dyDescent="0.2">
      <c r="A267">
        <v>264</v>
      </c>
      <c r="B267" t="s">
        <v>558</v>
      </c>
      <c r="C267" t="s">
        <v>812</v>
      </c>
      <c r="D267" t="s">
        <v>813</v>
      </c>
      <c r="F267" t="s">
        <v>66</v>
      </c>
      <c r="G267" t="s">
        <v>264</v>
      </c>
      <c r="H267" t="s">
        <v>32</v>
      </c>
      <c r="I267" t="s">
        <v>143</v>
      </c>
      <c r="J267" t="s">
        <v>128</v>
      </c>
      <c r="K267" t="s">
        <v>89</v>
      </c>
      <c r="L267" t="s">
        <v>43</v>
      </c>
      <c r="M267" t="s">
        <v>44</v>
      </c>
      <c r="N267" s="7" t="str">
        <f>VLOOKUP(Table7[[#This Row],[protocol_version]],protocol_version!A:B,2,FALSE)</f>
        <v>tls</v>
      </c>
      <c r="O267" s="7" t="str">
        <f>VLOOKUP(Table7[kex_algorithm],Table2[#All],2,FALSE)</f>
        <v>rsa</v>
      </c>
      <c r="P267" s="7" t="str">
        <f>VLOOKUP(Table7[auth_algorithm],Table3[#All],2,FALSE)</f>
        <v>psk</v>
      </c>
      <c r="Q267" s="7" t="str">
        <f>VLOOKUP(Table7[enc_algorithm],Table4[#All],2,FALSE)</f>
        <v>camellia128_gcm</v>
      </c>
      <c r="R267" s="7">
        <f>VLOOKUP(Table7[enc_algorithm],Table4[#All],3,FALSE)</f>
        <v>128</v>
      </c>
      <c r="S267" s="7" t="b">
        <f>VLOOKUP(Table7[enc_algorithm],Table4[#All],4,FALSE)</f>
        <v>0</v>
      </c>
      <c r="T267" s="7" t="str">
        <f>VLOOKUP(Table7[hash_algorithm],Table5[#All],2,FALSE)</f>
        <v>sha256</v>
      </c>
      <c r="U26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session.add(CipherSuite(iana_name='TLS_RSA_PSK_WITH_CAMELLIA_128_GCM_SHA256', gnutls_name=None, byte_1=0xC0, byte_2=0x92, protocol_version=CipherSuiteProtocolVersion.tls, kex_algorithm=KeyExchangeAlgorithm.rsa, auth_algorithm=AuthenticationAlgorithm.psk, enc_algorithm=SymmetricAlgorithm.camellia128_gcm, enc_algorithm_bits=128, aead=False, hash_algorithm=HashAlgorithm.sha256, security=CipherSuiteSecurity.secure))</v>
      </c>
      <c r="V267" s="8">
        <f>FIND(Table7[[#This Row],[security]],Table7[[#This Row],[Column1]])</f>
        <v>408</v>
      </c>
    </row>
    <row r="268" spans="1:22" ht="48" x14ac:dyDescent="0.2">
      <c r="A268">
        <v>265</v>
      </c>
      <c r="B268" t="s">
        <v>558</v>
      </c>
      <c r="C268" t="s">
        <v>699</v>
      </c>
      <c r="D268" t="s">
        <v>700</v>
      </c>
      <c r="E268" t="s">
        <v>701</v>
      </c>
      <c r="F268" t="s">
        <v>66</v>
      </c>
      <c r="G268" t="s">
        <v>468</v>
      </c>
      <c r="H268" t="s">
        <v>32</v>
      </c>
      <c r="I268" t="s">
        <v>143</v>
      </c>
      <c r="J268" t="s">
        <v>128</v>
      </c>
      <c r="K268" t="s">
        <v>94</v>
      </c>
      <c r="L268" t="s">
        <v>64</v>
      </c>
      <c r="M268" t="s">
        <v>27</v>
      </c>
      <c r="N268" s="7" t="str">
        <f>VLOOKUP(Table7[[#This Row],[protocol_version]],protocol_version!A:B,2,FALSE)</f>
        <v>tls</v>
      </c>
      <c r="O268" s="7" t="str">
        <f>VLOOKUP(Table7[kex_algorithm],Table2[#All],2,FALSE)</f>
        <v>rsa</v>
      </c>
      <c r="P268" s="7" t="str">
        <f>VLOOKUP(Table7[auth_algorithm],Table3[#All],2,FALSE)</f>
        <v>psk</v>
      </c>
      <c r="Q268" s="7" t="str">
        <f>VLOOKUP(Table7[enc_algorithm],Table4[#All],2,FALSE)</f>
        <v>camellia256_cbc</v>
      </c>
      <c r="R268" s="7">
        <f>VLOOKUP(Table7[enc_algorithm],Table4[#All],3,FALSE)</f>
        <v>256</v>
      </c>
      <c r="S268" s="7" t="b">
        <f>VLOOKUP(Table7[enc_algorithm],Table4[#All],4,FALSE)</f>
        <v>0</v>
      </c>
      <c r="T268" s="7" t="str">
        <f>VLOOKUP(Table7[hash_algorithm],Table5[#All],2,FALSE)</f>
        <v>sha384</v>
      </c>
      <c r="U26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session.add(CipherSuite(iana_name='TLS_RSA_PSK_WITH_CAMELLIA_256_CBC_SHA384', gnutls_name='RSA-PSK-CAMELLIA256-SHA384', byte_1=0xC0, byte_2=0x99, protocol_version=CipherSuiteProtocolVersion.tls, kex_algorithm=KeyExchangeAlgorithm.rsa, auth_algorithm=AuthenticationAlgorithm.psk, enc_algorithm=SymmetricAlgorithm.camellia256_cbc, enc_algorithm_bits=256, aead=False, hash_algorithm=HashAlgorithm.sha384, security=CipherSuiteSecurity.secure))</v>
      </c>
      <c r="V268" s="8">
        <f>FIND(Table7[[#This Row],[security]],Table7[[#This Row],[Column1]])</f>
        <v>432</v>
      </c>
    </row>
    <row r="269" spans="1:22" ht="48" x14ac:dyDescent="0.2">
      <c r="A269">
        <v>266</v>
      </c>
      <c r="B269" t="s">
        <v>558</v>
      </c>
      <c r="C269" t="s">
        <v>801</v>
      </c>
      <c r="D269" t="s">
        <v>802</v>
      </c>
      <c r="F269" t="s">
        <v>66</v>
      </c>
      <c r="G269" t="s">
        <v>406</v>
      </c>
      <c r="H269" t="s">
        <v>32</v>
      </c>
      <c r="I269" t="s">
        <v>143</v>
      </c>
      <c r="J269" t="s">
        <v>128</v>
      </c>
      <c r="K269" t="s">
        <v>102</v>
      </c>
      <c r="L269" t="s">
        <v>64</v>
      </c>
      <c r="M269" t="s">
        <v>44</v>
      </c>
      <c r="N269" s="7" t="str">
        <f>VLOOKUP(Table7[[#This Row],[protocol_version]],protocol_version!A:B,2,FALSE)</f>
        <v>tls</v>
      </c>
      <c r="O269" s="7" t="str">
        <f>VLOOKUP(Table7[kex_algorithm],Table2[#All],2,FALSE)</f>
        <v>rsa</v>
      </c>
      <c r="P269" s="7" t="str">
        <f>VLOOKUP(Table7[auth_algorithm],Table3[#All],2,FALSE)</f>
        <v>psk</v>
      </c>
      <c r="Q269" s="7" t="str">
        <f>VLOOKUP(Table7[enc_algorithm],Table4[#All],2,FALSE)</f>
        <v>camellia256_gcm</v>
      </c>
      <c r="R269" s="7">
        <f>VLOOKUP(Table7[enc_algorithm],Table4[#All],3,FALSE)</f>
        <v>256</v>
      </c>
      <c r="S269" s="7" t="b">
        <f>VLOOKUP(Table7[enc_algorithm],Table4[#All],4,FALSE)</f>
        <v>0</v>
      </c>
      <c r="T269" s="7" t="str">
        <f>VLOOKUP(Table7[hash_algorithm],Table5[#All],2,FALSE)</f>
        <v>sha384</v>
      </c>
      <c r="U26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session.add(CipherSuite(iana_name='TLS_RSA_PSK_WITH_CAMELLIA_256_GCM_SHA384', gnutls_name=None, byte_1=0xC0, byte_2=0x93, protocol_version=CipherSuiteProtocolVersion.tls, kex_algorithm=KeyExchangeAlgorithm.rsa, auth_algorithm=AuthenticationAlgorithm.psk, enc_algorithm=SymmetricAlgorithm.camellia256_gcm, enc_algorithm_bits=256, aead=False, hash_algorithm=HashAlgorithm.sha384, security=CipherSuiteSecurity.secure))</v>
      </c>
      <c r="V269" s="8">
        <f>FIND(Table7[[#This Row],[security]],Table7[[#This Row],[Column1]])</f>
        <v>408</v>
      </c>
    </row>
    <row r="270" spans="1:22" ht="48" x14ac:dyDescent="0.2">
      <c r="A270">
        <v>267</v>
      </c>
      <c r="B270" t="s">
        <v>558</v>
      </c>
      <c r="C270" t="s">
        <v>585</v>
      </c>
      <c r="D270" t="s">
        <v>586</v>
      </c>
      <c r="E270" t="s">
        <v>587</v>
      </c>
      <c r="F270" t="s">
        <v>588</v>
      </c>
      <c r="G270" t="s">
        <v>589</v>
      </c>
      <c r="H270" t="s">
        <v>32</v>
      </c>
      <c r="I270" t="s">
        <v>143</v>
      </c>
      <c r="J270" t="s">
        <v>128</v>
      </c>
      <c r="K270" t="s">
        <v>590</v>
      </c>
      <c r="L270" t="s">
        <v>43</v>
      </c>
      <c r="M270" t="s">
        <v>44</v>
      </c>
      <c r="N270" s="7" t="str">
        <f>VLOOKUP(Table7[[#This Row],[protocol_version]],protocol_version!A:B,2,FALSE)</f>
        <v>tls</v>
      </c>
      <c r="O270" s="7" t="str">
        <f>VLOOKUP(Table7[kex_algorithm],Table2[#All],2,FALSE)</f>
        <v>rsa</v>
      </c>
      <c r="P270" s="7" t="str">
        <f>VLOOKUP(Table7[auth_algorithm],Table3[#All],2,FALSE)</f>
        <v>psk</v>
      </c>
      <c r="Q270" s="7" t="str">
        <f>VLOOKUP(Table7[enc_algorithm],Table4[#All],2,FALSE)</f>
        <v>chacha20_poly1305</v>
      </c>
      <c r="R270" s="7">
        <f>VLOOKUP(Table7[enc_algorithm],Table4[#All],3,FALSE)</f>
        <v>256</v>
      </c>
      <c r="S270" s="7" t="b">
        <f>VLOOKUP(Table7[enc_algorithm],Table4[#All],4,FALSE)</f>
        <v>1</v>
      </c>
      <c r="T270" s="7" t="str">
        <f>VLOOKUP(Table7[hash_algorithm],Table5[#All],2,FALSE)</f>
        <v>sha256</v>
      </c>
      <c r="U27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session.add(CipherSuite(iana_name='TLS_RSA_PSK_WITH_CHACHA20_POLY1305_SHA256', gnutls_name='RSA-PSK-CHACHA20-POLY1305', byte_1=0xCC, byte_2=0xAE, protocol_version=CipherSuiteProtocolVersion.tls, kex_algorithm=KeyExchangeAlgorithm.rsa, auth_algorithm=AuthenticationAlgorithm.psk, enc_algorithm=SymmetricAlgorithm.chacha20_poly1305, enc_algorithm_bits=256, aead=True, hash_algorithm=HashAlgorithm.sha256, security=CipherSuiteSecurity.secure))</v>
      </c>
      <c r="V270" s="8">
        <f>FIND(Table7[[#This Row],[security]],Table7[[#This Row],[Column1]])</f>
        <v>433</v>
      </c>
    </row>
    <row r="271" spans="1:22" ht="48" x14ac:dyDescent="0.2">
      <c r="A271">
        <v>268</v>
      </c>
      <c r="B271" t="s">
        <v>558</v>
      </c>
      <c r="C271" t="s">
        <v>546</v>
      </c>
      <c r="D271" t="s">
        <v>547</v>
      </c>
      <c r="E271" t="s">
        <v>548</v>
      </c>
      <c r="F271" t="s">
        <v>15</v>
      </c>
      <c r="G271" t="s">
        <v>549</v>
      </c>
      <c r="H271" t="s">
        <v>32</v>
      </c>
      <c r="I271" t="s">
        <v>143</v>
      </c>
      <c r="J271" t="s">
        <v>143</v>
      </c>
      <c r="K271" t="s">
        <v>38</v>
      </c>
      <c r="L271" t="s">
        <v>21</v>
      </c>
      <c r="M271" t="s">
        <v>27</v>
      </c>
      <c r="N271" s="7" t="str">
        <f>VLOOKUP(Table7[[#This Row],[protocol_version]],protocol_version!A:B,2,FALSE)</f>
        <v>tls</v>
      </c>
      <c r="O271" s="7" t="str">
        <f>VLOOKUP(Table7[kex_algorithm],Table2[#All],2,FALSE)</f>
        <v>rsa</v>
      </c>
      <c r="P271" s="7" t="str">
        <f>VLOOKUP(Table7[auth_algorithm],Table3[#All],2,FALSE)</f>
        <v>rsa</v>
      </c>
      <c r="Q271" s="7" t="str">
        <f>VLOOKUP(Table7[enc_algorithm],Table4[#All],2,FALSE)</f>
        <v>aes128_cbc</v>
      </c>
      <c r="R271" s="7">
        <f>VLOOKUP(Table7[enc_algorithm],Table4[#All],3,FALSE)</f>
        <v>128</v>
      </c>
      <c r="S271" s="7" t="b">
        <f>VLOOKUP(Table7[enc_algorithm],Table4[#All],4,FALSE)</f>
        <v>0</v>
      </c>
      <c r="T271" s="7" t="str">
        <f>VLOOKUP(Table7[hash_algorithm],Table5[#All],2,FALSE)</f>
        <v>sha1</v>
      </c>
      <c r="U27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session.add(CipherSuite(iana_name='TLS_RSA_WITH_AES_128_CBC_SHA', gnutls_name='AES128-SHA', byte_1=0x00, byte_2=0x2F, protocol_version=CipherSuiteProtocolVersion.tls, kex_algorithm=KeyExchangeAlgorithm.rsa, auth_algorithm=AuthenticationAlgorithm.rsa, enc_algorithm=SymmetricAlgorithm.aes128_cbc, enc_algorithm_bits=128, aead=False, hash_algorithm=HashAlgorithm.sha1, security=CipherSuiteSecurity.secure))</v>
      </c>
      <c r="V271" s="8">
        <f>FIND(Table7[[#This Row],[security]],Table7[[#This Row],[Column1]])</f>
        <v>397</v>
      </c>
    </row>
    <row r="272" spans="1:22" ht="48" x14ac:dyDescent="0.2">
      <c r="A272">
        <v>269</v>
      </c>
      <c r="B272" t="s">
        <v>558</v>
      </c>
      <c r="C272" t="s">
        <v>608</v>
      </c>
      <c r="D272" t="s">
        <v>609</v>
      </c>
      <c r="E272" t="s">
        <v>610</v>
      </c>
      <c r="F272" t="s">
        <v>15</v>
      </c>
      <c r="G272" t="s">
        <v>611</v>
      </c>
      <c r="H272" t="s">
        <v>32</v>
      </c>
      <c r="I272" t="s">
        <v>143</v>
      </c>
      <c r="J272" t="s">
        <v>143</v>
      </c>
      <c r="K272" t="s">
        <v>38</v>
      </c>
      <c r="L272" t="s">
        <v>43</v>
      </c>
      <c r="M272" t="s">
        <v>44</v>
      </c>
      <c r="N272" s="7" t="str">
        <f>VLOOKUP(Table7[[#This Row],[protocol_version]],protocol_version!A:B,2,FALSE)</f>
        <v>tls</v>
      </c>
      <c r="O272" s="7" t="str">
        <f>VLOOKUP(Table7[kex_algorithm],Table2[#All],2,FALSE)</f>
        <v>rsa</v>
      </c>
      <c r="P272" s="7" t="str">
        <f>VLOOKUP(Table7[auth_algorithm],Table3[#All],2,FALSE)</f>
        <v>rsa</v>
      </c>
      <c r="Q272" s="7" t="str">
        <f>VLOOKUP(Table7[enc_algorithm],Table4[#All],2,FALSE)</f>
        <v>aes128_cbc</v>
      </c>
      <c r="R272" s="7">
        <f>VLOOKUP(Table7[enc_algorithm],Table4[#All],3,FALSE)</f>
        <v>128</v>
      </c>
      <c r="S272" s="7" t="b">
        <f>VLOOKUP(Table7[enc_algorithm],Table4[#All],4,FALSE)</f>
        <v>0</v>
      </c>
      <c r="T272" s="7" t="str">
        <f>VLOOKUP(Table7[hash_algorithm],Table5[#All],2,FALSE)</f>
        <v>sha256</v>
      </c>
      <c r="U27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session.add(CipherSuite(iana_name='TLS_RSA_WITH_AES_128_CBC_SHA256', gnutls_name='AES128-SHA256', byte_1=0x00, byte_2=0x3C, protocol_version=CipherSuiteProtocolVersion.tls, kex_algorithm=KeyExchangeAlgorithm.rsa, auth_algorithm=AuthenticationAlgorithm.rsa, enc_algorithm=SymmetricAlgorithm.aes128_cbc, enc_algorithm_bits=128, aead=False, hash_algorithm=HashAlgorithm.sha256, security=CipherSuiteSecurity.secure))</v>
      </c>
      <c r="V272" s="8">
        <f>FIND(Table7[[#This Row],[security]],Table7[[#This Row],[Column1]])</f>
        <v>405</v>
      </c>
    </row>
    <row r="273" spans="1:22" ht="48" x14ac:dyDescent="0.2">
      <c r="A273">
        <v>270</v>
      </c>
      <c r="B273" t="s">
        <v>558</v>
      </c>
      <c r="C273" t="s">
        <v>595</v>
      </c>
      <c r="D273" t="s">
        <v>596</v>
      </c>
      <c r="E273" t="s">
        <v>597</v>
      </c>
      <c r="F273" t="s">
        <v>66</v>
      </c>
      <c r="G273" t="s">
        <v>598</v>
      </c>
      <c r="H273" t="s">
        <v>32</v>
      </c>
      <c r="I273" t="s">
        <v>143</v>
      </c>
      <c r="J273" t="s">
        <v>143</v>
      </c>
      <c r="K273" t="s">
        <v>583</v>
      </c>
      <c r="L273" t="s">
        <v>584</v>
      </c>
      <c r="M273" t="s">
        <v>44</v>
      </c>
      <c r="N273" s="7" t="str">
        <f>VLOOKUP(Table7[[#This Row],[protocol_version]],protocol_version!A:B,2,FALSE)</f>
        <v>tls</v>
      </c>
      <c r="O273" s="7" t="str">
        <f>VLOOKUP(Table7[kex_algorithm],Table2[#All],2,FALSE)</f>
        <v>rsa</v>
      </c>
      <c r="P273" s="7" t="str">
        <f>VLOOKUP(Table7[auth_algorithm],Table3[#All],2,FALSE)</f>
        <v>rsa</v>
      </c>
      <c r="Q273" s="7" t="str">
        <f>VLOOKUP(Table7[enc_algorithm],Table4[#All],2,FALSE)</f>
        <v>aes128</v>
      </c>
      <c r="R273" s="7">
        <f>VLOOKUP(Table7[enc_algorithm],Table4[#All],3,FALSE)</f>
        <v>128</v>
      </c>
      <c r="S273" s="7" t="b">
        <f>VLOOKUP(Table7[enc_algorithm],Table4[#All],4,FALSE)</f>
        <v>0</v>
      </c>
      <c r="T273" s="7" t="str">
        <f>VLOOKUP(Table7[hash_algorithm],Table5[#All],2,FALSE)</f>
        <v>ccm</v>
      </c>
      <c r="U27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session.add(CipherSuite(iana_name='TLS_RSA_WITH_AES_128_CCM', gnutls_name='AES128-CCM', byte_1=0xC0, byte_2=0x9C, protocol_version=CipherSuiteProtocolVersion.tls, kex_algorithm=KeyExchangeAlgorithm.rsa, auth_algorithm=AuthenticationAlgorithm.rsa, enc_algorithm=SymmetricAlgorithm.aes128, enc_algorithm_bits=128, aead=False, hash_algorithm=HashAlgorithm.ccm, security=CipherSuiteSecurity.secure))</v>
      </c>
      <c r="V273" s="8">
        <f>FIND(Table7[[#This Row],[security]],Table7[[#This Row],[Column1]])</f>
        <v>388</v>
      </c>
    </row>
    <row r="274" spans="1:22" ht="48" x14ac:dyDescent="0.2">
      <c r="A274">
        <v>271</v>
      </c>
      <c r="B274" t="s">
        <v>558</v>
      </c>
      <c r="C274" t="s">
        <v>830</v>
      </c>
      <c r="D274" t="s">
        <v>831</v>
      </c>
      <c r="E274" t="s">
        <v>832</v>
      </c>
      <c r="F274" t="s">
        <v>66</v>
      </c>
      <c r="G274" t="s">
        <v>336</v>
      </c>
      <c r="H274" t="s">
        <v>32</v>
      </c>
      <c r="I274" t="s">
        <v>143</v>
      </c>
      <c r="J274" t="s">
        <v>143</v>
      </c>
      <c r="K274" t="s">
        <v>583</v>
      </c>
      <c r="L274" t="s">
        <v>677</v>
      </c>
      <c r="M274" t="s">
        <v>44</v>
      </c>
      <c r="N274" s="7" t="str">
        <f>VLOOKUP(Table7[[#This Row],[protocol_version]],protocol_version!A:B,2,FALSE)</f>
        <v>tls</v>
      </c>
      <c r="O274" s="7" t="str">
        <f>VLOOKUP(Table7[kex_algorithm],Table2[#All],2,FALSE)</f>
        <v>rsa</v>
      </c>
      <c r="P274" s="7" t="str">
        <f>VLOOKUP(Table7[auth_algorithm],Table3[#All],2,FALSE)</f>
        <v>rsa</v>
      </c>
      <c r="Q274" s="7" t="str">
        <f>VLOOKUP(Table7[enc_algorithm],Table4[#All],2,FALSE)</f>
        <v>aes128</v>
      </c>
      <c r="R274" s="7">
        <f>VLOOKUP(Table7[enc_algorithm],Table4[#All],3,FALSE)</f>
        <v>128</v>
      </c>
      <c r="S274" s="7" t="b">
        <f>VLOOKUP(Table7[enc_algorithm],Table4[#All],4,FALSE)</f>
        <v>0</v>
      </c>
      <c r="T274" s="7" t="str">
        <f>VLOOKUP(Table7[hash_algorithm],Table5[#All],2,FALSE)</f>
        <v>ccm8</v>
      </c>
      <c r="U27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session.add(CipherSuite(iana_name='TLS_RSA_WITH_AES_128_CCM_8', gnutls_name='AES128-CCM8', byte_1=0xC0, byte_2=0xA0, protocol_version=CipherSuiteProtocolVersion.tls, kex_algorithm=KeyExchangeAlgorithm.rsa, auth_algorithm=AuthenticationAlgorithm.rsa, enc_algorithm=SymmetricAlgorithm.aes128, enc_algorithm_bits=128, aead=False, hash_algorithm=HashAlgorithm.ccm8, security=CipherSuiteSecurity.secure))</v>
      </c>
      <c r="V274" s="8">
        <f>FIND(Table7[[#This Row],[security]],Table7[[#This Row],[Column1]])</f>
        <v>392</v>
      </c>
    </row>
    <row r="275" spans="1:22" ht="48" x14ac:dyDescent="0.2">
      <c r="A275">
        <v>272</v>
      </c>
      <c r="B275" t="s">
        <v>558</v>
      </c>
      <c r="C275" t="s">
        <v>742</v>
      </c>
      <c r="D275" t="s">
        <v>743</v>
      </c>
      <c r="E275" t="s">
        <v>744</v>
      </c>
      <c r="F275" t="s">
        <v>15</v>
      </c>
      <c r="G275" t="s">
        <v>598</v>
      </c>
      <c r="H275" t="s">
        <v>32</v>
      </c>
      <c r="I275" t="s">
        <v>143</v>
      </c>
      <c r="J275" t="s">
        <v>143</v>
      </c>
      <c r="K275" t="s">
        <v>49</v>
      </c>
      <c r="L275" t="s">
        <v>43</v>
      </c>
      <c r="M275" t="s">
        <v>44</v>
      </c>
      <c r="N275" s="7" t="str">
        <f>VLOOKUP(Table7[[#This Row],[protocol_version]],protocol_version!A:B,2,FALSE)</f>
        <v>tls</v>
      </c>
      <c r="O275" s="7" t="str">
        <f>VLOOKUP(Table7[kex_algorithm],Table2[#All],2,FALSE)</f>
        <v>rsa</v>
      </c>
      <c r="P275" s="7" t="str">
        <f>VLOOKUP(Table7[auth_algorithm],Table3[#All],2,FALSE)</f>
        <v>rsa</v>
      </c>
      <c r="Q275" s="7" t="str">
        <f>VLOOKUP(Table7[enc_algorithm],Table4[#All],2,FALSE)</f>
        <v>aes128_gcm</v>
      </c>
      <c r="R275" s="7">
        <f>VLOOKUP(Table7[enc_algorithm],Table4[#All],3,FALSE)</f>
        <v>128</v>
      </c>
      <c r="S275" s="7" t="b">
        <f>VLOOKUP(Table7[enc_algorithm],Table4[#All],4,FALSE)</f>
        <v>1</v>
      </c>
      <c r="T275" s="7" t="str">
        <f>VLOOKUP(Table7[hash_algorithm],Table5[#All],2,FALSE)</f>
        <v>sha256</v>
      </c>
      <c r="U27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session.add(CipherSuite(iana_name='TLS_RSA_WITH_AES_128_GCM_SHA256', gnutls_name='AES128-GCM-SHA256', byte_1=0x00, byte_2=0x9C, protocol_version=CipherSuiteProtocolVersion.tls, kex_algorithm=KeyExchangeAlgorithm.rsa, auth_algorithm=AuthenticationAlgorithm.rsa, enc_algorithm=SymmetricAlgorithm.aes128_gcm, enc_algorithm_bits=128, aead=True, hash_algorithm=HashAlgorithm.sha256, security=CipherSuiteSecurity.secure))</v>
      </c>
      <c r="V275" s="8">
        <f>FIND(Table7[[#This Row],[security]],Table7[[#This Row],[Column1]])</f>
        <v>408</v>
      </c>
    </row>
    <row r="276" spans="1:22" ht="48" x14ac:dyDescent="0.2">
      <c r="A276">
        <v>273</v>
      </c>
      <c r="B276" t="s">
        <v>558</v>
      </c>
      <c r="C276" t="s">
        <v>512</v>
      </c>
      <c r="D276" t="s">
        <v>513</v>
      </c>
      <c r="E276" t="s">
        <v>514</v>
      </c>
      <c r="F276" t="s">
        <v>15</v>
      </c>
      <c r="G276" t="s">
        <v>312</v>
      </c>
      <c r="H276" t="s">
        <v>32</v>
      </c>
      <c r="I276" t="s">
        <v>143</v>
      </c>
      <c r="J276" t="s">
        <v>143</v>
      </c>
      <c r="K276" t="s">
        <v>54</v>
      </c>
      <c r="L276" t="s">
        <v>21</v>
      </c>
      <c r="M276" t="s">
        <v>27</v>
      </c>
      <c r="N276" s="7" t="str">
        <f>VLOOKUP(Table7[[#This Row],[protocol_version]],protocol_version!A:B,2,FALSE)</f>
        <v>tls</v>
      </c>
      <c r="O276" s="7" t="str">
        <f>VLOOKUP(Table7[kex_algorithm],Table2[#All],2,FALSE)</f>
        <v>rsa</v>
      </c>
      <c r="P276" s="7" t="str">
        <f>VLOOKUP(Table7[auth_algorithm],Table3[#All],2,FALSE)</f>
        <v>rsa</v>
      </c>
      <c r="Q276" s="7" t="str">
        <f>VLOOKUP(Table7[enc_algorithm],Table4[#All],2,FALSE)</f>
        <v>aes256_cbc</v>
      </c>
      <c r="R276" s="7">
        <f>VLOOKUP(Table7[enc_algorithm],Table4[#All],3,FALSE)</f>
        <v>256</v>
      </c>
      <c r="S276" s="7" t="b">
        <f>VLOOKUP(Table7[enc_algorithm],Table4[#All],4,FALSE)</f>
        <v>0</v>
      </c>
      <c r="T276" s="7" t="str">
        <f>VLOOKUP(Table7[hash_algorithm],Table5[#All],2,FALSE)</f>
        <v>sha1</v>
      </c>
      <c r="U27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session.add(CipherSuite(iana_name='TLS_RSA_WITH_AES_256_CBC_SHA', gnutls_name='AES256-SHA', byte_1=0x00, byte_2=0x35, protocol_version=CipherSuiteProtocolVersion.tls, kex_algorithm=KeyExchangeAlgorithm.rsa, auth_algorithm=AuthenticationAlgorithm.rsa, enc_algorithm=SymmetricAlgorithm.aes256_cbc, enc_algorithm_bits=256, aead=False, hash_algorithm=HashAlgorithm.sha1, security=CipherSuiteSecurity.secure))</v>
      </c>
      <c r="V276" s="8">
        <f>FIND(Table7[[#This Row],[security]],Table7[[#This Row],[Column1]])</f>
        <v>397</v>
      </c>
    </row>
    <row r="277" spans="1:22" ht="48" x14ac:dyDescent="0.2">
      <c r="A277">
        <v>274</v>
      </c>
      <c r="B277" t="s">
        <v>558</v>
      </c>
      <c r="C277" t="s">
        <v>641</v>
      </c>
      <c r="D277" t="s">
        <v>642</v>
      </c>
      <c r="E277" t="s">
        <v>643</v>
      </c>
      <c r="F277" t="s">
        <v>15</v>
      </c>
      <c r="G277" t="s">
        <v>628</v>
      </c>
      <c r="H277" t="s">
        <v>32</v>
      </c>
      <c r="I277" t="s">
        <v>143</v>
      </c>
      <c r="J277" t="s">
        <v>143</v>
      </c>
      <c r="K277" t="s">
        <v>54</v>
      </c>
      <c r="L277" t="s">
        <v>43</v>
      </c>
      <c r="M277" t="s">
        <v>44</v>
      </c>
      <c r="N277" s="7" t="str">
        <f>VLOOKUP(Table7[[#This Row],[protocol_version]],protocol_version!A:B,2,FALSE)</f>
        <v>tls</v>
      </c>
      <c r="O277" s="7" t="str">
        <f>VLOOKUP(Table7[kex_algorithm],Table2[#All],2,FALSE)</f>
        <v>rsa</v>
      </c>
      <c r="P277" s="7" t="str">
        <f>VLOOKUP(Table7[auth_algorithm],Table3[#All],2,FALSE)</f>
        <v>rsa</v>
      </c>
      <c r="Q277" s="7" t="str">
        <f>VLOOKUP(Table7[enc_algorithm],Table4[#All],2,FALSE)</f>
        <v>aes256_cbc</v>
      </c>
      <c r="R277" s="7">
        <f>VLOOKUP(Table7[enc_algorithm],Table4[#All],3,FALSE)</f>
        <v>256</v>
      </c>
      <c r="S277" s="7" t="b">
        <f>VLOOKUP(Table7[enc_algorithm],Table4[#All],4,FALSE)</f>
        <v>0</v>
      </c>
      <c r="T277" s="7" t="str">
        <f>VLOOKUP(Table7[hash_algorithm],Table5[#All],2,FALSE)</f>
        <v>sha256</v>
      </c>
      <c r="U27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session.add(CipherSuite(iana_name='TLS_RSA_WITH_AES_256_CBC_SHA256', gnutls_name='AES256-SHA256', byte_1=0x00, byte_2=0x3D, protocol_version=CipherSuiteProtocolVersion.tls, kex_algorithm=KeyExchangeAlgorithm.rsa, auth_algorithm=AuthenticationAlgorithm.rsa, enc_algorithm=SymmetricAlgorithm.aes256_cbc, enc_algorithm_bits=256, aead=False, hash_algorithm=HashAlgorithm.sha256, security=CipherSuiteSecurity.secure))</v>
      </c>
      <c r="V277" s="8">
        <f>FIND(Table7[[#This Row],[security]],Table7[[#This Row],[Column1]])</f>
        <v>405</v>
      </c>
    </row>
    <row r="278" spans="1:22" ht="48" x14ac:dyDescent="0.2">
      <c r="A278">
        <v>275</v>
      </c>
      <c r="B278" t="s">
        <v>558</v>
      </c>
      <c r="C278" t="s">
        <v>687</v>
      </c>
      <c r="D278" t="s">
        <v>688</v>
      </c>
      <c r="E278" t="s">
        <v>689</v>
      </c>
      <c r="F278" t="s">
        <v>66</v>
      </c>
      <c r="G278" t="s">
        <v>690</v>
      </c>
      <c r="H278" t="s">
        <v>32</v>
      </c>
      <c r="I278" t="s">
        <v>143</v>
      </c>
      <c r="J278" t="s">
        <v>143</v>
      </c>
      <c r="K278" t="s">
        <v>594</v>
      </c>
      <c r="L278" t="s">
        <v>584</v>
      </c>
      <c r="M278" t="s">
        <v>44</v>
      </c>
      <c r="N278" s="7" t="str">
        <f>VLOOKUP(Table7[[#This Row],[protocol_version]],protocol_version!A:B,2,FALSE)</f>
        <v>tls</v>
      </c>
      <c r="O278" s="7" t="str">
        <f>VLOOKUP(Table7[kex_algorithm],Table2[#All],2,FALSE)</f>
        <v>rsa</v>
      </c>
      <c r="P278" s="7" t="str">
        <f>VLOOKUP(Table7[auth_algorithm],Table3[#All],2,FALSE)</f>
        <v>rsa</v>
      </c>
      <c r="Q278" s="7" t="str">
        <f>VLOOKUP(Table7[enc_algorithm],Table4[#All],2,FALSE)</f>
        <v>aes256</v>
      </c>
      <c r="R278" s="7">
        <f>VLOOKUP(Table7[enc_algorithm],Table4[#All],3,FALSE)</f>
        <v>256</v>
      </c>
      <c r="S278" s="7" t="b">
        <f>VLOOKUP(Table7[enc_algorithm],Table4[#All],4,FALSE)</f>
        <v>0</v>
      </c>
      <c r="T278" s="7" t="str">
        <f>VLOOKUP(Table7[hash_algorithm],Table5[#All],2,FALSE)</f>
        <v>ccm</v>
      </c>
      <c r="U27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session.add(CipherSuite(iana_name='TLS_RSA_WITH_AES_256_CCM', gnutls_name='AES256-CCM', byte_1=0xC0, byte_2=0x9D, protocol_version=CipherSuiteProtocolVersion.tls, kex_algorithm=KeyExchangeAlgorithm.rsa, auth_algorithm=AuthenticationAlgorithm.rsa, enc_algorithm=SymmetricAlgorithm.aes256, enc_algorithm_bits=256, aead=False, hash_algorithm=HashAlgorithm.ccm, security=CipherSuiteSecurity.secure))</v>
      </c>
      <c r="V278" s="8">
        <f>FIND(Table7[[#This Row],[security]],Table7[[#This Row],[Column1]])</f>
        <v>388</v>
      </c>
    </row>
    <row r="279" spans="1:22" ht="48" x14ac:dyDescent="0.2">
      <c r="A279">
        <v>276</v>
      </c>
      <c r="B279" t="s">
        <v>558</v>
      </c>
      <c r="C279" t="s">
        <v>794</v>
      </c>
      <c r="D279" t="s">
        <v>795</v>
      </c>
      <c r="E279" t="s">
        <v>796</v>
      </c>
      <c r="F279" t="s">
        <v>66</v>
      </c>
      <c r="G279" t="s">
        <v>435</v>
      </c>
      <c r="H279" t="s">
        <v>32</v>
      </c>
      <c r="I279" t="s">
        <v>143</v>
      </c>
      <c r="J279" t="s">
        <v>143</v>
      </c>
      <c r="K279" t="s">
        <v>594</v>
      </c>
      <c r="L279" t="s">
        <v>677</v>
      </c>
      <c r="M279" t="s">
        <v>44</v>
      </c>
      <c r="N279" s="7" t="str">
        <f>VLOOKUP(Table7[[#This Row],[protocol_version]],protocol_version!A:B,2,FALSE)</f>
        <v>tls</v>
      </c>
      <c r="O279" s="7" t="str">
        <f>VLOOKUP(Table7[kex_algorithm],Table2[#All],2,FALSE)</f>
        <v>rsa</v>
      </c>
      <c r="P279" s="7" t="str">
        <f>VLOOKUP(Table7[auth_algorithm],Table3[#All],2,FALSE)</f>
        <v>rsa</v>
      </c>
      <c r="Q279" s="7" t="str">
        <f>VLOOKUP(Table7[enc_algorithm],Table4[#All],2,FALSE)</f>
        <v>aes256</v>
      </c>
      <c r="R279" s="7">
        <f>VLOOKUP(Table7[enc_algorithm],Table4[#All],3,FALSE)</f>
        <v>256</v>
      </c>
      <c r="S279" s="7" t="b">
        <f>VLOOKUP(Table7[enc_algorithm],Table4[#All],4,FALSE)</f>
        <v>0</v>
      </c>
      <c r="T279" s="7" t="str">
        <f>VLOOKUP(Table7[hash_algorithm],Table5[#All],2,FALSE)</f>
        <v>ccm8</v>
      </c>
      <c r="U27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session.add(CipherSuite(iana_name='TLS_RSA_WITH_AES_256_CCM_8', gnutls_name='AES256-CCM8', byte_1=0xC0, byte_2=0xA1, protocol_version=CipherSuiteProtocolVersion.tls, kex_algorithm=KeyExchangeAlgorithm.rsa, auth_algorithm=AuthenticationAlgorithm.rsa, enc_algorithm=SymmetricAlgorithm.aes256, enc_algorithm_bits=256, aead=False, hash_algorithm=HashAlgorithm.ccm8, security=CipherSuiteSecurity.secure))</v>
      </c>
      <c r="V279" s="8">
        <f>FIND(Table7[[#This Row],[security]],Table7[[#This Row],[Column1]])</f>
        <v>392</v>
      </c>
    </row>
    <row r="280" spans="1:22" ht="48" x14ac:dyDescent="0.2">
      <c r="A280">
        <v>277</v>
      </c>
      <c r="B280" t="s">
        <v>558</v>
      </c>
      <c r="C280" t="s">
        <v>776</v>
      </c>
      <c r="D280" t="s">
        <v>777</v>
      </c>
      <c r="E280" t="s">
        <v>778</v>
      </c>
      <c r="F280" t="s">
        <v>15</v>
      </c>
      <c r="G280" t="s">
        <v>690</v>
      </c>
      <c r="H280" t="s">
        <v>32</v>
      </c>
      <c r="I280" t="s">
        <v>143</v>
      </c>
      <c r="J280" t="s">
        <v>143</v>
      </c>
      <c r="K280" t="s">
        <v>63</v>
      </c>
      <c r="L280" t="s">
        <v>64</v>
      </c>
      <c r="M280" t="s">
        <v>44</v>
      </c>
      <c r="N280" s="7" t="str">
        <f>VLOOKUP(Table7[[#This Row],[protocol_version]],protocol_version!A:B,2,FALSE)</f>
        <v>tls</v>
      </c>
      <c r="O280" s="7" t="str">
        <f>VLOOKUP(Table7[kex_algorithm],Table2[#All],2,FALSE)</f>
        <v>rsa</v>
      </c>
      <c r="P280" s="7" t="str">
        <f>VLOOKUP(Table7[auth_algorithm],Table3[#All],2,FALSE)</f>
        <v>rsa</v>
      </c>
      <c r="Q280" s="7" t="str">
        <f>VLOOKUP(Table7[enc_algorithm],Table4[#All],2,FALSE)</f>
        <v>aes256_gcm</v>
      </c>
      <c r="R280" s="7">
        <f>VLOOKUP(Table7[enc_algorithm],Table4[#All],3,FALSE)</f>
        <v>256</v>
      </c>
      <c r="S280" s="7" t="b">
        <f>VLOOKUP(Table7[enc_algorithm],Table4[#All],4,FALSE)</f>
        <v>1</v>
      </c>
      <c r="T280" s="7" t="str">
        <f>VLOOKUP(Table7[hash_algorithm],Table5[#All],2,FALSE)</f>
        <v>sha384</v>
      </c>
      <c r="U28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session.add(CipherSuite(iana_name='TLS_RSA_WITH_AES_256_GCM_SHA384', gnutls_name='AES256-GCM-SHA384', byte_1=0x00, byte_2=0x9D, protocol_version=CipherSuiteProtocolVersion.tls, kex_algorithm=KeyExchangeAlgorithm.rsa, auth_algorithm=AuthenticationAlgorithm.rsa, enc_algorithm=SymmetricAlgorithm.aes256_gcm, enc_algorithm_bits=256, aead=True, hash_algorithm=HashAlgorithm.sha384, security=CipherSuiteSecurity.secure))</v>
      </c>
      <c r="V280" s="8">
        <f>FIND(Table7[[#This Row],[security]],Table7[[#This Row],[Column1]])</f>
        <v>408</v>
      </c>
    </row>
    <row r="281" spans="1:22" ht="48" x14ac:dyDescent="0.2">
      <c r="A281">
        <v>278</v>
      </c>
      <c r="B281" t="s">
        <v>558</v>
      </c>
      <c r="C281" t="s">
        <v>686</v>
      </c>
      <c r="F281" t="s">
        <v>66</v>
      </c>
      <c r="G281" t="s">
        <v>611</v>
      </c>
      <c r="H281" t="s">
        <v>32</v>
      </c>
      <c r="I281" t="s">
        <v>143</v>
      </c>
      <c r="J281" t="s">
        <v>143</v>
      </c>
      <c r="K281" t="s">
        <v>68</v>
      </c>
      <c r="L281" t="s">
        <v>43</v>
      </c>
      <c r="M281" t="s">
        <v>27</v>
      </c>
      <c r="N281" s="7" t="str">
        <f>VLOOKUP(Table7[[#This Row],[protocol_version]],protocol_version!A:B,2,FALSE)</f>
        <v>tls</v>
      </c>
      <c r="O281" s="7" t="str">
        <f>VLOOKUP(Table7[kex_algorithm],Table2[#All],2,FALSE)</f>
        <v>rsa</v>
      </c>
      <c r="P281" s="7" t="str">
        <f>VLOOKUP(Table7[auth_algorithm],Table3[#All],2,FALSE)</f>
        <v>rsa</v>
      </c>
      <c r="Q281" s="7" t="str">
        <f>VLOOKUP(Table7[enc_algorithm],Table4[#All],2,FALSE)</f>
        <v>aria128_cbc</v>
      </c>
      <c r="R281" s="7">
        <f>VLOOKUP(Table7[enc_algorithm],Table4[#All],3,FALSE)</f>
        <v>128</v>
      </c>
      <c r="S281" s="7" t="b">
        <f>VLOOKUP(Table7[enc_algorithm],Table4[#All],4,FALSE)</f>
        <v>0</v>
      </c>
      <c r="T281" s="7" t="str">
        <f>VLOOKUP(Table7[hash_algorithm],Table5[#All],2,FALSE)</f>
        <v>sha256</v>
      </c>
      <c r="U28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session.add(CipherSuite(iana_name='TLS_RSA_WITH_ARIA_128_CBC_SHA256', gnutls_name=None, byte_1=0xC0, byte_2=0x3C, protocol_version=CipherSuiteProtocolVersion.tls, kex_algorithm=KeyExchangeAlgorithm.rsa, auth_algorithm=AuthenticationAlgorithm.rsa, enc_algorithm=SymmetricAlgorithm.aria128_cbc, enc_algorithm_bits=128, aead=False, hash_algorithm=HashAlgorithm.sha256, security=CipherSuiteSecurity.secure))</v>
      </c>
      <c r="V281" s="8">
        <f>FIND(Table7[[#This Row],[security]],Table7[[#This Row],[Column1]])</f>
        <v>396</v>
      </c>
    </row>
    <row r="282" spans="1:22" ht="48" x14ac:dyDescent="0.2">
      <c r="A282">
        <v>279</v>
      </c>
      <c r="B282" t="s">
        <v>558</v>
      </c>
      <c r="C282" t="s">
        <v>693</v>
      </c>
      <c r="F282" t="s">
        <v>66</v>
      </c>
      <c r="G282" t="s">
        <v>694</v>
      </c>
      <c r="H282" t="s">
        <v>32</v>
      </c>
      <c r="I282" t="s">
        <v>143</v>
      </c>
      <c r="J282" t="s">
        <v>143</v>
      </c>
      <c r="K282" t="s">
        <v>71</v>
      </c>
      <c r="L282" t="s">
        <v>43</v>
      </c>
      <c r="M282" t="s">
        <v>44</v>
      </c>
      <c r="N282" s="7" t="str">
        <f>VLOOKUP(Table7[[#This Row],[protocol_version]],protocol_version!A:B,2,FALSE)</f>
        <v>tls</v>
      </c>
      <c r="O282" s="7" t="str">
        <f>VLOOKUP(Table7[kex_algorithm],Table2[#All],2,FALSE)</f>
        <v>rsa</v>
      </c>
      <c r="P282" s="7" t="str">
        <f>VLOOKUP(Table7[auth_algorithm],Table3[#All],2,FALSE)</f>
        <v>rsa</v>
      </c>
      <c r="Q282" s="7" t="str">
        <f>VLOOKUP(Table7[enc_algorithm],Table4[#All],2,FALSE)</f>
        <v>aria128_gcm</v>
      </c>
      <c r="R282" s="7">
        <f>VLOOKUP(Table7[enc_algorithm],Table4[#All],3,FALSE)</f>
        <v>128</v>
      </c>
      <c r="S282" s="7" t="b">
        <f>VLOOKUP(Table7[enc_algorithm],Table4[#All],4,FALSE)</f>
        <v>0</v>
      </c>
      <c r="T282" s="7" t="str">
        <f>VLOOKUP(Table7[hash_algorithm],Table5[#All],2,FALSE)</f>
        <v>sha256</v>
      </c>
      <c r="U28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session.add(CipherSuite(iana_name='TLS_RSA_WITH_ARIA_128_GCM_SHA256', gnutls_name=None, byte_1=0xC0, byte_2=0x50, protocol_version=CipherSuiteProtocolVersion.tls, kex_algorithm=KeyExchangeAlgorithm.rsa, auth_algorithm=AuthenticationAlgorithm.rsa, enc_algorithm=SymmetricAlgorithm.aria128_gcm, enc_algorithm_bits=128, aead=False, hash_algorithm=HashAlgorithm.sha256, security=CipherSuiteSecurity.secure))</v>
      </c>
      <c r="V282" s="8">
        <f>FIND(Table7[[#This Row],[security]],Table7[[#This Row],[Column1]])</f>
        <v>396</v>
      </c>
    </row>
    <row r="283" spans="1:22" ht="48" x14ac:dyDescent="0.2">
      <c r="A283">
        <v>280</v>
      </c>
      <c r="B283" t="s">
        <v>558</v>
      </c>
      <c r="C283" t="s">
        <v>627</v>
      </c>
      <c r="F283" t="s">
        <v>66</v>
      </c>
      <c r="G283" t="s">
        <v>628</v>
      </c>
      <c r="H283" t="s">
        <v>32</v>
      </c>
      <c r="I283" t="s">
        <v>143</v>
      </c>
      <c r="J283" t="s">
        <v>143</v>
      </c>
      <c r="K283" t="s">
        <v>74</v>
      </c>
      <c r="L283" t="s">
        <v>64</v>
      </c>
      <c r="M283" t="s">
        <v>27</v>
      </c>
      <c r="N283" s="7" t="str">
        <f>VLOOKUP(Table7[[#This Row],[protocol_version]],protocol_version!A:B,2,FALSE)</f>
        <v>tls</v>
      </c>
      <c r="O283" s="7" t="str">
        <f>VLOOKUP(Table7[kex_algorithm],Table2[#All],2,FALSE)</f>
        <v>rsa</v>
      </c>
      <c r="P283" s="7" t="str">
        <f>VLOOKUP(Table7[auth_algorithm],Table3[#All],2,FALSE)</f>
        <v>rsa</v>
      </c>
      <c r="Q283" s="7" t="str">
        <f>VLOOKUP(Table7[enc_algorithm],Table4[#All],2,FALSE)</f>
        <v>aria256_cbc</v>
      </c>
      <c r="R283" s="7">
        <f>VLOOKUP(Table7[enc_algorithm],Table4[#All],3,FALSE)</f>
        <v>256</v>
      </c>
      <c r="S283" s="7" t="b">
        <f>VLOOKUP(Table7[enc_algorithm],Table4[#All],4,FALSE)</f>
        <v>0</v>
      </c>
      <c r="T283" s="7" t="str">
        <f>VLOOKUP(Table7[hash_algorithm],Table5[#All],2,FALSE)</f>
        <v>sha384</v>
      </c>
      <c r="U28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session.add(CipherSuite(iana_name='TLS_RSA_WITH_ARIA_256_CBC_SHA384', gnutls_name=None, byte_1=0xC0, byte_2=0x3D, protocol_version=CipherSuiteProtocolVersion.tls, kex_algorithm=KeyExchangeAlgorithm.rsa, auth_algorithm=AuthenticationAlgorithm.rsa, enc_algorithm=SymmetricAlgorithm.aria256_cbc, enc_algorithm_bits=256, aead=False, hash_algorithm=HashAlgorithm.sha384, security=CipherSuiteSecurity.secure))</v>
      </c>
      <c r="V283" s="8">
        <f>FIND(Table7[[#This Row],[security]],Table7[[#This Row],[Column1]])</f>
        <v>396</v>
      </c>
    </row>
    <row r="284" spans="1:22" ht="48" x14ac:dyDescent="0.2">
      <c r="A284">
        <v>281</v>
      </c>
      <c r="B284" t="s">
        <v>558</v>
      </c>
      <c r="C284" t="s">
        <v>705</v>
      </c>
      <c r="F284" t="s">
        <v>66</v>
      </c>
      <c r="G284" t="s">
        <v>706</v>
      </c>
      <c r="H284" t="s">
        <v>32</v>
      </c>
      <c r="I284" t="s">
        <v>143</v>
      </c>
      <c r="J284" t="s">
        <v>143</v>
      </c>
      <c r="K284" t="s">
        <v>77</v>
      </c>
      <c r="L284" t="s">
        <v>64</v>
      </c>
      <c r="M284" t="s">
        <v>44</v>
      </c>
      <c r="N284" s="7" t="str">
        <f>VLOOKUP(Table7[[#This Row],[protocol_version]],protocol_version!A:B,2,FALSE)</f>
        <v>tls</v>
      </c>
      <c r="O284" s="7" t="str">
        <f>VLOOKUP(Table7[kex_algorithm],Table2[#All],2,FALSE)</f>
        <v>rsa</v>
      </c>
      <c r="P284" s="7" t="str">
        <f>VLOOKUP(Table7[auth_algorithm],Table3[#All],2,FALSE)</f>
        <v>rsa</v>
      </c>
      <c r="Q284" s="7" t="str">
        <f>VLOOKUP(Table7[enc_algorithm],Table4[#All],2,FALSE)</f>
        <v>aria256_gcm</v>
      </c>
      <c r="R284" s="7">
        <f>VLOOKUP(Table7[enc_algorithm],Table4[#All],3,FALSE)</f>
        <v>256</v>
      </c>
      <c r="S284" s="7" t="b">
        <f>VLOOKUP(Table7[enc_algorithm],Table4[#All],4,FALSE)</f>
        <v>0</v>
      </c>
      <c r="T284" s="7" t="str">
        <f>VLOOKUP(Table7[hash_algorithm],Table5[#All],2,FALSE)</f>
        <v>sha384</v>
      </c>
      <c r="U28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session.add(CipherSuite(iana_name='TLS_RSA_WITH_ARIA_256_GCM_SHA384', gnutls_name=None, byte_1=0xC0, byte_2=0x51, protocol_version=CipherSuiteProtocolVersion.tls, kex_algorithm=KeyExchangeAlgorithm.rsa, auth_algorithm=AuthenticationAlgorithm.rsa, enc_algorithm=SymmetricAlgorithm.aria256_gcm, enc_algorithm_bits=256, aead=False, hash_algorithm=HashAlgorithm.sha384, security=CipherSuiteSecurity.secure))</v>
      </c>
      <c r="V284" s="8">
        <f>FIND(Table7[[#This Row],[security]],Table7[[#This Row],[Column1]])</f>
        <v>396</v>
      </c>
    </row>
    <row r="285" spans="1:22" ht="48" x14ac:dyDescent="0.2">
      <c r="A285">
        <v>282</v>
      </c>
      <c r="B285" t="s">
        <v>558</v>
      </c>
      <c r="C285" t="s">
        <v>538</v>
      </c>
      <c r="D285" t="s">
        <v>539</v>
      </c>
      <c r="E285" t="s">
        <v>540</v>
      </c>
      <c r="F285" t="s">
        <v>15</v>
      </c>
      <c r="G285" t="s">
        <v>341</v>
      </c>
      <c r="H285" t="s">
        <v>32</v>
      </c>
      <c r="I285" t="s">
        <v>143</v>
      </c>
      <c r="J285" t="s">
        <v>143</v>
      </c>
      <c r="K285" t="s">
        <v>81</v>
      </c>
      <c r="L285" t="s">
        <v>21</v>
      </c>
      <c r="M285" t="s">
        <v>27</v>
      </c>
      <c r="N285" s="7" t="str">
        <f>VLOOKUP(Table7[[#This Row],[protocol_version]],protocol_version!A:B,2,FALSE)</f>
        <v>tls</v>
      </c>
      <c r="O285" s="7" t="str">
        <f>VLOOKUP(Table7[kex_algorithm],Table2[#All],2,FALSE)</f>
        <v>rsa</v>
      </c>
      <c r="P285" s="7" t="str">
        <f>VLOOKUP(Table7[auth_algorithm],Table3[#All],2,FALSE)</f>
        <v>rsa</v>
      </c>
      <c r="Q285" s="7" t="str">
        <f>VLOOKUP(Table7[enc_algorithm],Table4[#All],2,FALSE)</f>
        <v>camellia128_cbc</v>
      </c>
      <c r="R285" s="7">
        <f>VLOOKUP(Table7[enc_algorithm],Table4[#All],3,FALSE)</f>
        <v>128</v>
      </c>
      <c r="S285" s="7" t="b">
        <f>VLOOKUP(Table7[enc_algorithm],Table4[#All],4,FALSE)</f>
        <v>0</v>
      </c>
      <c r="T285" s="7" t="str">
        <f>VLOOKUP(Table7[hash_algorithm],Table5[#All],2,FALSE)</f>
        <v>sha1</v>
      </c>
      <c r="U28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session.add(CipherSuite(iana_name='TLS_RSA_WITH_CAMELLIA_128_CBC_SHA', gnutls_name='CAMELLIA128-SHA', byte_1=0x00, byte_2=0x41, protocol_version=CipherSuiteProtocolVersion.tls, kex_algorithm=KeyExchangeAlgorithm.rsa, auth_algorithm=AuthenticationAlgorithm.rsa, enc_algorithm=SymmetricAlgorithm.camellia128_cbc, enc_algorithm_bits=128, aead=False, hash_algorithm=HashAlgorithm.sha1, security=CipherSuiteSecurity.secure))</v>
      </c>
      <c r="V285" s="8">
        <f>FIND(Table7[[#This Row],[security]],Table7[[#This Row],[Column1]])</f>
        <v>412</v>
      </c>
    </row>
    <row r="286" spans="1:22" ht="48" x14ac:dyDescent="0.2">
      <c r="A286">
        <v>283</v>
      </c>
      <c r="B286" t="s">
        <v>558</v>
      </c>
      <c r="C286" t="s">
        <v>765</v>
      </c>
      <c r="D286" t="s">
        <v>766</v>
      </c>
      <c r="E286" t="s">
        <v>767</v>
      </c>
      <c r="F286" t="s">
        <v>15</v>
      </c>
      <c r="G286" t="s">
        <v>768</v>
      </c>
      <c r="H286" t="s">
        <v>32</v>
      </c>
      <c r="I286" t="s">
        <v>143</v>
      </c>
      <c r="J286" t="s">
        <v>143</v>
      </c>
      <c r="K286" t="s">
        <v>81</v>
      </c>
      <c r="L286" t="s">
        <v>43</v>
      </c>
      <c r="M286" t="s">
        <v>27</v>
      </c>
      <c r="N286" s="7" t="str">
        <f>VLOOKUP(Table7[[#This Row],[protocol_version]],protocol_version!A:B,2,FALSE)</f>
        <v>tls</v>
      </c>
      <c r="O286" s="7" t="str">
        <f>VLOOKUP(Table7[kex_algorithm],Table2[#All],2,FALSE)</f>
        <v>rsa</v>
      </c>
      <c r="P286" s="7" t="str">
        <f>VLOOKUP(Table7[auth_algorithm],Table3[#All],2,FALSE)</f>
        <v>rsa</v>
      </c>
      <c r="Q286" s="7" t="str">
        <f>VLOOKUP(Table7[enc_algorithm],Table4[#All],2,FALSE)</f>
        <v>camellia128_cbc</v>
      </c>
      <c r="R286" s="7">
        <f>VLOOKUP(Table7[enc_algorithm],Table4[#All],3,FALSE)</f>
        <v>128</v>
      </c>
      <c r="S286" s="7" t="b">
        <f>VLOOKUP(Table7[enc_algorithm],Table4[#All],4,FALSE)</f>
        <v>0</v>
      </c>
      <c r="T286" s="7" t="str">
        <f>VLOOKUP(Table7[hash_algorithm],Table5[#All],2,FALSE)</f>
        <v>sha256</v>
      </c>
      <c r="U28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session.add(CipherSuite(iana_name='TLS_RSA_WITH_CAMELLIA_128_CBC_SHA256', gnutls_name='CAMELLIA128-SHA256', byte_1=0x00, byte_2=0xBA, protocol_version=CipherSuiteProtocolVersion.tls, kex_algorithm=KeyExchangeAlgorithm.rsa, auth_algorithm=AuthenticationAlgorithm.rsa, enc_algorithm=SymmetricAlgorithm.camellia128_cbc, enc_algorithm_bits=128, aead=False, hash_algorithm=HashAlgorithm.sha256, security=CipherSuiteSecurity.secure))</v>
      </c>
      <c r="V286" s="8">
        <f>FIND(Table7[[#This Row],[security]],Table7[[#This Row],[Column1]])</f>
        <v>420</v>
      </c>
    </row>
    <row r="287" spans="1:22" ht="48" x14ac:dyDescent="0.2">
      <c r="A287">
        <v>284</v>
      </c>
      <c r="B287" t="s">
        <v>558</v>
      </c>
      <c r="C287" t="s">
        <v>786</v>
      </c>
      <c r="D287" t="s">
        <v>787</v>
      </c>
      <c r="F287" t="s">
        <v>66</v>
      </c>
      <c r="G287" t="s">
        <v>788</v>
      </c>
      <c r="H287" t="s">
        <v>32</v>
      </c>
      <c r="I287" t="s">
        <v>143</v>
      </c>
      <c r="J287" t="s">
        <v>143</v>
      </c>
      <c r="K287" t="s">
        <v>89</v>
      </c>
      <c r="L287" t="s">
        <v>43</v>
      </c>
      <c r="M287" t="s">
        <v>44</v>
      </c>
      <c r="N287" s="7" t="str">
        <f>VLOOKUP(Table7[[#This Row],[protocol_version]],protocol_version!A:B,2,FALSE)</f>
        <v>tls</v>
      </c>
      <c r="O287" s="7" t="str">
        <f>VLOOKUP(Table7[kex_algorithm],Table2[#All],2,FALSE)</f>
        <v>rsa</v>
      </c>
      <c r="P287" s="7" t="str">
        <f>VLOOKUP(Table7[auth_algorithm],Table3[#All],2,FALSE)</f>
        <v>rsa</v>
      </c>
      <c r="Q287" s="7" t="str">
        <f>VLOOKUP(Table7[enc_algorithm],Table4[#All],2,FALSE)</f>
        <v>camellia128_gcm</v>
      </c>
      <c r="R287" s="7">
        <f>VLOOKUP(Table7[enc_algorithm],Table4[#All],3,FALSE)</f>
        <v>128</v>
      </c>
      <c r="S287" s="7" t="b">
        <f>VLOOKUP(Table7[enc_algorithm],Table4[#All],4,FALSE)</f>
        <v>0</v>
      </c>
      <c r="T287" s="7" t="str">
        <f>VLOOKUP(Table7[hash_algorithm],Table5[#All],2,FALSE)</f>
        <v>sha256</v>
      </c>
      <c r="U28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session.add(CipherSuite(iana_name='TLS_RSA_WITH_CAMELLIA_128_GCM_SHA256', gnutls_name=None, byte_1=0xC0, byte_2=0x7A, protocol_version=CipherSuiteProtocolVersion.tls, kex_algorithm=KeyExchangeAlgorithm.rsa, auth_algorithm=AuthenticationAlgorithm.rsa, enc_algorithm=SymmetricAlgorithm.camellia128_gcm, enc_algorithm_bits=128, aead=False, hash_algorithm=HashAlgorithm.sha256, security=CipherSuiteSecurity.secure))</v>
      </c>
      <c r="V287" s="8">
        <f>FIND(Table7[[#This Row],[security]],Table7[[#This Row],[Column1]])</f>
        <v>404</v>
      </c>
    </row>
    <row r="288" spans="1:22" ht="48" x14ac:dyDescent="0.2">
      <c r="A288">
        <v>285</v>
      </c>
      <c r="B288" t="s">
        <v>558</v>
      </c>
      <c r="C288" t="s">
        <v>472</v>
      </c>
      <c r="D288" t="s">
        <v>473</v>
      </c>
      <c r="E288" t="s">
        <v>474</v>
      </c>
      <c r="F288" t="s">
        <v>15</v>
      </c>
      <c r="G288" t="s">
        <v>88</v>
      </c>
      <c r="H288" t="s">
        <v>32</v>
      </c>
      <c r="I288" t="s">
        <v>143</v>
      </c>
      <c r="J288" t="s">
        <v>143</v>
      </c>
      <c r="K288" t="s">
        <v>94</v>
      </c>
      <c r="L288" t="s">
        <v>21</v>
      </c>
      <c r="M288" t="s">
        <v>27</v>
      </c>
      <c r="N288" s="7" t="str">
        <f>VLOOKUP(Table7[[#This Row],[protocol_version]],protocol_version!A:B,2,FALSE)</f>
        <v>tls</v>
      </c>
      <c r="O288" s="7" t="str">
        <f>VLOOKUP(Table7[kex_algorithm],Table2[#All],2,FALSE)</f>
        <v>rsa</v>
      </c>
      <c r="P288" s="7" t="str">
        <f>VLOOKUP(Table7[auth_algorithm],Table3[#All],2,FALSE)</f>
        <v>rsa</v>
      </c>
      <c r="Q288" s="7" t="str">
        <f>VLOOKUP(Table7[enc_algorithm],Table4[#All],2,FALSE)</f>
        <v>camellia256_cbc</v>
      </c>
      <c r="R288" s="7">
        <f>VLOOKUP(Table7[enc_algorithm],Table4[#All],3,FALSE)</f>
        <v>256</v>
      </c>
      <c r="S288" s="7" t="b">
        <f>VLOOKUP(Table7[enc_algorithm],Table4[#All],4,FALSE)</f>
        <v>0</v>
      </c>
      <c r="T288" s="7" t="str">
        <f>VLOOKUP(Table7[hash_algorithm],Table5[#All],2,FALSE)</f>
        <v>sha1</v>
      </c>
      <c r="U28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session.add(CipherSuite(iana_name='TLS_RSA_WITH_CAMELLIA_256_CBC_SHA', gnutls_name='CAMELLIA256-SHA', byte_1=0x00, byte_2=0x84, protocol_version=CipherSuiteProtocolVersion.tls, kex_algorithm=KeyExchangeAlgorithm.rsa, auth_algorithm=AuthenticationAlgorithm.rsa, enc_algorithm=SymmetricAlgorithm.camellia256_cbc, enc_algorithm_bits=256, aead=False, hash_algorithm=HashAlgorithm.sha1, security=CipherSuiteSecurity.secure))</v>
      </c>
      <c r="V288" s="8">
        <f>FIND(Table7[[#This Row],[security]],Table7[[#This Row],[Column1]])</f>
        <v>412</v>
      </c>
    </row>
    <row r="289" spans="1:22" ht="48" x14ac:dyDescent="0.2">
      <c r="A289">
        <v>286</v>
      </c>
      <c r="B289" t="s">
        <v>558</v>
      </c>
      <c r="C289" t="s">
        <v>632</v>
      </c>
      <c r="D289" t="s">
        <v>633</v>
      </c>
      <c r="E289" t="s">
        <v>634</v>
      </c>
      <c r="F289" t="s">
        <v>15</v>
      </c>
      <c r="G289" t="s">
        <v>66</v>
      </c>
      <c r="H289" t="s">
        <v>32</v>
      </c>
      <c r="I289" t="s">
        <v>143</v>
      </c>
      <c r="J289" t="s">
        <v>143</v>
      </c>
      <c r="K289" t="s">
        <v>94</v>
      </c>
      <c r="L289" t="s">
        <v>43</v>
      </c>
      <c r="M289" t="s">
        <v>27</v>
      </c>
      <c r="N289" s="7" t="str">
        <f>VLOOKUP(Table7[[#This Row],[protocol_version]],protocol_version!A:B,2,FALSE)</f>
        <v>tls</v>
      </c>
      <c r="O289" s="7" t="str">
        <f>VLOOKUP(Table7[kex_algorithm],Table2[#All],2,FALSE)</f>
        <v>rsa</v>
      </c>
      <c r="P289" s="7" t="str">
        <f>VLOOKUP(Table7[auth_algorithm],Table3[#All],2,FALSE)</f>
        <v>rsa</v>
      </c>
      <c r="Q289" s="7" t="str">
        <f>VLOOKUP(Table7[enc_algorithm],Table4[#All],2,FALSE)</f>
        <v>camellia256_cbc</v>
      </c>
      <c r="R289" s="7">
        <f>VLOOKUP(Table7[enc_algorithm],Table4[#All],3,FALSE)</f>
        <v>256</v>
      </c>
      <c r="S289" s="7" t="b">
        <f>VLOOKUP(Table7[enc_algorithm],Table4[#All],4,FALSE)</f>
        <v>0</v>
      </c>
      <c r="T289" s="7" t="str">
        <f>VLOOKUP(Table7[hash_algorithm],Table5[#All],2,FALSE)</f>
        <v>sha256</v>
      </c>
      <c r="U28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session.add(CipherSuite(iana_name='TLS_RSA_WITH_CAMELLIA_256_CBC_SHA256', gnutls_name='CAMELLIA256-SHA256', byte_1=0x00, byte_2=0xC0, protocol_version=CipherSuiteProtocolVersion.tls, kex_algorithm=KeyExchangeAlgorithm.rsa, auth_algorithm=AuthenticationAlgorithm.rsa, enc_algorithm=SymmetricAlgorithm.camellia256_cbc, enc_algorithm_bits=256, aead=False, hash_algorithm=HashAlgorithm.sha256, security=CipherSuiteSecurity.secure))</v>
      </c>
      <c r="V289" s="8">
        <f>FIND(Table7[[#This Row],[security]],Table7[[#This Row],[Column1]])</f>
        <v>420</v>
      </c>
    </row>
    <row r="290" spans="1:22" ht="48" x14ac:dyDescent="0.2">
      <c r="A290">
        <v>287</v>
      </c>
      <c r="B290" t="s">
        <v>558</v>
      </c>
      <c r="C290" t="s">
        <v>605</v>
      </c>
      <c r="D290" t="s">
        <v>606</v>
      </c>
      <c r="F290" t="s">
        <v>66</v>
      </c>
      <c r="G290" t="s">
        <v>607</v>
      </c>
      <c r="H290" t="s">
        <v>32</v>
      </c>
      <c r="I290" t="s">
        <v>143</v>
      </c>
      <c r="J290" t="s">
        <v>143</v>
      </c>
      <c r="K290" t="s">
        <v>102</v>
      </c>
      <c r="L290" t="s">
        <v>64</v>
      </c>
      <c r="M290" t="s">
        <v>44</v>
      </c>
      <c r="N290" s="7" t="str">
        <f>VLOOKUP(Table7[[#This Row],[protocol_version]],protocol_version!A:B,2,FALSE)</f>
        <v>tls</v>
      </c>
      <c r="O290" s="7" t="str">
        <f>VLOOKUP(Table7[kex_algorithm],Table2[#All],2,FALSE)</f>
        <v>rsa</v>
      </c>
      <c r="P290" s="7" t="str">
        <f>VLOOKUP(Table7[auth_algorithm],Table3[#All],2,FALSE)</f>
        <v>rsa</v>
      </c>
      <c r="Q290" s="7" t="str">
        <f>VLOOKUP(Table7[enc_algorithm],Table4[#All],2,FALSE)</f>
        <v>camellia256_gcm</v>
      </c>
      <c r="R290" s="7">
        <f>VLOOKUP(Table7[enc_algorithm],Table4[#All],3,FALSE)</f>
        <v>256</v>
      </c>
      <c r="S290" s="7" t="b">
        <f>VLOOKUP(Table7[enc_algorithm],Table4[#All],4,FALSE)</f>
        <v>0</v>
      </c>
      <c r="T290" s="7" t="str">
        <f>VLOOKUP(Table7[hash_algorithm],Table5[#All],2,FALSE)</f>
        <v>sha384</v>
      </c>
      <c r="U29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session.add(CipherSuite(iana_name='TLS_RSA_WITH_CAMELLIA_256_GCM_SHA384', gnutls_name=None, byte_1=0xC0, byte_2=0x7B, protocol_version=CipherSuiteProtocolVersion.tls, kex_algorithm=KeyExchangeAlgorithm.rsa, auth_algorithm=AuthenticationAlgorithm.rsa, enc_algorithm=SymmetricAlgorithm.camellia256_gcm, enc_algorithm_bits=256, aead=False, hash_algorithm=HashAlgorithm.sha384, security=CipherSuiteSecurity.secure))</v>
      </c>
      <c r="V290" s="8">
        <f>FIND(Table7[[#This Row],[security]],Table7[[#This Row],[Column1]])</f>
        <v>404</v>
      </c>
    </row>
    <row r="291" spans="1:22" ht="48" x14ac:dyDescent="0.2">
      <c r="A291">
        <v>288</v>
      </c>
      <c r="B291" t="s">
        <v>558</v>
      </c>
      <c r="C291" t="s">
        <v>350</v>
      </c>
      <c r="E291" t="s">
        <v>351</v>
      </c>
      <c r="F291" t="s">
        <v>15</v>
      </c>
      <c r="G291" t="s">
        <v>178</v>
      </c>
      <c r="H291" t="s">
        <v>32</v>
      </c>
      <c r="I291" t="s">
        <v>143</v>
      </c>
      <c r="J291" t="s">
        <v>143</v>
      </c>
      <c r="K291" t="s">
        <v>224</v>
      </c>
      <c r="L291" t="s">
        <v>21</v>
      </c>
      <c r="M291" t="s">
        <v>22</v>
      </c>
      <c r="N291" s="7" t="str">
        <f>VLOOKUP(Table7[[#This Row],[protocol_version]],protocol_version!A:B,2,FALSE)</f>
        <v>tls</v>
      </c>
      <c r="O291" s="7" t="str">
        <f>VLOOKUP(Table7[kex_algorithm],Table2[#All],2,FALSE)</f>
        <v>rsa</v>
      </c>
      <c r="P291" s="7" t="str">
        <f>VLOOKUP(Table7[auth_algorithm],Table3[#All],2,FALSE)</f>
        <v>rsa</v>
      </c>
      <c r="Q291" s="7" t="str">
        <f>VLOOKUP(Table7[enc_algorithm],Table4[#All],2,FALSE)</f>
        <v>idea_cbc</v>
      </c>
      <c r="R291" s="7">
        <f>VLOOKUP(Table7[enc_algorithm],Table4[#All],3,FALSE)</f>
        <v>128</v>
      </c>
      <c r="S291" s="7" t="b">
        <f>VLOOKUP(Table7[enc_algorithm],Table4[#All],4,FALSE)</f>
        <v>0</v>
      </c>
      <c r="T291" s="7" t="str">
        <f>VLOOKUP(Table7[hash_algorithm],Table5[#All],2,FALSE)</f>
        <v>sha1</v>
      </c>
      <c r="U29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session.add(CipherSuite(iana_name='TLS_RSA_WITH_IDEA_CBC_SHA', gnutls_name='IDEA-CBC-SHA', byte_1=0x00, byte_2=0x07, protocol_version=CipherSuiteProtocolVersion.tls, kex_algorithm=KeyExchangeAlgorithm.rsa, auth_algorithm=AuthenticationAlgorithm.rsa, enc_algorithm=SymmetricAlgorithm.idea_cbc, enc_algorithm_bits=128, aead=False, hash_algorithm=HashAlgorithm.sha1, security=CipherSuiteSecurity.secure))</v>
      </c>
      <c r="V291" s="8">
        <f>FIND(Table7[[#This Row],[security]],Table7[[#This Row],[Column1]])</f>
        <v>394</v>
      </c>
    </row>
    <row r="292" spans="1:22" ht="48" x14ac:dyDescent="0.2">
      <c r="A292">
        <v>289</v>
      </c>
      <c r="B292" t="s">
        <v>558</v>
      </c>
      <c r="C292" t="s">
        <v>345</v>
      </c>
      <c r="E292" t="s">
        <v>346</v>
      </c>
      <c r="F292" t="s">
        <v>15</v>
      </c>
      <c r="G292" t="s">
        <v>347</v>
      </c>
      <c r="H292" t="s">
        <v>32</v>
      </c>
      <c r="I292" t="s">
        <v>143</v>
      </c>
      <c r="J292" t="s">
        <v>143</v>
      </c>
      <c r="K292" t="s">
        <v>113</v>
      </c>
      <c r="L292" t="s">
        <v>21</v>
      </c>
      <c r="M292" t="s">
        <v>27</v>
      </c>
      <c r="N292" s="7" t="str">
        <f>VLOOKUP(Table7[[#This Row],[protocol_version]],protocol_version!A:B,2,FALSE)</f>
        <v>tls</v>
      </c>
      <c r="O292" s="7" t="str">
        <f>VLOOKUP(Table7[kex_algorithm],Table2[#All],2,FALSE)</f>
        <v>rsa</v>
      </c>
      <c r="P292" s="7" t="str">
        <f>VLOOKUP(Table7[auth_algorithm],Table3[#All],2,FALSE)</f>
        <v>rsa</v>
      </c>
      <c r="Q292" s="7" t="str">
        <f>VLOOKUP(Table7[enc_algorithm],Table4[#All],2,FALSE)</f>
        <v>seed_cbc</v>
      </c>
      <c r="R292" s="7">
        <f>VLOOKUP(Table7[enc_algorithm],Table4[#All],3,FALSE)</f>
        <v>128</v>
      </c>
      <c r="S292" s="7" t="b">
        <f>VLOOKUP(Table7[enc_algorithm],Table4[#All],4,FALSE)</f>
        <v>0</v>
      </c>
      <c r="T292" s="7" t="str">
        <f>VLOOKUP(Table7[hash_algorithm],Table5[#All],2,FALSE)</f>
        <v>sha1</v>
      </c>
      <c r="U29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session.add(CipherSuite(iana_name='TLS_RSA_WITH_SEED_CBC_SHA', gnutls_name='SEED-SHA', byte_1=0x00, byte_2=0x96, protocol_version=CipherSuiteProtocolVersion.tls, kex_algorithm=KeyExchangeAlgorithm.rsa, auth_algorithm=AuthenticationAlgorithm.rsa, enc_algorithm=SymmetricAlgorithm.seed_cbc, enc_algorithm_bits=128, aead=False, hash_algorithm=HashAlgorithm.sha1, security=CipherSuiteSecurity.secure))</v>
      </c>
      <c r="V292" s="8">
        <f>FIND(Table7[[#This Row],[security]],Table7[[#This Row],[Column1]])</f>
        <v>390</v>
      </c>
    </row>
    <row r="293" spans="1:22" ht="32" x14ac:dyDescent="0.2">
      <c r="A293">
        <v>290</v>
      </c>
      <c r="B293" t="s">
        <v>833</v>
      </c>
      <c r="C293" t="s">
        <v>834</v>
      </c>
      <c r="F293" t="s">
        <v>398</v>
      </c>
      <c r="G293" t="s">
        <v>281</v>
      </c>
      <c r="H293" t="s">
        <v>32</v>
      </c>
      <c r="I293" t="s">
        <v>835</v>
      </c>
      <c r="J293" t="s">
        <v>835</v>
      </c>
      <c r="K293" t="s">
        <v>836</v>
      </c>
      <c r="L293" t="s">
        <v>43</v>
      </c>
      <c r="M293" t="s">
        <v>837</v>
      </c>
      <c r="N293" s="7" t="str">
        <f>VLOOKUP(Table7[[#This Row],[protocol_version]],protocol_version!A:B,2,FALSE)</f>
        <v>tls</v>
      </c>
      <c r="O293" s="7">
        <f>VLOOKUP(Table7[kex_algorithm],Table2[#All],2,FALSE)</f>
        <v>0</v>
      </c>
      <c r="P293" s="7">
        <f>VLOOKUP(Table7[auth_algorithm],Table3[#All],2,FALSE)</f>
        <v>0</v>
      </c>
      <c r="Q293" s="7" t="str">
        <f>VLOOKUP(Table7[enc_algorithm],Table4[#All],2,FALSE)</f>
        <v>aes128_ccm_8</v>
      </c>
      <c r="R293" s="7">
        <f>VLOOKUP(Table7[enc_algorithm],Table4[#All],3,FALSE)</f>
        <v>128</v>
      </c>
      <c r="S293" s="7" t="b">
        <f>VLOOKUP(Table7[enc_algorithm],Table4[#All],4,FALSE)</f>
        <v>0</v>
      </c>
      <c r="T293" s="7" t="str">
        <f>VLOOKUP(Table7[hash_algorithm],Table5[#All],2,FALSE)</f>
        <v>sha256</v>
      </c>
      <c r="U29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session.add(CipherSuite(iana_name='TLS_AES_128_CCM_8_SHA256', gnutls_name=None, byte_1=0x13, byte_2=0x05, protocol_version=CipherSuiteProtocolVersion.tls, kex_algorithm=None, auth_algorithm=None, enc_algorithm=SymmetricAlgorithm.aes128_ccm_8, enc_algorithm_bits=128, aead=False, hash_algorithm=HashAlgorithm.sha256, security=CipherSuiteSecurity.recommended))</v>
      </c>
      <c r="V293" s="8">
        <f>FIND(Table7[[#This Row],[security]],Table7[[#This Row],[Column1]])</f>
        <v>346</v>
      </c>
    </row>
    <row r="294" spans="1:22" ht="32" x14ac:dyDescent="0.2">
      <c r="A294">
        <v>291</v>
      </c>
      <c r="B294" t="s">
        <v>833</v>
      </c>
      <c r="C294" t="s">
        <v>838</v>
      </c>
      <c r="E294" t="s">
        <v>838</v>
      </c>
      <c r="F294" t="s">
        <v>398</v>
      </c>
      <c r="G294" t="s">
        <v>278</v>
      </c>
      <c r="H294" t="s">
        <v>32</v>
      </c>
      <c r="I294" t="s">
        <v>835</v>
      </c>
      <c r="J294" t="s">
        <v>835</v>
      </c>
      <c r="K294" t="s">
        <v>754</v>
      </c>
      <c r="L294" t="s">
        <v>43</v>
      </c>
      <c r="M294" t="s">
        <v>837</v>
      </c>
      <c r="N294" s="7" t="str">
        <f>VLOOKUP(Table7[[#This Row],[protocol_version]],protocol_version!A:B,2,FALSE)</f>
        <v>tls</v>
      </c>
      <c r="O294" s="7">
        <f>VLOOKUP(Table7[kex_algorithm],Table2[#All],2,FALSE)</f>
        <v>0</v>
      </c>
      <c r="P294" s="7">
        <f>VLOOKUP(Table7[auth_algorithm],Table3[#All],2,FALSE)</f>
        <v>0</v>
      </c>
      <c r="Q294" s="7" t="str">
        <f>VLOOKUP(Table7[enc_algorithm],Table4[#All],2,FALSE)</f>
        <v>aes128_ccm</v>
      </c>
      <c r="R294" s="7">
        <f>VLOOKUP(Table7[enc_algorithm],Table4[#All],3,FALSE)</f>
        <v>128</v>
      </c>
      <c r="S294" s="7" t="b">
        <f>VLOOKUP(Table7[enc_algorithm],Table4[#All],4,FALSE)</f>
        <v>0</v>
      </c>
      <c r="T294" s="7" t="str">
        <f>VLOOKUP(Table7[hash_algorithm],Table5[#All],2,FALSE)</f>
        <v>sha256</v>
      </c>
      <c r="U29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session.add(CipherSuite(iana_name='TLS_AES_128_CCM_SHA256', gnutls_name='TLS_AES_128_CCM_SHA256', byte_1=0x13, byte_2=0x04, protocol_version=CipherSuiteProtocolVersion.tls, kex_algorithm=None, auth_algorithm=None, enc_algorithm=SymmetricAlgorithm.aes128_ccm, enc_algorithm_bits=128, aead=False, hash_algorithm=HashAlgorithm.sha256, security=CipherSuiteSecurity.recommended))</v>
      </c>
      <c r="V294" s="8">
        <f>FIND(Table7[[#This Row],[security]],Table7[[#This Row],[Column1]])</f>
        <v>362</v>
      </c>
    </row>
    <row r="295" spans="1:22" ht="32" x14ac:dyDescent="0.2">
      <c r="A295">
        <v>292</v>
      </c>
      <c r="B295" t="s">
        <v>833</v>
      </c>
      <c r="C295" t="s">
        <v>839</v>
      </c>
      <c r="E295" t="s">
        <v>839</v>
      </c>
      <c r="F295" t="s">
        <v>398</v>
      </c>
      <c r="G295" t="s">
        <v>167</v>
      </c>
      <c r="H295" t="s">
        <v>32</v>
      </c>
      <c r="I295" t="s">
        <v>835</v>
      </c>
      <c r="J295" t="s">
        <v>835</v>
      </c>
      <c r="K295" t="s">
        <v>49</v>
      </c>
      <c r="L295" t="s">
        <v>43</v>
      </c>
      <c r="M295" t="s">
        <v>837</v>
      </c>
      <c r="N295" s="7" t="str">
        <f>VLOOKUP(Table7[[#This Row],[protocol_version]],protocol_version!A:B,2,FALSE)</f>
        <v>tls</v>
      </c>
      <c r="O295" s="7">
        <f>VLOOKUP(Table7[kex_algorithm],Table2[#All],2,FALSE)</f>
        <v>0</v>
      </c>
      <c r="P295" s="7">
        <f>VLOOKUP(Table7[auth_algorithm],Table3[#All],2,FALSE)</f>
        <v>0</v>
      </c>
      <c r="Q295" s="7" t="str">
        <f>VLOOKUP(Table7[enc_algorithm],Table4[#All],2,FALSE)</f>
        <v>aes128_gcm</v>
      </c>
      <c r="R295" s="7">
        <f>VLOOKUP(Table7[enc_algorithm],Table4[#All],3,FALSE)</f>
        <v>128</v>
      </c>
      <c r="S295" s="7" t="b">
        <f>VLOOKUP(Table7[enc_algorithm],Table4[#All],4,FALSE)</f>
        <v>1</v>
      </c>
      <c r="T295" s="7" t="str">
        <f>VLOOKUP(Table7[hash_algorithm],Table5[#All],2,FALSE)</f>
        <v>sha256</v>
      </c>
      <c r="U29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session.add(CipherSuite(iana_name='TLS_AES_128_GCM_SHA256', gnutls_name='TLS_AES_128_GCM_SHA256', byte_1=0x13, byte_2=0x01, protocol_version=CipherSuiteProtocolVersion.tls, kex_algorithm=None, auth_algorithm=None, enc_algorithm=SymmetricAlgorithm.aes128_gcm, enc_algorithm_bits=128, aead=True, hash_algorithm=HashAlgorithm.sha256, security=CipherSuiteSecurity.recommended))</v>
      </c>
      <c r="V295" s="8">
        <f>FIND(Table7[[#This Row],[security]],Table7[[#This Row],[Column1]])</f>
        <v>361</v>
      </c>
    </row>
    <row r="296" spans="1:22" ht="32" x14ac:dyDescent="0.2">
      <c r="A296">
        <v>293</v>
      </c>
      <c r="B296" t="s">
        <v>833</v>
      </c>
      <c r="C296" t="s">
        <v>840</v>
      </c>
      <c r="E296" t="s">
        <v>840</v>
      </c>
      <c r="F296" t="s">
        <v>398</v>
      </c>
      <c r="G296" t="s">
        <v>170</v>
      </c>
      <c r="H296" t="s">
        <v>32</v>
      </c>
      <c r="I296" t="s">
        <v>835</v>
      </c>
      <c r="J296" t="s">
        <v>835</v>
      </c>
      <c r="K296" t="s">
        <v>63</v>
      </c>
      <c r="L296" t="s">
        <v>64</v>
      </c>
      <c r="M296" t="s">
        <v>837</v>
      </c>
      <c r="N296" s="7" t="str">
        <f>VLOOKUP(Table7[[#This Row],[protocol_version]],protocol_version!A:B,2,FALSE)</f>
        <v>tls</v>
      </c>
      <c r="O296" s="7">
        <f>VLOOKUP(Table7[kex_algorithm],Table2[#All],2,FALSE)</f>
        <v>0</v>
      </c>
      <c r="P296" s="7">
        <f>VLOOKUP(Table7[auth_algorithm],Table3[#All],2,FALSE)</f>
        <v>0</v>
      </c>
      <c r="Q296" s="7" t="str">
        <f>VLOOKUP(Table7[enc_algorithm],Table4[#All],2,FALSE)</f>
        <v>aes256_gcm</v>
      </c>
      <c r="R296" s="7">
        <f>VLOOKUP(Table7[enc_algorithm],Table4[#All],3,FALSE)</f>
        <v>256</v>
      </c>
      <c r="S296" s="7" t="b">
        <f>VLOOKUP(Table7[enc_algorithm],Table4[#All],4,FALSE)</f>
        <v>1</v>
      </c>
      <c r="T296" s="7" t="str">
        <f>VLOOKUP(Table7[hash_algorithm],Table5[#All],2,FALSE)</f>
        <v>sha384</v>
      </c>
      <c r="U29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session.add(CipherSuite(iana_name='TLS_AES_256_GCM_SHA384', gnutls_name='TLS_AES_256_GCM_SHA384', byte_1=0x13, byte_2=0x02, protocol_version=CipherSuiteProtocolVersion.tls, kex_algorithm=None, auth_algorithm=None, enc_algorithm=SymmetricAlgorithm.aes256_gcm, enc_algorithm_bits=256, aead=True, hash_algorithm=HashAlgorithm.sha384, security=CipherSuiteSecurity.recommended))</v>
      </c>
      <c r="V296" s="8">
        <f>FIND(Table7[[#This Row],[security]],Table7[[#This Row],[Column1]])</f>
        <v>361</v>
      </c>
    </row>
    <row r="297" spans="1:22" ht="32" x14ac:dyDescent="0.2">
      <c r="A297">
        <v>294</v>
      </c>
      <c r="B297" t="s">
        <v>833</v>
      </c>
      <c r="C297" t="s">
        <v>841</v>
      </c>
      <c r="F297" t="s">
        <v>398</v>
      </c>
      <c r="G297" t="s">
        <v>249</v>
      </c>
      <c r="H297" t="s">
        <v>32</v>
      </c>
      <c r="I297" t="s">
        <v>835</v>
      </c>
      <c r="J297" t="s">
        <v>835</v>
      </c>
      <c r="K297" t="s">
        <v>590</v>
      </c>
      <c r="L297" t="s">
        <v>43</v>
      </c>
      <c r="M297" t="s">
        <v>837</v>
      </c>
      <c r="N297" s="7" t="str">
        <f>VLOOKUP(Table7[[#This Row],[protocol_version]],protocol_version!A:B,2,FALSE)</f>
        <v>tls</v>
      </c>
      <c r="O297" s="7">
        <f>VLOOKUP(Table7[kex_algorithm],Table2[#All],2,FALSE)</f>
        <v>0</v>
      </c>
      <c r="P297" s="7">
        <f>VLOOKUP(Table7[auth_algorithm],Table3[#All],2,FALSE)</f>
        <v>0</v>
      </c>
      <c r="Q297" s="7" t="str">
        <f>VLOOKUP(Table7[enc_algorithm],Table4[#All],2,FALSE)</f>
        <v>chacha20_poly1305</v>
      </c>
      <c r="R297" s="7">
        <f>VLOOKUP(Table7[enc_algorithm],Table4[#All],3,FALSE)</f>
        <v>256</v>
      </c>
      <c r="S297" s="7" t="b">
        <f>VLOOKUP(Table7[enc_algorithm],Table4[#All],4,FALSE)</f>
        <v>1</v>
      </c>
      <c r="T297" s="7" t="str">
        <f>VLOOKUP(Table7[hash_algorithm],Table5[#All],2,FALSE)</f>
        <v>sha256</v>
      </c>
      <c r="U29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session.add(CipherSuite(iana_name='TLS_CHACHA20_POLY1305_SHA256', gnutls_name=None, byte_1=0x13, byte_2=0x03, protocol_version=CipherSuiteProtocolVersion.tls, kex_algorithm=None, auth_algorithm=None, enc_algorithm=SymmetricAlgorithm.chacha20_poly1305, enc_algorithm_bits=256, aead=True, hash_algorithm=HashAlgorithm.sha256, security=CipherSuiteSecurity.recommended))</v>
      </c>
      <c r="V297" s="8">
        <f>FIND(Table7[[#This Row],[security]],Table7[[#This Row],[Column1]])</f>
        <v>354</v>
      </c>
    </row>
    <row r="298" spans="1:22" ht="48" x14ac:dyDescent="0.2">
      <c r="A298">
        <v>295</v>
      </c>
      <c r="B298" t="s">
        <v>833</v>
      </c>
      <c r="C298" t="s">
        <v>842</v>
      </c>
      <c r="D298" t="s">
        <v>843</v>
      </c>
      <c r="E298" t="s">
        <v>844</v>
      </c>
      <c r="F298" t="s">
        <v>15</v>
      </c>
      <c r="G298" t="s">
        <v>845</v>
      </c>
      <c r="H298" t="s">
        <v>32</v>
      </c>
      <c r="I298" t="s">
        <v>121</v>
      </c>
      <c r="J298" t="s">
        <v>116</v>
      </c>
      <c r="K298" t="s">
        <v>49</v>
      </c>
      <c r="L298" t="s">
        <v>43</v>
      </c>
      <c r="M298" t="s">
        <v>44</v>
      </c>
      <c r="N298" s="7" t="str">
        <f>VLOOKUP(Table7[[#This Row],[protocol_version]],protocol_version!A:B,2,FALSE)</f>
        <v>tls</v>
      </c>
      <c r="O298" s="7" t="str">
        <f>VLOOKUP(Table7[kex_algorithm],Table2[#All],2,FALSE)</f>
        <v>dhe</v>
      </c>
      <c r="P298" s="7" t="str">
        <f>VLOOKUP(Table7[auth_algorithm],Table3[#All],2,FALSE)</f>
        <v>dss</v>
      </c>
      <c r="Q298" s="7" t="str">
        <f>VLOOKUP(Table7[enc_algorithm],Table4[#All],2,FALSE)</f>
        <v>aes128_gcm</v>
      </c>
      <c r="R298" s="7">
        <f>VLOOKUP(Table7[enc_algorithm],Table4[#All],3,FALSE)</f>
        <v>128</v>
      </c>
      <c r="S298" s="7" t="b">
        <f>VLOOKUP(Table7[enc_algorithm],Table4[#All],4,FALSE)</f>
        <v>1</v>
      </c>
      <c r="T298" s="7" t="str">
        <f>VLOOKUP(Table7[hash_algorithm],Table5[#All],2,FALSE)</f>
        <v>sha256</v>
      </c>
      <c r="U29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session.add(CipherSuite(iana_name='TLS_DHE_DSS_WITH_AES_128_GCM_SHA256', gnutls_name='DHE-DSS-AES128-GCM-SHA256', byte_1=0x00, byte_2=0xA2, protocol_version=CipherSuiteProtocolVersion.tls, kex_algorithm=KeyExchangeAlgorithm.dhe, auth_algorithm=AuthenticationAlgorithm.dss, enc_algorithm=SymmetricAlgorithm.aes128_gcm, enc_algorithm_bits=128, aead=True, hash_algorithm=HashAlgorithm.sha256, security=CipherSuiteSecurity.recommended))</v>
      </c>
      <c r="V298" s="8">
        <f>FIND(Table7[[#This Row],[security]],Table7[[#This Row],[Column1]])</f>
        <v>420</v>
      </c>
    </row>
    <row r="299" spans="1:22" ht="48" x14ac:dyDescent="0.2">
      <c r="A299">
        <v>296</v>
      </c>
      <c r="B299" t="s">
        <v>833</v>
      </c>
      <c r="C299" t="s">
        <v>846</v>
      </c>
      <c r="D299" t="s">
        <v>847</v>
      </c>
      <c r="E299" t="s">
        <v>848</v>
      </c>
      <c r="F299" t="s">
        <v>15</v>
      </c>
      <c r="G299" t="s">
        <v>849</v>
      </c>
      <c r="H299" t="s">
        <v>32</v>
      </c>
      <c r="I299" t="s">
        <v>121</v>
      </c>
      <c r="J299" t="s">
        <v>116</v>
      </c>
      <c r="K299" t="s">
        <v>63</v>
      </c>
      <c r="L299" t="s">
        <v>64</v>
      </c>
      <c r="M299" t="s">
        <v>44</v>
      </c>
      <c r="N299" s="7" t="str">
        <f>VLOOKUP(Table7[[#This Row],[protocol_version]],protocol_version!A:B,2,FALSE)</f>
        <v>tls</v>
      </c>
      <c r="O299" s="7" t="str">
        <f>VLOOKUP(Table7[kex_algorithm],Table2[#All],2,FALSE)</f>
        <v>dhe</v>
      </c>
      <c r="P299" s="7" t="str">
        <f>VLOOKUP(Table7[auth_algorithm],Table3[#All],2,FALSE)</f>
        <v>dss</v>
      </c>
      <c r="Q299" s="7" t="str">
        <f>VLOOKUP(Table7[enc_algorithm],Table4[#All],2,FALSE)</f>
        <v>aes256_gcm</v>
      </c>
      <c r="R299" s="7">
        <f>VLOOKUP(Table7[enc_algorithm],Table4[#All],3,FALSE)</f>
        <v>256</v>
      </c>
      <c r="S299" s="7" t="b">
        <f>VLOOKUP(Table7[enc_algorithm],Table4[#All],4,FALSE)</f>
        <v>1</v>
      </c>
      <c r="T299" s="7" t="str">
        <f>VLOOKUP(Table7[hash_algorithm],Table5[#All],2,FALSE)</f>
        <v>sha384</v>
      </c>
      <c r="U29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session.add(CipherSuite(iana_name='TLS_DHE_DSS_WITH_AES_256_GCM_SHA384', gnutls_name='DHE-DSS-AES256-GCM-SHA384', byte_1=0x00, byte_2=0xA3, protocol_version=CipherSuiteProtocolVersion.tls, kex_algorithm=KeyExchangeAlgorithm.dhe, auth_algorithm=AuthenticationAlgorithm.dss, enc_algorithm=SymmetricAlgorithm.aes256_gcm, enc_algorithm_bits=256, aead=True, hash_algorithm=HashAlgorithm.sha384, security=CipherSuiteSecurity.recommended))</v>
      </c>
      <c r="V299" s="8">
        <f>FIND(Table7[[#This Row],[security]],Table7[[#This Row],[Column1]])</f>
        <v>420</v>
      </c>
    </row>
    <row r="300" spans="1:22" ht="48" x14ac:dyDescent="0.2">
      <c r="A300">
        <v>297</v>
      </c>
      <c r="B300" t="s">
        <v>833</v>
      </c>
      <c r="C300" t="s">
        <v>850</v>
      </c>
      <c r="F300" t="s">
        <v>66</v>
      </c>
      <c r="G300" t="s">
        <v>851</v>
      </c>
      <c r="H300" t="s">
        <v>32</v>
      </c>
      <c r="I300" t="s">
        <v>121</v>
      </c>
      <c r="J300" t="s">
        <v>116</v>
      </c>
      <c r="K300" t="s">
        <v>71</v>
      </c>
      <c r="L300" t="s">
        <v>43</v>
      </c>
      <c r="M300" t="s">
        <v>44</v>
      </c>
      <c r="N300" s="7" t="str">
        <f>VLOOKUP(Table7[[#This Row],[protocol_version]],protocol_version!A:B,2,FALSE)</f>
        <v>tls</v>
      </c>
      <c r="O300" s="7" t="str">
        <f>VLOOKUP(Table7[kex_algorithm],Table2[#All],2,FALSE)</f>
        <v>dhe</v>
      </c>
      <c r="P300" s="7" t="str">
        <f>VLOOKUP(Table7[auth_algorithm],Table3[#All],2,FALSE)</f>
        <v>dss</v>
      </c>
      <c r="Q300" s="7" t="str">
        <f>VLOOKUP(Table7[enc_algorithm],Table4[#All],2,FALSE)</f>
        <v>aria128_gcm</v>
      </c>
      <c r="R300" s="7">
        <f>VLOOKUP(Table7[enc_algorithm],Table4[#All],3,FALSE)</f>
        <v>128</v>
      </c>
      <c r="S300" s="7" t="b">
        <f>VLOOKUP(Table7[enc_algorithm],Table4[#All],4,FALSE)</f>
        <v>0</v>
      </c>
      <c r="T300" s="7" t="str">
        <f>VLOOKUP(Table7[hash_algorithm],Table5[#All],2,FALSE)</f>
        <v>sha256</v>
      </c>
      <c r="U30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session.add(CipherSuite(iana_name='TLS_DHE_DSS_WITH_ARIA_128_GCM_SHA256', gnutls_name=None, byte_1=0xC0, byte_2=0x56, protocol_version=CipherSuiteProtocolVersion.tls, kex_algorithm=KeyExchangeAlgorithm.dhe, auth_algorithm=AuthenticationAlgorithm.dss, enc_algorithm=SymmetricAlgorithm.aria128_gcm, enc_algorithm_bits=128, aead=False, hash_algorithm=HashAlgorithm.sha256, security=CipherSuiteSecurity.recommended))</v>
      </c>
      <c r="V300" s="8">
        <f>FIND(Table7[[#This Row],[security]],Table7[[#This Row],[Column1]])</f>
        <v>400</v>
      </c>
    </row>
    <row r="301" spans="1:22" ht="48" x14ac:dyDescent="0.2">
      <c r="A301">
        <v>298</v>
      </c>
      <c r="B301" t="s">
        <v>833</v>
      </c>
      <c r="C301" t="s">
        <v>852</v>
      </c>
      <c r="F301" t="s">
        <v>66</v>
      </c>
      <c r="G301" t="s">
        <v>853</v>
      </c>
      <c r="H301" t="s">
        <v>32</v>
      </c>
      <c r="I301" t="s">
        <v>121</v>
      </c>
      <c r="J301" t="s">
        <v>116</v>
      </c>
      <c r="K301" t="s">
        <v>77</v>
      </c>
      <c r="L301" t="s">
        <v>64</v>
      </c>
      <c r="M301" t="s">
        <v>44</v>
      </c>
      <c r="N301" s="7" t="str">
        <f>VLOOKUP(Table7[[#This Row],[protocol_version]],protocol_version!A:B,2,FALSE)</f>
        <v>tls</v>
      </c>
      <c r="O301" s="7" t="str">
        <f>VLOOKUP(Table7[kex_algorithm],Table2[#All],2,FALSE)</f>
        <v>dhe</v>
      </c>
      <c r="P301" s="7" t="str">
        <f>VLOOKUP(Table7[auth_algorithm],Table3[#All],2,FALSE)</f>
        <v>dss</v>
      </c>
      <c r="Q301" s="7" t="str">
        <f>VLOOKUP(Table7[enc_algorithm],Table4[#All],2,FALSE)</f>
        <v>aria256_gcm</v>
      </c>
      <c r="R301" s="7">
        <f>VLOOKUP(Table7[enc_algorithm],Table4[#All],3,FALSE)</f>
        <v>256</v>
      </c>
      <c r="S301" s="7" t="b">
        <f>VLOOKUP(Table7[enc_algorithm],Table4[#All],4,FALSE)</f>
        <v>0</v>
      </c>
      <c r="T301" s="7" t="str">
        <f>VLOOKUP(Table7[hash_algorithm],Table5[#All],2,FALSE)</f>
        <v>sha384</v>
      </c>
      <c r="U30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session.add(CipherSuite(iana_name='TLS_DHE_DSS_WITH_ARIA_256_GCM_SHA384', gnutls_name=None, byte_1=0xC0, byte_2=0x57, protocol_version=CipherSuiteProtocolVersion.tls, kex_algorithm=KeyExchangeAlgorithm.dhe, auth_algorithm=AuthenticationAlgorithm.dss, enc_algorithm=SymmetricAlgorithm.aria256_gcm, enc_algorithm_bits=256, aead=False, hash_algorithm=HashAlgorithm.sha384, security=CipherSuiteSecurity.recommended))</v>
      </c>
      <c r="V301" s="8">
        <f>FIND(Table7[[#This Row],[security]],Table7[[#This Row],[Column1]])</f>
        <v>400</v>
      </c>
    </row>
    <row r="302" spans="1:22" ht="48" x14ac:dyDescent="0.2">
      <c r="A302">
        <v>299</v>
      </c>
      <c r="B302" t="s">
        <v>833</v>
      </c>
      <c r="C302" t="s">
        <v>854</v>
      </c>
      <c r="D302" t="s">
        <v>855</v>
      </c>
      <c r="F302" t="s">
        <v>66</v>
      </c>
      <c r="G302" t="s">
        <v>856</v>
      </c>
      <c r="H302" t="s">
        <v>32</v>
      </c>
      <c r="I302" t="s">
        <v>121</v>
      </c>
      <c r="J302" t="s">
        <v>116</v>
      </c>
      <c r="K302" t="s">
        <v>89</v>
      </c>
      <c r="L302" t="s">
        <v>43</v>
      </c>
      <c r="M302" t="s">
        <v>44</v>
      </c>
      <c r="N302" s="7" t="str">
        <f>VLOOKUP(Table7[[#This Row],[protocol_version]],protocol_version!A:B,2,FALSE)</f>
        <v>tls</v>
      </c>
      <c r="O302" s="7" t="str">
        <f>VLOOKUP(Table7[kex_algorithm],Table2[#All],2,FALSE)</f>
        <v>dhe</v>
      </c>
      <c r="P302" s="7" t="str">
        <f>VLOOKUP(Table7[auth_algorithm],Table3[#All],2,FALSE)</f>
        <v>dss</v>
      </c>
      <c r="Q302" s="7" t="str">
        <f>VLOOKUP(Table7[enc_algorithm],Table4[#All],2,FALSE)</f>
        <v>camellia128_gcm</v>
      </c>
      <c r="R302" s="7">
        <f>VLOOKUP(Table7[enc_algorithm],Table4[#All],3,FALSE)</f>
        <v>128</v>
      </c>
      <c r="S302" s="7" t="b">
        <f>VLOOKUP(Table7[enc_algorithm],Table4[#All],4,FALSE)</f>
        <v>0</v>
      </c>
      <c r="T302" s="7" t="str">
        <f>VLOOKUP(Table7[hash_algorithm],Table5[#All],2,FALSE)</f>
        <v>sha256</v>
      </c>
      <c r="U30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session.add(CipherSuite(iana_name='TLS_DHE_DSS_WITH_CAMELLIA_128_GCM_SHA256', gnutls_name=None, byte_1=0xC0, byte_2=0x80, protocol_version=CipherSuiteProtocolVersion.tls, kex_algorithm=KeyExchangeAlgorithm.dhe, auth_algorithm=AuthenticationAlgorithm.dss, enc_algorithm=SymmetricAlgorithm.camellia128_gcm, enc_algorithm_bits=128, aead=False, hash_algorithm=HashAlgorithm.sha256, security=CipherSuiteSecurity.recommended))</v>
      </c>
      <c r="V302" s="8">
        <f>FIND(Table7[[#This Row],[security]],Table7[[#This Row],[Column1]])</f>
        <v>408</v>
      </c>
    </row>
    <row r="303" spans="1:22" ht="48" x14ac:dyDescent="0.2">
      <c r="A303">
        <v>300</v>
      </c>
      <c r="B303" t="s">
        <v>833</v>
      </c>
      <c r="C303" t="s">
        <v>857</v>
      </c>
      <c r="D303" t="s">
        <v>858</v>
      </c>
      <c r="F303" t="s">
        <v>66</v>
      </c>
      <c r="G303" t="s">
        <v>859</v>
      </c>
      <c r="H303" t="s">
        <v>32</v>
      </c>
      <c r="I303" t="s">
        <v>121</v>
      </c>
      <c r="J303" t="s">
        <v>116</v>
      </c>
      <c r="K303" t="s">
        <v>102</v>
      </c>
      <c r="L303" t="s">
        <v>64</v>
      </c>
      <c r="M303" t="s">
        <v>44</v>
      </c>
      <c r="N303" s="7" t="str">
        <f>VLOOKUP(Table7[[#This Row],[protocol_version]],protocol_version!A:B,2,FALSE)</f>
        <v>tls</v>
      </c>
      <c r="O303" s="7" t="str">
        <f>VLOOKUP(Table7[kex_algorithm],Table2[#All],2,FALSE)</f>
        <v>dhe</v>
      </c>
      <c r="P303" s="7" t="str">
        <f>VLOOKUP(Table7[auth_algorithm],Table3[#All],2,FALSE)</f>
        <v>dss</v>
      </c>
      <c r="Q303" s="7" t="str">
        <f>VLOOKUP(Table7[enc_algorithm],Table4[#All],2,FALSE)</f>
        <v>camellia256_gcm</v>
      </c>
      <c r="R303" s="7">
        <f>VLOOKUP(Table7[enc_algorithm],Table4[#All],3,FALSE)</f>
        <v>256</v>
      </c>
      <c r="S303" s="7" t="b">
        <f>VLOOKUP(Table7[enc_algorithm],Table4[#All],4,FALSE)</f>
        <v>0</v>
      </c>
      <c r="T303" s="7" t="str">
        <f>VLOOKUP(Table7[hash_algorithm],Table5[#All],2,FALSE)</f>
        <v>sha384</v>
      </c>
      <c r="U30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session.add(CipherSuite(iana_name='TLS_DHE_DSS_WITH_CAMELLIA_256_GCM_SHA384', gnutls_name=None, byte_1=0xC0, byte_2=0x81, protocol_version=CipherSuiteProtocolVersion.tls, kex_algorithm=KeyExchangeAlgorithm.dhe, auth_algorithm=AuthenticationAlgorithm.dss, enc_algorithm=SymmetricAlgorithm.camellia256_gcm, enc_algorithm_bits=256, aead=False, hash_algorithm=HashAlgorithm.sha384, security=CipherSuiteSecurity.recommended))</v>
      </c>
      <c r="V303" s="8">
        <f>FIND(Table7[[#This Row],[security]],Table7[[#This Row],[Column1]])</f>
        <v>408</v>
      </c>
    </row>
    <row r="304" spans="1:22" ht="48" x14ac:dyDescent="0.2">
      <c r="A304">
        <v>301</v>
      </c>
      <c r="B304" t="s">
        <v>833</v>
      </c>
      <c r="C304" t="s">
        <v>860</v>
      </c>
      <c r="D304" t="s">
        <v>861</v>
      </c>
      <c r="E304" t="s">
        <v>862</v>
      </c>
      <c r="F304" t="s">
        <v>15</v>
      </c>
      <c r="G304" t="s">
        <v>676</v>
      </c>
      <c r="H304" t="s">
        <v>32</v>
      </c>
      <c r="I304" t="s">
        <v>121</v>
      </c>
      <c r="J304" t="s">
        <v>128</v>
      </c>
      <c r="K304" t="s">
        <v>49</v>
      </c>
      <c r="L304" t="s">
        <v>43</v>
      </c>
      <c r="M304" t="s">
        <v>44</v>
      </c>
      <c r="N304" s="7" t="str">
        <f>VLOOKUP(Table7[[#This Row],[protocol_version]],protocol_version!A:B,2,FALSE)</f>
        <v>tls</v>
      </c>
      <c r="O304" s="7" t="str">
        <f>VLOOKUP(Table7[kex_algorithm],Table2[#All],2,FALSE)</f>
        <v>dhe</v>
      </c>
      <c r="P304" s="7" t="str">
        <f>VLOOKUP(Table7[auth_algorithm],Table3[#All],2,FALSE)</f>
        <v>psk</v>
      </c>
      <c r="Q304" s="7" t="str">
        <f>VLOOKUP(Table7[enc_algorithm],Table4[#All],2,FALSE)</f>
        <v>aes128_gcm</v>
      </c>
      <c r="R304" s="7">
        <f>VLOOKUP(Table7[enc_algorithm],Table4[#All],3,FALSE)</f>
        <v>128</v>
      </c>
      <c r="S304" s="7" t="b">
        <f>VLOOKUP(Table7[enc_algorithm],Table4[#All],4,FALSE)</f>
        <v>1</v>
      </c>
      <c r="T304" s="7" t="str">
        <f>VLOOKUP(Table7[hash_algorithm],Table5[#All],2,FALSE)</f>
        <v>sha256</v>
      </c>
      <c r="U30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session.add(CipherSuite(iana_name='TLS_DHE_PSK_WITH_AES_128_GCM_SHA256', gnutls_name='DHE-PSK-AES128-GCM-SHA256', byte_1=0x00, byte_2=0xAA, protocol_version=CipherSuiteProtocolVersion.tls, kex_algorithm=KeyExchangeAlgorithm.dhe, auth_algorithm=AuthenticationAlgorithm.psk, enc_algorithm=SymmetricAlgorithm.aes128_gcm, enc_algorithm_bits=128, aead=True, hash_algorithm=HashAlgorithm.sha256, security=CipherSuiteSecurity.recommended))</v>
      </c>
      <c r="V304" s="8">
        <f>FIND(Table7[[#This Row],[security]],Table7[[#This Row],[Column1]])</f>
        <v>420</v>
      </c>
    </row>
    <row r="305" spans="1:22" ht="48" x14ac:dyDescent="0.2">
      <c r="A305">
        <v>302</v>
      </c>
      <c r="B305" t="s">
        <v>833</v>
      </c>
      <c r="C305" t="s">
        <v>863</v>
      </c>
      <c r="D305" t="s">
        <v>864</v>
      </c>
      <c r="E305" t="s">
        <v>865</v>
      </c>
      <c r="F305" t="s">
        <v>15</v>
      </c>
      <c r="G305" t="s">
        <v>623</v>
      </c>
      <c r="H305" t="s">
        <v>32</v>
      </c>
      <c r="I305" t="s">
        <v>121</v>
      </c>
      <c r="J305" t="s">
        <v>128</v>
      </c>
      <c r="K305" t="s">
        <v>63</v>
      </c>
      <c r="L305" t="s">
        <v>64</v>
      </c>
      <c r="M305" t="s">
        <v>44</v>
      </c>
      <c r="N305" s="7" t="str">
        <f>VLOOKUP(Table7[[#This Row],[protocol_version]],protocol_version!A:B,2,FALSE)</f>
        <v>tls</v>
      </c>
      <c r="O305" s="7" t="str">
        <f>VLOOKUP(Table7[kex_algorithm],Table2[#All],2,FALSE)</f>
        <v>dhe</v>
      </c>
      <c r="P305" s="7" t="str">
        <f>VLOOKUP(Table7[auth_algorithm],Table3[#All],2,FALSE)</f>
        <v>psk</v>
      </c>
      <c r="Q305" s="7" t="str">
        <f>VLOOKUP(Table7[enc_algorithm],Table4[#All],2,FALSE)</f>
        <v>aes256_gcm</v>
      </c>
      <c r="R305" s="7">
        <f>VLOOKUP(Table7[enc_algorithm],Table4[#All],3,FALSE)</f>
        <v>256</v>
      </c>
      <c r="S305" s="7" t="b">
        <f>VLOOKUP(Table7[enc_algorithm],Table4[#All],4,FALSE)</f>
        <v>1</v>
      </c>
      <c r="T305" s="7" t="str">
        <f>VLOOKUP(Table7[hash_algorithm],Table5[#All],2,FALSE)</f>
        <v>sha384</v>
      </c>
      <c r="U30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session.add(CipherSuite(iana_name='TLS_DHE_PSK_WITH_AES_256_GCM_SHA384', gnutls_name='DHE-PSK-AES256-GCM-SHA384', byte_1=0x00, byte_2=0xAB, protocol_version=CipherSuiteProtocolVersion.tls, kex_algorithm=KeyExchangeAlgorithm.dhe, auth_algorithm=AuthenticationAlgorithm.psk, enc_algorithm=SymmetricAlgorithm.aes256_gcm, enc_algorithm_bits=256, aead=True, hash_algorithm=HashAlgorithm.sha384, security=CipherSuiteSecurity.recommended))</v>
      </c>
      <c r="V305" s="8">
        <f>FIND(Table7[[#This Row],[security]],Table7[[#This Row],[Column1]])</f>
        <v>420</v>
      </c>
    </row>
    <row r="306" spans="1:22" ht="48" x14ac:dyDescent="0.2">
      <c r="A306">
        <v>303</v>
      </c>
      <c r="B306" t="s">
        <v>833</v>
      </c>
      <c r="C306" t="s">
        <v>866</v>
      </c>
      <c r="F306" t="s">
        <v>66</v>
      </c>
      <c r="G306" t="s">
        <v>42</v>
      </c>
      <c r="H306" t="s">
        <v>32</v>
      </c>
      <c r="I306" t="s">
        <v>121</v>
      </c>
      <c r="J306" t="s">
        <v>128</v>
      </c>
      <c r="K306" t="s">
        <v>71</v>
      </c>
      <c r="L306" t="s">
        <v>43</v>
      </c>
      <c r="M306" t="s">
        <v>44</v>
      </c>
      <c r="N306" s="7" t="str">
        <f>VLOOKUP(Table7[[#This Row],[protocol_version]],protocol_version!A:B,2,FALSE)</f>
        <v>tls</v>
      </c>
      <c r="O306" s="7" t="str">
        <f>VLOOKUP(Table7[kex_algorithm],Table2[#All],2,FALSE)</f>
        <v>dhe</v>
      </c>
      <c r="P306" s="7" t="str">
        <f>VLOOKUP(Table7[auth_algorithm],Table3[#All],2,FALSE)</f>
        <v>psk</v>
      </c>
      <c r="Q306" s="7" t="str">
        <f>VLOOKUP(Table7[enc_algorithm],Table4[#All],2,FALSE)</f>
        <v>aria128_gcm</v>
      </c>
      <c r="R306" s="7">
        <f>VLOOKUP(Table7[enc_algorithm],Table4[#All],3,FALSE)</f>
        <v>128</v>
      </c>
      <c r="S306" s="7" t="b">
        <f>VLOOKUP(Table7[enc_algorithm],Table4[#All],4,FALSE)</f>
        <v>0</v>
      </c>
      <c r="T306" s="7" t="str">
        <f>VLOOKUP(Table7[hash_algorithm],Table5[#All],2,FALSE)</f>
        <v>sha256</v>
      </c>
      <c r="U30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session.add(CipherSuite(iana_name='TLS_DHE_PSK_WITH_ARIA_128_GCM_SHA256', gnutls_name=None, byte_1=0xC0, byte_2=0x6C, protocol_version=CipherSuiteProtocolVersion.tls, kex_algorithm=KeyExchangeAlgorithm.dhe, auth_algorithm=AuthenticationAlgorithm.psk, enc_algorithm=SymmetricAlgorithm.aria128_gcm, enc_algorithm_bits=128, aead=False, hash_algorithm=HashAlgorithm.sha256, security=CipherSuiteSecurity.recommended))</v>
      </c>
      <c r="V306" s="8">
        <f>FIND(Table7[[#This Row],[security]],Table7[[#This Row],[Column1]])</f>
        <v>400</v>
      </c>
    </row>
    <row r="307" spans="1:22" ht="48" x14ac:dyDescent="0.2">
      <c r="A307">
        <v>304</v>
      </c>
      <c r="B307" t="s">
        <v>833</v>
      </c>
      <c r="C307" t="s">
        <v>867</v>
      </c>
      <c r="F307" t="s">
        <v>66</v>
      </c>
      <c r="G307" t="s">
        <v>58</v>
      </c>
      <c r="H307" t="s">
        <v>32</v>
      </c>
      <c r="I307" t="s">
        <v>121</v>
      </c>
      <c r="J307" t="s">
        <v>128</v>
      </c>
      <c r="K307" t="s">
        <v>77</v>
      </c>
      <c r="L307" t="s">
        <v>64</v>
      </c>
      <c r="M307" t="s">
        <v>44</v>
      </c>
      <c r="N307" s="7" t="str">
        <f>VLOOKUP(Table7[[#This Row],[protocol_version]],protocol_version!A:B,2,FALSE)</f>
        <v>tls</v>
      </c>
      <c r="O307" s="7" t="str">
        <f>VLOOKUP(Table7[kex_algorithm],Table2[#All],2,FALSE)</f>
        <v>dhe</v>
      </c>
      <c r="P307" s="7" t="str">
        <f>VLOOKUP(Table7[auth_algorithm],Table3[#All],2,FALSE)</f>
        <v>psk</v>
      </c>
      <c r="Q307" s="7" t="str">
        <f>VLOOKUP(Table7[enc_algorithm],Table4[#All],2,FALSE)</f>
        <v>aria256_gcm</v>
      </c>
      <c r="R307" s="7">
        <f>VLOOKUP(Table7[enc_algorithm],Table4[#All],3,FALSE)</f>
        <v>256</v>
      </c>
      <c r="S307" s="7" t="b">
        <f>VLOOKUP(Table7[enc_algorithm],Table4[#All],4,FALSE)</f>
        <v>0</v>
      </c>
      <c r="T307" s="7" t="str">
        <f>VLOOKUP(Table7[hash_algorithm],Table5[#All],2,FALSE)</f>
        <v>sha384</v>
      </c>
      <c r="U30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session.add(CipherSuite(iana_name='TLS_DHE_PSK_WITH_ARIA_256_GCM_SHA384', gnutls_name=None, byte_1=0xC0, byte_2=0x6D, protocol_version=CipherSuiteProtocolVersion.tls, kex_algorithm=KeyExchangeAlgorithm.dhe, auth_algorithm=AuthenticationAlgorithm.psk, enc_algorithm=SymmetricAlgorithm.aria256_gcm, enc_algorithm_bits=256, aead=False, hash_algorithm=HashAlgorithm.sha384, security=CipherSuiteSecurity.recommended))</v>
      </c>
      <c r="V307" s="8">
        <f>FIND(Table7[[#This Row],[security]],Table7[[#This Row],[Column1]])</f>
        <v>400</v>
      </c>
    </row>
    <row r="308" spans="1:22" ht="48" x14ac:dyDescent="0.2">
      <c r="A308">
        <v>305</v>
      </c>
      <c r="B308" t="s">
        <v>833</v>
      </c>
      <c r="C308" t="s">
        <v>868</v>
      </c>
      <c r="D308" t="s">
        <v>869</v>
      </c>
      <c r="F308" t="s">
        <v>66</v>
      </c>
      <c r="G308" t="s">
        <v>482</v>
      </c>
      <c r="H308" t="s">
        <v>32</v>
      </c>
      <c r="I308" t="s">
        <v>121</v>
      </c>
      <c r="J308" t="s">
        <v>128</v>
      </c>
      <c r="K308" t="s">
        <v>89</v>
      </c>
      <c r="L308" t="s">
        <v>43</v>
      </c>
      <c r="M308" t="s">
        <v>44</v>
      </c>
      <c r="N308" s="7" t="str">
        <f>VLOOKUP(Table7[[#This Row],[protocol_version]],protocol_version!A:B,2,FALSE)</f>
        <v>tls</v>
      </c>
      <c r="O308" s="7" t="str">
        <f>VLOOKUP(Table7[kex_algorithm],Table2[#All],2,FALSE)</f>
        <v>dhe</v>
      </c>
      <c r="P308" s="7" t="str">
        <f>VLOOKUP(Table7[auth_algorithm],Table3[#All],2,FALSE)</f>
        <v>psk</v>
      </c>
      <c r="Q308" s="7" t="str">
        <f>VLOOKUP(Table7[enc_algorithm],Table4[#All],2,FALSE)</f>
        <v>camellia128_gcm</v>
      </c>
      <c r="R308" s="7">
        <f>VLOOKUP(Table7[enc_algorithm],Table4[#All],3,FALSE)</f>
        <v>128</v>
      </c>
      <c r="S308" s="7" t="b">
        <f>VLOOKUP(Table7[enc_algorithm],Table4[#All],4,FALSE)</f>
        <v>0</v>
      </c>
      <c r="T308" s="7" t="str">
        <f>VLOOKUP(Table7[hash_algorithm],Table5[#All],2,FALSE)</f>
        <v>sha256</v>
      </c>
      <c r="U30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session.add(CipherSuite(iana_name='TLS_DHE_PSK_WITH_CAMELLIA_128_GCM_SHA256', gnutls_name=None, byte_1=0xC0, byte_2=0x90, protocol_version=CipherSuiteProtocolVersion.tls, kex_algorithm=KeyExchangeAlgorithm.dhe, auth_algorithm=AuthenticationAlgorithm.psk, enc_algorithm=SymmetricAlgorithm.camellia128_gcm, enc_algorithm_bits=128, aead=False, hash_algorithm=HashAlgorithm.sha256, security=CipherSuiteSecurity.recommended))</v>
      </c>
      <c r="V308" s="8">
        <f>FIND(Table7[[#This Row],[security]],Table7[[#This Row],[Column1]])</f>
        <v>408</v>
      </c>
    </row>
    <row r="309" spans="1:22" ht="48" x14ac:dyDescent="0.2">
      <c r="A309">
        <v>306</v>
      </c>
      <c r="B309" t="s">
        <v>833</v>
      </c>
      <c r="C309" t="s">
        <v>870</v>
      </c>
      <c r="D309" t="s">
        <v>871</v>
      </c>
      <c r="F309" t="s">
        <v>66</v>
      </c>
      <c r="G309" t="s">
        <v>457</v>
      </c>
      <c r="H309" t="s">
        <v>32</v>
      </c>
      <c r="I309" t="s">
        <v>121</v>
      </c>
      <c r="J309" t="s">
        <v>128</v>
      </c>
      <c r="K309" t="s">
        <v>102</v>
      </c>
      <c r="L309" t="s">
        <v>64</v>
      </c>
      <c r="M309" t="s">
        <v>44</v>
      </c>
      <c r="N309" s="7" t="str">
        <f>VLOOKUP(Table7[[#This Row],[protocol_version]],protocol_version!A:B,2,FALSE)</f>
        <v>tls</v>
      </c>
      <c r="O309" s="7" t="str">
        <f>VLOOKUP(Table7[kex_algorithm],Table2[#All],2,FALSE)</f>
        <v>dhe</v>
      </c>
      <c r="P309" s="7" t="str">
        <f>VLOOKUP(Table7[auth_algorithm],Table3[#All],2,FALSE)</f>
        <v>psk</v>
      </c>
      <c r="Q309" s="7" t="str">
        <f>VLOOKUP(Table7[enc_algorithm],Table4[#All],2,FALSE)</f>
        <v>camellia256_gcm</v>
      </c>
      <c r="R309" s="7">
        <f>VLOOKUP(Table7[enc_algorithm],Table4[#All],3,FALSE)</f>
        <v>256</v>
      </c>
      <c r="S309" s="7" t="b">
        <f>VLOOKUP(Table7[enc_algorithm],Table4[#All],4,FALSE)</f>
        <v>0</v>
      </c>
      <c r="T309" s="7" t="str">
        <f>VLOOKUP(Table7[hash_algorithm],Table5[#All],2,FALSE)</f>
        <v>sha384</v>
      </c>
      <c r="U30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session.add(CipherSuite(iana_name='TLS_DHE_PSK_WITH_CAMELLIA_256_GCM_SHA384', gnutls_name=None, byte_1=0xC0, byte_2=0x91, protocol_version=CipherSuiteProtocolVersion.tls, kex_algorithm=KeyExchangeAlgorithm.dhe, auth_algorithm=AuthenticationAlgorithm.psk, enc_algorithm=SymmetricAlgorithm.camellia256_gcm, enc_algorithm_bits=256, aead=False, hash_algorithm=HashAlgorithm.sha384, security=CipherSuiteSecurity.recommended))</v>
      </c>
      <c r="V309" s="8">
        <f>FIND(Table7[[#This Row],[security]],Table7[[#This Row],[Column1]])</f>
        <v>408</v>
      </c>
    </row>
    <row r="310" spans="1:22" ht="48" x14ac:dyDescent="0.2">
      <c r="A310">
        <v>307</v>
      </c>
      <c r="B310" t="s">
        <v>833</v>
      </c>
      <c r="C310" t="s">
        <v>872</v>
      </c>
      <c r="D310" t="s">
        <v>873</v>
      </c>
      <c r="E310" t="s">
        <v>874</v>
      </c>
      <c r="F310" t="s">
        <v>588</v>
      </c>
      <c r="G310" t="s">
        <v>683</v>
      </c>
      <c r="H310" t="s">
        <v>32</v>
      </c>
      <c r="I310" t="s">
        <v>121</v>
      </c>
      <c r="J310" t="s">
        <v>128</v>
      </c>
      <c r="K310" t="s">
        <v>590</v>
      </c>
      <c r="L310" t="s">
        <v>43</v>
      </c>
      <c r="M310" t="s">
        <v>44</v>
      </c>
      <c r="N310" s="7" t="str">
        <f>VLOOKUP(Table7[[#This Row],[protocol_version]],protocol_version!A:B,2,FALSE)</f>
        <v>tls</v>
      </c>
      <c r="O310" s="7" t="str">
        <f>VLOOKUP(Table7[kex_algorithm],Table2[#All],2,FALSE)</f>
        <v>dhe</v>
      </c>
      <c r="P310" s="7" t="str">
        <f>VLOOKUP(Table7[auth_algorithm],Table3[#All],2,FALSE)</f>
        <v>psk</v>
      </c>
      <c r="Q310" s="7" t="str">
        <f>VLOOKUP(Table7[enc_algorithm],Table4[#All],2,FALSE)</f>
        <v>chacha20_poly1305</v>
      </c>
      <c r="R310" s="7">
        <f>VLOOKUP(Table7[enc_algorithm],Table4[#All],3,FALSE)</f>
        <v>256</v>
      </c>
      <c r="S310" s="7" t="b">
        <f>VLOOKUP(Table7[enc_algorithm],Table4[#All],4,FALSE)</f>
        <v>1</v>
      </c>
      <c r="T310" s="7" t="str">
        <f>VLOOKUP(Table7[hash_algorithm],Table5[#All],2,FALSE)</f>
        <v>sha256</v>
      </c>
      <c r="U31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session.add(CipherSuite(iana_name='TLS_DHE_PSK_WITH_CHACHA20_POLY1305_SHA256', gnutls_name='DHE-PSK-CHACHA20-POLY1305', byte_1=0xCC, byte_2=0xAD, protocol_version=CipherSuiteProtocolVersion.tls, kex_algorithm=KeyExchangeAlgorithm.dhe, auth_algorithm=AuthenticationAlgorithm.psk, enc_algorithm=SymmetricAlgorithm.chacha20_poly1305, enc_algorithm_bits=256, aead=True, hash_algorithm=HashAlgorithm.sha256, security=CipherSuiteSecurity.recommended))</v>
      </c>
      <c r="V310" s="8">
        <f>FIND(Table7[[#This Row],[security]],Table7[[#This Row],[Column1]])</f>
        <v>433</v>
      </c>
    </row>
    <row r="311" spans="1:22" ht="48" x14ac:dyDescent="0.2">
      <c r="A311">
        <v>308</v>
      </c>
      <c r="B311" t="s">
        <v>833</v>
      </c>
      <c r="C311" t="s">
        <v>875</v>
      </c>
      <c r="D311" t="s">
        <v>876</v>
      </c>
      <c r="E311" t="s">
        <v>877</v>
      </c>
      <c r="F311" t="s">
        <v>66</v>
      </c>
      <c r="G311" t="s">
        <v>845</v>
      </c>
      <c r="H311" t="s">
        <v>32</v>
      </c>
      <c r="I311" t="s">
        <v>121</v>
      </c>
      <c r="J311" t="s">
        <v>143</v>
      </c>
      <c r="K311" t="s">
        <v>583</v>
      </c>
      <c r="L311" t="s">
        <v>677</v>
      </c>
      <c r="M311" t="s">
        <v>44</v>
      </c>
      <c r="N311" s="7" t="str">
        <f>VLOOKUP(Table7[[#This Row],[protocol_version]],protocol_version!A:B,2,FALSE)</f>
        <v>tls</v>
      </c>
      <c r="O311" s="7" t="str">
        <f>VLOOKUP(Table7[kex_algorithm],Table2[#All],2,FALSE)</f>
        <v>dhe</v>
      </c>
      <c r="P311" s="7" t="str">
        <f>VLOOKUP(Table7[auth_algorithm],Table3[#All],2,FALSE)</f>
        <v>rsa</v>
      </c>
      <c r="Q311" s="7" t="str">
        <f>VLOOKUP(Table7[enc_algorithm],Table4[#All],2,FALSE)</f>
        <v>aes128</v>
      </c>
      <c r="R311" s="7">
        <f>VLOOKUP(Table7[enc_algorithm],Table4[#All],3,FALSE)</f>
        <v>128</v>
      </c>
      <c r="S311" s="7" t="b">
        <f>VLOOKUP(Table7[enc_algorithm],Table4[#All],4,FALSE)</f>
        <v>0</v>
      </c>
      <c r="T311" s="7" t="str">
        <f>VLOOKUP(Table7[hash_algorithm],Table5[#All],2,FALSE)</f>
        <v>ccm8</v>
      </c>
      <c r="U31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session.add(CipherSuite(iana_name='TLS_DHE_RSA_WITH_AES_128_CCM_8', gnutls_name='DHE-RSA-AES128-CCM8', byte_1=0xC0, byte_2=0xA2, protocol_version=CipherSuiteProtocolVersion.tls, kex_algorithm=KeyExchangeAlgorithm.dhe, auth_algorithm=AuthenticationAlgorithm.rsa, enc_algorithm=SymmetricAlgorithm.aes128, enc_algorithm_bits=128, aead=False, hash_algorithm=HashAlgorithm.ccm8, security=CipherSuiteSecurity.recommended))</v>
      </c>
      <c r="V311" s="8">
        <f>FIND(Table7[[#This Row],[security]],Table7[[#This Row],[Column1]])</f>
        <v>404</v>
      </c>
    </row>
    <row r="312" spans="1:22" ht="48" x14ac:dyDescent="0.2">
      <c r="A312">
        <v>309</v>
      </c>
      <c r="B312" t="s">
        <v>833</v>
      </c>
      <c r="C312" t="s">
        <v>878</v>
      </c>
      <c r="D312" t="s">
        <v>879</v>
      </c>
      <c r="E312" t="s">
        <v>880</v>
      </c>
      <c r="F312" t="s">
        <v>15</v>
      </c>
      <c r="G312" t="s">
        <v>732</v>
      </c>
      <c r="H312" t="s">
        <v>32</v>
      </c>
      <c r="I312" t="s">
        <v>121</v>
      </c>
      <c r="J312" t="s">
        <v>143</v>
      </c>
      <c r="K312" t="s">
        <v>49</v>
      </c>
      <c r="L312" t="s">
        <v>43</v>
      </c>
      <c r="M312" t="s">
        <v>44</v>
      </c>
      <c r="N312" s="7" t="str">
        <f>VLOOKUP(Table7[[#This Row],[protocol_version]],protocol_version!A:B,2,FALSE)</f>
        <v>tls</v>
      </c>
      <c r="O312" s="7" t="str">
        <f>VLOOKUP(Table7[kex_algorithm],Table2[#All],2,FALSE)</f>
        <v>dhe</v>
      </c>
      <c r="P312" s="7" t="str">
        <f>VLOOKUP(Table7[auth_algorithm],Table3[#All],2,FALSE)</f>
        <v>rsa</v>
      </c>
      <c r="Q312" s="7" t="str">
        <f>VLOOKUP(Table7[enc_algorithm],Table4[#All],2,FALSE)</f>
        <v>aes128_gcm</v>
      </c>
      <c r="R312" s="7">
        <f>VLOOKUP(Table7[enc_algorithm],Table4[#All],3,FALSE)</f>
        <v>128</v>
      </c>
      <c r="S312" s="7" t="b">
        <f>VLOOKUP(Table7[enc_algorithm],Table4[#All],4,FALSE)</f>
        <v>1</v>
      </c>
      <c r="T312" s="7" t="str">
        <f>VLOOKUP(Table7[hash_algorithm],Table5[#All],2,FALSE)</f>
        <v>sha256</v>
      </c>
      <c r="U31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session.add(CipherSuite(iana_name='TLS_DHE_RSA_WITH_AES_128_GCM_SHA256', gnutls_name='DHE-RSA-AES128-GCM-SHA256', byte_1=0x00, byte_2=0x9E, protocol_version=CipherSuiteProtocolVersion.tls, kex_algorithm=KeyExchangeAlgorithm.dhe, auth_algorithm=AuthenticationAlgorithm.rsa, enc_algorithm=SymmetricAlgorithm.aes128_gcm, enc_algorithm_bits=128, aead=True, hash_algorithm=HashAlgorithm.sha256, security=CipherSuiteSecurity.recommended))</v>
      </c>
      <c r="V312" s="8">
        <f>FIND(Table7[[#This Row],[security]],Table7[[#This Row],[Column1]])</f>
        <v>420</v>
      </c>
    </row>
    <row r="313" spans="1:22" ht="48" x14ac:dyDescent="0.2">
      <c r="A313">
        <v>310</v>
      </c>
      <c r="B313" t="s">
        <v>833</v>
      </c>
      <c r="C313" t="s">
        <v>881</v>
      </c>
      <c r="D313" t="s">
        <v>882</v>
      </c>
      <c r="E313" t="s">
        <v>883</v>
      </c>
      <c r="F313" t="s">
        <v>66</v>
      </c>
      <c r="G313" t="s">
        <v>849</v>
      </c>
      <c r="H313" t="s">
        <v>32</v>
      </c>
      <c r="I313" t="s">
        <v>121</v>
      </c>
      <c r="J313" t="s">
        <v>143</v>
      </c>
      <c r="K313" t="s">
        <v>594</v>
      </c>
      <c r="L313" t="s">
        <v>677</v>
      </c>
      <c r="M313" t="s">
        <v>44</v>
      </c>
      <c r="N313" s="7" t="str">
        <f>VLOOKUP(Table7[[#This Row],[protocol_version]],protocol_version!A:B,2,FALSE)</f>
        <v>tls</v>
      </c>
      <c r="O313" s="7" t="str">
        <f>VLOOKUP(Table7[kex_algorithm],Table2[#All],2,FALSE)</f>
        <v>dhe</v>
      </c>
      <c r="P313" s="7" t="str">
        <f>VLOOKUP(Table7[auth_algorithm],Table3[#All],2,FALSE)</f>
        <v>rsa</v>
      </c>
      <c r="Q313" s="7" t="str">
        <f>VLOOKUP(Table7[enc_algorithm],Table4[#All],2,FALSE)</f>
        <v>aes256</v>
      </c>
      <c r="R313" s="7">
        <f>VLOOKUP(Table7[enc_algorithm],Table4[#All],3,FALSE)</f>
        <v>256</v>
      </c>
      <c r="S313" s="7" t="b">
        <f>VLOOKUP(Table7[enc_algorithm],Table4[#All],4,FALSE)</f>
        <v>0</v>
      </c>
      <c r="T313" s="7" t="str">
        <f>VLOOKUP(Table7[hash_algorithm],Table5[#All],2,FALSE)</f>
        <v>ccm8</v>
      </c>
      <c r="U31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session.add(CipherSuite(iana_name='TLS_DHE_RSA_WITH_AES_256_CCM_8', gnutls_name='DHE-RSA-AES256-CCM8', byte_1=0xC0, byte_2=0xA3, protocol_version=CipherSuiteProtocolVersion.tls, kex_algorithm=KeyExchangeAlgorithm.dhe, auth_algorithm=AuthenticationAlgorithm.rsa, enc_algorithm=SymmetricAlgorithm.aes256, enc_algorithm_bits=256, aead=False, hash_algorithm=HashAlgorithm.ccm8, security=CipherSuiteSecurity.recommended))</v>
      </c>
      <c r="V313" s="8">
        <f>FIND(Table7[[#This Row],[security]],Table7[[#This Row],[Column1]])</f>
        <v>404</v>
      </c>
    </row>
    <row r="314" spans="1:22" ht="48" x14ac:dyDescent="0.2">
      <c r="A314">
        <v>311</v>
      </c>
      <c r="B314" t="s">
        <v>833</v>
      </c>
      <c r="C314" t="s">
        <v>884</v>
      </c>
      <c r="D314" t="s">
        <v>885</v>
      </c>
      <c r="E314" t="s">
        <v>886</v>
      </c>
      <c r="F314" t="s">
        <v>15</v>
      </c>
      <c r="G314" t="s">
        <v>820</v>
      </c>
      <c r="H314" t="s">
        <v>32</v>
      </c>
      <c r="I314" t="s">
        <v>121</v>
      </c>
      <c r="J314" t="s">
        <v>143</v>
      </c>
      <c r="K314" t="s">
        <v>63</v>
      </c>
      <c r="L314" t="s">
        <v>64</v>
      </c>
      <c r="M314" t="s">
        <v>44</v>
      </c>
      <c r="N314" s="7" t="str">
        <f>VLOOKUP(Table7[[#This Row],[protocol_version]],protocol_version!A:B,2,FALSE)</f>
        <v>tls</v>
      </c>
      <c r="O314" s="7" t="str">
        <f>VLOOKUP(Table7[kex_algorithm],Table2[#All],2,FALSE)</f>
        <v>dhe</v>
      </c>
      <c r="P314" s="7" t="str">
        <f>VLOOKUP(Table7[auth_algorithm],Table3[#All],2,FALSE)</f>
        <v>rsa</v>
      </c>
      <c r="Q314" s="7" t="str">
        <f>VLOOKUP(Table7[enc_algorithm],Table4[#All],2,FALSE)</f>
        <v>aes256_gcm</v>
      </c>
      <c r="R314" s="7">
        <f>VLOOKUP(Table7[enc_algorithm],Table4[#All],3,FALSE)</f>
        <v>256</v>
      </c>
      <c r="S314" s="7" t="b">
        <f>VLOOKUP(Table7[enc_algorithm],Table4[#All],4,FALSE)</f>
        <v>1</v>
      </c>
      <c r="T314" s="7" t="str">
        <f>VLOOKUP(Table7[hash_algorithm],Table5[#All],2,FALSE)</f>
        <v>sha384</v>
      </c>
      <c r="U31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session.add(CipherSuite(iana_name='TLS_DHE_RSA_WITH_AES_256_GCM_SHA384', gnutls_name='DHE-RSA-AES256-GCM-SHA384', byte_1=0x00, byte_2=0x9F, protocol_version=CipherSuiteProtocolVersion.tls, kex_algorithm=KeyExchangeAlgorithm.dhe, auth_algorithm=AuthenticationAlgorithm.rsa, enc_algorithm=SymmetricAlgorithm.aes256_gcm, enc_algorithm_bits=256, aead=True, hash_algorithm=HashAlgorithm.sha384, security=CipherSuiteSecurity.recommended))</v>
      </c>
      <c r="V314" s="8">
        <f>FIND(Table7[[#This Row],[security]],Table7[[#This Row],[Column1]])</f>
        <v>420</v>
      </c>
    </row>
    <row r="315" spans="1:22" ht="48" x14ac:dyDescent="0.2">
      <c r="A315">
        <v>312</v>
      </c>
      <c r="B315" t="s">
        <v>833</v>
      </c>
      <c r="C315" t="s">
        <v>887</v>
      </c>
      <c r="F315" t="s">
        <v>66</v>
      </c>
      <c r="G315" t="s">
        <v>888</v>
      </c>
      <c r="H315" t="s">
        <v>32</v>
      </c>
      <c r="I315" t="s">
        <v>121</v>
      </c>
      <c r="J315" t="s">
        <v>143</v>
      </c>
      <c r="K315" t="s">
        <v>71</v>
      </c>
      <c r="L315" t="s">
        <v>43</v>
      </c>
      <c r="M315" t="s">
        <v>44</v>
      </c>
      <c r="N315" s="7" t="str">
        <f>VLOOKUP(Table7[[#This Row],[protocol_version]],protocol_version!A:B,2,FALSE)</f>
        <v>tls</v>
      </c>
      <c r="O315" s="7" t="str">
        <f>VLOOKUP(Table7[kex_algorithm],Table2[#All],2,FALSE)</f>
        <v>dhe</v>
      </c>
      <c r="P315" s="7" t="str">
        <f>VLOOKUP(Table7[auth_algorithm],Table3[#All],2,FALSE)</f>
        <v>rsa</v>
      </c>
      <c r="Q315" s="7" t="str">
        <f>VLOOKUP(Table7[enc_algorithm],Table4[#All],2,FALSE)</f>
        <v>aria128_gcm</v>
      </c>
      <c r="R315" s="7">
        <f>VLOOKUP(Table7[enc_algorithm],Table4[#All],3,FALSE)</f>
        <v>128</v>
      </c>
      <c r="S315" s="7" t="b">
        <f>VLOOKUP(Table7[enc_algorithm],Table4[#All],4,FALSE)</f>
        <v>0</v>
      </c>
      <c r="T315" s="7" t="str">
        <f>VLOOKUP(Table7[hash_algorithm],Table5[#All],2,FALSE)</f>
        <v>sha256</v>
      </c>
      <c r="U31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session.add(CipherSuite(iana_name='TLS_DHE_RSA_WITH_ARIA_128_GCM_SHA256', gnutls_name=None, byte_1=0xC0, byte_2=0x52, protocol_version=CipherSuiteProtocolVersion.tls, kex_algorithm=KeyExchangeAlgorithm.dhe, auth_algorithm=AuthenticationAlgorithm.rsa, enc_algorithm=SymmetricAlgorithm.aria128_gcm, enc_algorithm_bits=128, aead=False, hash_algorithm=HashAlgorithm.sha256, security=CipherSuiteSecurity.recommended))</v>
      </c>
      <c r="V315" s="8">
        <f>FIND(Table7[[#This Row],[security]],Table7[[#This Row],[Column1]])</f>
        <v>400</v>
      </c>
    </row>
    <row r="316" spans="1:22" ht="48" x14ac:dyDescent="0.2">
      <c r="A316">
        <v>313</v>
      </c>
      <c r="B316" t="s">
        <v>833</v>
      </c>
      <c r="C316" t="s">
        <v>889</v>
      </c>
      <c r="F316" t="s">
        <v>66</v>
      </c>
      <c r="G316" t="s">
        <v>890</v>
      </c>
      <c r="H316" t="s">
        <v>32</v>
      </c>
      <c r="I316" t="s">
        <v>121</v>
      </c>
      <c r="J316" t="s">
        <v>143</v>
      </c>
      <c r="K316" t="s">
        <v>77</v>
      </c>
      <c r="L316" t="s">
        <v>64</v>
      </c>
      <c r="M316" t="s">
        <v>44</v>
      </c>
      <c r="N316" s="7" t="str">
        <f>VLOOKUP(Table7[[#This Row],[protocol_version]],protocol_version!A:B,2,FALSE)</f>
        <v>tls</v>
      </c>
      <c r="O316" s="7" t="str">
        <f>VLOOKUP(Table7[kex_algorithm],Table2[#All],2,FALSE)</f>
        <v>dhe</v>
      </c>
      <c r="P316" s="7" t="str">
        <f>VLOOKUP(Table7[auth_algorithm],Table3[#All],2,FALSE)</f>
        <v>rsa</v>
      </c>
      <c r="Q316" s="7" t="str">
        <f>VLOOKUP(Table7[enc_algorithm],Table4[#All],2,FALSE)</f>
        <v>aria256_gcm</v>
      </c>
      <c r="R316" s="7">
        <f>VLOOKUP(Table7[enc_algorithm],Table4[#All],3,FALSE)</f>
        <v>256</v>
      </c>
      <c r="S316" s="7" t="b">
        <f>VLOOKUP(Table7[enc_algorithm],Table4[#All],4,FALSE)</f>
        <v>0</v>
      </c>
      <c r="T316" s="7" t="str">
        <f>VLOOKUP(Table7[hash_algorithm],Table5[#All],2,FALSE)</f>
        <v>sha384</v>
      </c>
      <c r="U31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session.add(CipherSuite(iana_name='TLS_DHE_RSA_WITH_ARIA_256_GCM_SHA384', gnutls_name=None, byte_1=0xC0, byte_2=0x53, protocol_version=CipherSuiteProtocolVersion.tls, kex_algorithm=KeyExchangeAlgorithm.dhe, auth_algorithm=AuthenticationAlgorithm.rsa, enc_algorithm=SymmetricAlgorithm.aria256_gcm, enc_algorithm_bits=256, aead=False, hash_algorithm=HashAlgorithm.sha384, security=CipherSuiteSecurity.recommended))</v>
      </c>
      <c r="V316" s="8">
        <f>FIND(Table7[[#This Row],[security]],Table7[[#This Row],[Column1]])</f>
        <v>400</v>
      </c>
    </row>
    <row r="317" spans="1:22" ht="48" x14ac:dyDescent="0.2">
      <c r="A317">
        <v>314</v>
      </c>
      <c r="B317" t="s">
        <v>833</v>
      </c>
      <c r="C317" t="s">
        <v>891</v>
      </c>
      <c r="D317" t="s">
        <v>892</v>
      </c>
      <c r="F317" t="s">
        <v>66</v>
      </c>
      <c r="G317" t="s">
        <v>893</v>
      </c>
      <c r="H317" t="s">
        <v>32</v>
      </c>
      <c r="I317" t="s">
        <v>121</v>
      </c>
      <c r="J317" t="s">
        <v>143</v>
      </c>
      <c r="K317" t="s">
        <v>89</v>
      </c>
      <c r="L317" t="s">
        <v>43</v>
      </c>
      <c r="M317" t="s">
        <v>44</v>
      </c>
      <c r="N317" s="7" t="str">
        <f>VLOOKUP(Table7[[#This Row],[protocol_version]],protocol_version!A:B,2,FALSE)</f>
        <v>tls</v>
      </c>
      <c r="O317" s="7" t="str">
        <f>VLOOKUP(Table7[kex_algorithm],Table2[#All],2,FALSE)</f>
        <v>dhe</v>
      </c>
      <c r="P317" s="7" t="str">
        <f>VLOOKUP(Table7[auth_algorithm],Table3[#All],2,FALSE)</f>
        <v>rsa</v>
      </c>
      <c r="Q317" s="7" t="str">
        <f>VLOOKUP(Table7[enc_algorithm],Table4[#All],2,FALSE)</f>
        <v>camellia128_gcm</v>
      </c>
      <c r="R317" s="7">
        <f>VLOOKUP(Table7[enc_algorithm],Table4[#All],3,FALSE)</f>
        <v>128</v>
      </c>
      <c r="S317" s="7" t="b">
        <f>VLOOKUP(Table7[enc_algorithm],Table4[#All],4,FALSE)</f>
        <v>0</v>
      </c>
      <c r="T317" s="7" t="str">
        <f>VLOOKUP(Table7[hash_algorithm],Table5[#All],2,FALSE)</f>
        <v>sha256</v>
      </c>
      <c r="U31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session.add(CipherSuite(iana_name='TLS_DHE_RSA_WITH_CAMELLIA_128_GCM_SHA256', gnutls_name=None, byte_1=0xC0, byte_2=0x7C, protocol_version=CipherSuiteProtocolVersion.tls, kex_algorithm=KeyExchangeAlgorithm.dhe, auth_algorithm=AuthenticationAlgorithm.rsa, enc_algorithm=SymmetricAlgorithm.camellia128_gcm, enc_algorithm_bits=128, aead=False, hash_algorithm=HashAlgorithm.sha256, security=CipherSuiteSecurity.recommended))</v>
      </c>
      <c r="V317" s="8">
        <f>FIND(Table7[[#This Row],[security]],Table7[[#This Row],[Column1]])</f>
        <v>408</v>
      </c>
    </row>
    <row r="318" spans="1:22" ht="48" x14ac:dyDescent="0.2">
      <c r="A318">
        <v>315</v>
      </c>
      <c r="B318" t="s">
        <v>833</v>
      </c>
      <c r="C318" t="s">
        <v>894</v>
      </c>
      <c r="D318" t="s">
        <v>895</v>
      </c>
      <c r="F318" t="s">
        <v>66</v>
      </c>
      <c r="G318" t="s">
        <v>896</v>
      </c>
      <c r="H318" t="s">
        <v>32</v>
      </c>
      <c r="I318" t="s">
        <v>121</v>
      </c>
      <c r="J318" t="s">
        <v>143</v>
      </c>
      <c r="K318" t="s">
        <v>102</v>
      </c>
      <c r="L318" t="s">
        <v>64</v>
      </c>
      <c r="M318" t="s">
        <v>44</v>
      </c>
      <c r="N318" s="7" t="str">
        <f>VLOOKUP(Table7[[#This Row],[protocol_version]],protocol_version!A:B,2,FALSE)</f>
        <v>tls</v>
      </c>
      <c r="O318" s="7" t="str">
        <f>VLOOKUP(Table7[kex_algorithm],Table2[#All],2,FALSE)</f>
        <v>dhe</v>
      </c>
      <c r="P318" s="7" t="str">
        <f>VLOOKUP(Table7[auth_algorithm],Table3[#All],2,FALSE)</f>
        <v>rsa</v>
      </c>
      <c r="Q318" s="7" t="str">
        <f>VLOOKUP(Table7[enc_algorithm],Table4[#All],2,FALSE)</f>
        <v>camellia256_gcm</v>
      </c>
      <c r="R318" s="7">
        <f>VLOOKUP(Table7[enc_algorithm],Table4[#All],3,FALSE)</f>
        <v>256</v>
      </c>
      <c r="S318" s="7" t="b">
        <f>VLOOKUP(Table7[enc_algorithm],Table4[#All],4,FALSE)</f>
        <v>0</v>
      </c>
      <c r="T318" s="7" t="str">
        <f>VLOOKUP(Table7[hash_algorithm],Table5[#All],2,FALSE)</f>
        <v>sha384</v>
      </c>
      <c r="U31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session.add(CipherSuite(iana_name='TLS_DHE_RSA_WITH_CAMELLIA_256_GCM_SHA384', gnutls_name=None, byte_1=0xC0, byte_2=0x7D, protocol_version=CipherSuiteProtocolVersion.tls, kex_algorithm=KeyExchangeAlgorithm.dhe, auth_algorithm=AuthenticationAlgorithm.rsa, enc_algorithm=SymmetricAlgorithm.camellia256_gcm, enc_algorithm_bits=256, aead=False, hash_algorithm=HashAlgorithm.sha384, security=CipherSuiteSecurity.recommended))</v>
      </c>
      <c r="V318" s="8">
        <f>FIND(Table7[[#This Row],[security]],Table7[[#This Row],[Column1]])</f>
        <v>408</v>
      </c>
    </row>
    <row r="319" spans="1:22" ht="48" x14ac:dyDescent="0.2">
      <c r="A319">
        <v>316</v>
      </c>
      <c r="B319" t="s">
        <v>833</v>
      </c>
      <c r="C319" t="s">
        <v>897</v>
      </c>
      <c r="D319" t="s">
        <v>898</v>
      </c>
      <c r="E319" t="s">
        <v>899</v>
      </c>
      <c r="F319" t="s">
        <v>588</v>
      </c>
      <c r="G319" t="s">
        <v>676</v>
      </c>
      <c r="H319" t="s">
        <v>32</v>
      </c>
      <c r="I319" t="s">
        <v>121</v>
      </c>
      <c r="J319" t="s">
        <v>143</v>
      </c>
      <c r="K319" t="s">
        <v>590</v>
      </c>
      <c r="L319" t="s">
        <v>43</v>
      </c>
      <c r="M319" t="s">
        <v>44</v>
      </c>
      <c r="N319" s="7" t="str">
        <f>VLOOKUP(Table7[[#This Row],[protocol_version]],protocol_version!A:B,2,FALSE)</f>
        <v>tls</v>
      </c>
      <c r="O319" s="7" t="str">
        <f>VLOOKUP(Table7[kex_algorithm],Table2[#All],2,FALSE)</f>
        <v>dhe</v>
      </c>
      <c r="P319" s="7" t="str">
        <f>VLOOKUP(Table7[auth_algorithm],Table3[#All],2,FALSE)</f>
        <v>rsa</v>
      </c>
      <c r="Q319" s="7" t="str">
        <f>VLOOKUP(Table7[enc_algorithm],Table4[#All],2,FALSE)</f>
        <v>chacha20_poly1305</v>
      </c>
      <c r="R319" s="7">
        <f>VLOOKUP(Table7[enc_algorithm],Table4[#All],3,FALSE)</f>
        <v>256</v>
      </c>
      <c r="S319" s="7" t="b">
        <f>VLOOKUP(Table7[enc_algorithm],Table4[#All],4,FALSE)</f>
        <v>1</v>
      </c>
      <c r="T319" s="7" t="str">
        <f>VLOOKUP(Table7[hash_algorithm],Table5[#All],2,FALSE)</f>
        <v>sha256</v>
      </c>
      <c r="U31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session.add(CipherSuite(iana_name='TLS_DHE_RSA_WITH_CHACHA20_POLY1305_SHA256', gnutls_name='DHE-RSA-CHACHA20-POLY1305', byte_1=0xCC, byte_2=0xAA, protocol_version=CipherSuiteProtocolVersion.tls, kex_algorithm=KeyExchangeAlgorithm.dhe, auth_algorithm=AuthenticationAlgorithm.rsa, enc_algorithm=SymmetricAlgorithm.chacha20_poly1305, enc_algorithm_bits=256, aead=True, hash_algorithm=HashAlgorithm.sha256, security=CipherSuiteSecurity.recommended))</v>
      </c>
      <c r="V319" s="8">
        <f>FIND(Table7[[#This Row],[security]],Table7[[#This Row],[Column1]])</f>
        <v>433</v>
      </c>
    </row>
    <row r="320" spans="1:22" ht="48" x14ac:dyDescent="0.2">
      <c r="A320">
        <v>317</v>
      </c>
      <c r="B320" t="s">
        <v>833</v>
      </c>
      <c r="C320" t="s">
        <v>900</v>
      </c>
      <c r="D320" t="s">
        <v>901</v>
      </c>
      <c r="E320" t="s">
        <v>902</v>
      </c>
      <c r="F320" t="s">
        <v>66</v>
      </c>
      <c r="G320" t="s">
        <v>589</v>
      </c>
      <c r="H320" t="s">
        <v>32</v>
      </c>
      <c r="I320" t="s">
        <v>175</v>
      </c>
      <c r="J320" t="s">
        <v>168</v>
      </c>
      <c r="K320" t="s">
        <v>583</v>
      </c>
      <c r="L320" t="s">
        <v>677</v>
      </c>
      <c r="M320" t="s">
        <v>44</v>
      </c>
      <c r="N320" s="7" t="str">
        <f>VLOOKUP(Table7[[#This Row],[protocol_version]],protocol_version!A:B,2,FALSE)</f>
        <v>tls</v>
      </c>
      <c r="O320" s="7" t="str">
        <f>VLOOKUP(Table7[kex_algorithm],Table2[#All],2,FALSE)</f>
        <v>ecdhe</v>
      </c>
      <c r="P320" s="7" t="str">
        <f>VLOOKUP(Table7[auth_algorithm],Table3[#All],2,FALSE)</f>
        <v>ecdsa</v>
      </c>
      <c r="Q320" s="7" t="str">
        <f>VLOOKUP(Table7[enc_algorithm],Table4[#All],2,FALSE)</f>
        <v>aes128</v>
      </c>
      <c r="R320" s="7">
        <f>VLOOKUP(Table7[enc_algorithm],Table4[#All],3,FALSE)</f>
        <v>128</v>
      </c>
      <c r="S320" s="7" t="b">
        <f>VLOOKUP(Table7[enc_algorithm],Table4[#All],4,FALSE)</f>
        <v>0</v>
      </c>
      <c r="T320" s="7" t="str">
        <f>VLOOKUP(Table7[hash_algorithm],Table5[#All],2,FALSE)</f>
        <v>ccm8</v>
      </c>
      <c r="U32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session.add(CipherSuite(iana_name='TLS_ECDHE_ECDSA_WITH_AES_128_CCM_8', gnutls_name='ECDHE-ECDSA-AES128-CCM8', byte_1=0xC0, byte_2=0xAE, protocol_version=CipherSuiteProtocolVersion.tls, kex_algorithm=KeyExchangeAlgorithm.ecdhe, auth_algorithm=AuthenticationAlgorithm.ecdsa, enc_algorithm=SymmetricAlgorithm.aes128, enc_algorithm_bits=128, aead=False, hash_algorithm=HashAlgorithm.ccm8, security=CipherSuiteSecurity.recommended))</v>
      </c>
      <c r="V320" s="8">
        <f>FIND(Table7[[#This Row],[security]],Table7[[#This Row],[Column1]])</f>
        <v>416</v>
      </c>
    </row>
    <row r="321" spans="1:22" ht="48" x14ac:dyDescent="0.2">
      <c r="A321">
        <v>318</v>
      </c>
      <c r="B321" t="s">
        <v>833</v>
      </c>
      <c r="C321" t="s">
        <v>903</v>
      </c>
      <c r="D321" t="s">
        <v>904</v>
      </c>
      <c r="E321" t="s">
        <v>905</v>
      </c>
      <c r="F321" t="s">
        <v>66</v>
      </c>
      <c r="G321" t="s">
        <v>213</v>
      </c>
      <c r="H321" t="s">
        <v>32</v>
      </c>
      <c r="I321" t="s">
        <v>175</v>
      </c>
      <c r="J321" t="s">
        <v>168</v>
      </c>
      <c r="K321" t="s">
        <v>49</v>
      </c>
      <c r="L321" t="s">
        <v>43</v>
      </c>
      <c r="M321" t="s">
        <v>44</v>
      </c>
      <c r="N321" s="7" t="str">
        <f>VLOOKUP(Table7[[#This Row],[protocol_version]],protocol_version!A:B,2,FALSE)</f>
        <v>tls</v>
      </c>
      <c r="O321" s="7" t="str">
        <f>VLOOKUP(Table7[kex_algorithm],Table2[#All],2,FALSE)</f>
        <v>ecdhe</v>
      </c>
      <c r="P321" s="7" t="str">
        <f>VLOOKUP(Table7[auth_algorithm],Table3[#All],2,FALSE)</f>
        <v>ecdsa</v>
      </c>
      <c r="Q321" s="7" t="str">
        <f>VLOOKUP(Table7[enc_algorithm],Table4[#All],2,FALSE)</f>
        <v>aes128_gcm</v>
      </c>
      <c r="R321" s="7">
        <f>VLOOKUP(Table7[enc_algorithm],Table4[#All],3,FALSE)</f>
        <v>128</v>
      </c>
      <c r="S321" s="7" t="b">
        <f>VLOOKUP(Table7[enc_algorithm],Table4[#All],4,FALSE)</f>
        <v>1</v>
      </c>
      <c r="T321" s="7" t="str">
        <f>VLOOKUP(Table7[hash_algorithm],Table5[#All],2,FALSE)</f>
        <v>sha256</v>
      </c>
      <c r="U32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session.add(CipherSuite(iana_name='TLS_ECDHE_ECDSA_WITH_AES_128_GCM_SHA256', gnutls_name='ECDHE-ECDSA-AES128-GCM-SHA256', byte_1=0xC0, byte_2=0x2B, protocol_version=CipherSuiteProtocolVersion.tls, kex_algorithm=KeyExchangeAlgorithm.ecdhe, auth_algorithm=AuthenticationAlgorithm.ecdsa, enc_algorithm=SymmetricAlgorithm.aes128_gcm, enc_algorithm_bits=128, aead=True, hash_algorithm=HashAlgorithm.sha256, security=CipherSuiteSecurity.recommended))</v>
      </c>
      <c r="V321" s="8">
        <f>FIND(Table7[[#This Row],[security]],Table7[[#This Row],[Column1]])</f>
        <v>432</v>
      </c>
    </row>
    <row r="322" spans="1:22" ht="48" x14ac:dyDescent="0.2">
      <c r="A322">
        <v>319</v>
      </c>
      <c r="B322" t="s">
        <v>833</v>
      </c>
      <c r="C322" t="s">
        <v>906</v>
      </c>
      <c r="D322" t="s">
        <v>907</v>
      </c>
      <c r="E322" t="s">
        <v>908</v>
      </c>
      <c r="F322" t="s">
        <v>66</v>
      </c>
      <c r="G322" t="s">
        <v>773</v>
      </c>
      <c r="H322" t="s">
        <v>32</v>
      </c>
      <c r="I322" t="s">
        <v>175</v>
      </c>
      <c r="J322" t="s">
        <v>168</v>
      </c>
      <c r="K322" t="s">
        <v>594</v>
      </c>
      <c r="L322" t="s">
        <v>677</v>
      </c>
      <c r="M322" t="s">
        <v>44</v>
      </c>
      <c r="N322" s="7" t="str">
        <f>VLOOKUP(Table7[[#This Row],[protocol_version]],protocol_version!A:B,2,FALSE)</f>
        <v>tls</v>
      </c>
      <c r="O322" s="7" t="str">
        <f>VLOOKUP(Table7[kex_algorithm],Table2[#All],2,FALSE)</f>
        <v>ecdhe</v>
      </c>
      <c r="P322" s="7" t="str">
        <f>VLOOKUP(Table7[auth_algorithm],Table3[#All],2,FALSE)</f>
        <v>ecdsa</v>
      </c>
      <c r="Q322" s="7" t="str">
        <f>VLOOKUP(Table7[enc_algorithm],Table4[#All],2,FALSE)</f>
        <v>aes256</v>
      </c>
      <c r="R322" s="7">
        <f>VLOOKUP(Table7[enc_algorithm],Table4[#All],3,FALSE)</f>
        <v>256</v>
      </c>
      <c r="S322" s="7" t="b">
        <f>VLOOKUP(Table7[enc_algorithm],Table4[#All],4,FALSE)</f>
        <v>0</v>
      </c>
      <c r="T322" s="7" t="str">
        <f>VLOOKUP(Table7[hash_algorithm],Table5[#All],2,FALSE)</f>
        <v>ccm8</v>
      </c>
      <c r="U32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session.add(CipherSuite(iana_name='TLS_ECDHE_ECDSA_WITH_AES_256_CCM_8', gnutls_name='ECDHE-ECDSA-AES256-CCM8', byte_1=0xC0, byte_2=0xAF, protocol_version=CipherSuiteProtocolVersion.tls, kex_algorithm=KeyExchangeAlgorithm.ecdhe, auth_algorithm=AuthenticationAlgorithm.ecdsa, enc_algorithm=SymmetricAlgorithm.aes256, enc_algorithm_bits=256, aead=False, hash_algorithm=HashAlgorithm.ccm8, security=CipherSuiteSecurity.recommended))</v>
      </c>
      <c r="V322" s="8">
        <f>FIND(Table7[[#This Row],[security]],Table7[[#This Row],[Column1]])</f>
        <v>416</v>
      </c>
    </row>
    <row r="323" spans="1:22" ht="48" x14ac:dyDescent="0.2">
      <c r="A323">
        <v>320</v>
      </c>
      <c r="B323" t="s">
        <v>833</v>
      </c>
      <c r="C323" t="s">
        <v>909</v>
      </c>
      <c r="D323" t="s">
        <v>910</v>
      </c>
      <c r="E323" t="s">
        <v>911</v>
      </c>
      <c r="F323" t="s">
        <v>66</v>
      </c>
      <c r="G323" t="s">
        <v>233</v>
      </c>
      <c r="H323" t="s">
        <v>32</v>
      </c>
      <c r="I323" t="s">
        <v>175</v>
      </c>
      <c r="J323" t="s">
        <v>168</v>
      </c>
      <c r="K323" t="s">
        <v>63</v>
      </c>
      <c r="L323" t="s">
        <v>64</v>
      </c>
      <c r="M323" t="s">
        <v>44</v>
      </c>
      <c r="N323" s="7" t="str">
        <f>VLOOKUP(Table7[[#This Row],[protocol_version]],protocol_version!A:B,2,FALSE)</f>
        <v>tls</v>
      </c>
      <c r="O323" s="7" t="str">
        <f>VLOOKUP(Table7[kex_algorithm],Table2[#All],2,FALSE)</f>
        <v>ecdhe</v>
      </c>
      <c r="P323" s="7" t="str">
        <f>VLOOKUP(Table7[auth_algorithm],Table3[#All],2,FALSE)</f>
        <v>ecdsa</v>
      </c>
      <c r="Q323" s="7" t="str">
        <f>VLOOKUP(Table7[enc_algorithm],Table4[#All],2,FALSE)</f>
        <v>aes256_gcm</v>
      </c>
      <c r="R323" s="7">
        <f>VLOOKUP(Table7[enc_algorithm],Table4[#All],3,FALSE)</f>
        <v>256</v>
      </c>
      <c r="S323" s="7" t="b">
        <f>VLOOKUP(Table7[enc_algorithm],Table4[#All],4,FALSE)</f>
        <v>1</v>
      </c>
      <c r="T323" s="7" t="str">
        <f>VLOOKUP(Table7[hash_algorithm],Table5[#All],2,FALSE)</f>
        <v>sha384</v>
      </c>
      <c r="U32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session.add(CipherSuite(iana_name='TLS_ECDHE_ECDSA_WITH_AES_256_GCM_SHA384', gnutls_name='ECDHE-ECDSA-AES256-GCM-SHA384', byte_1=0xC0, byte_2=0x2C, protocol_version=CipherSuiteProtocolVersion.tls, kex_algorithm=KeyExchangeAlgorithm.ecdhe, auth_algorithm=AuthenticationAlgorithm.ecdsa, enc_algorithm=SymmetricAlgorithm.aes256_gcm, enc_algorithm_bits=256, aead=True, hash_algorithm=HashAlgorithm.sha384, security=CipherSuiteSecurity.recommended))</v>
      </c>
      <c r="V323" s="8">
        <f>FIND(Table7[[#This Row],[security]],Table7[[#This Row],[Column1]])</f>
        <v>432</v>
      </c>
    </row>
    <row r="324" spans="1:22" ht="48" x14ac:dyDescent="0.2">
      <c r="A324">
        <v>321</v>
      </c>
      <c r="B324" t="s">
        <v>833</v>
      </c>
      <c r="C324" t="s">
        <v>912</v>
      </c>
      <c r="F324" t="s">
        <v>66</v>
      </c>
      <c r="G324" t="s">
        <v>913</v>
      </c>
      <c r="H324" t="s">
        <v>32</v>
      </c>
      <c r="I324" t="s">
        <v>175</v>
      </c>
      <c r="J324" t="s">
        <v>168</v>
      </c>
      <c r="K324" t="s">
        <v>71</v>
      </c>
      <c r="L324" t="s">
        <v>43</v>
      </c>
      <c r="M324" t="s">
        <v>44</v>
      </c>
      <c r="N324" s="7" t="str">
        <f>VLOOKUP(Table7[[#This Row],[protocol_version]],protocol_version!A:B,2,FALSE)</f>
        <v>tls</v>
      </c>
      <c r="O324" s="7" t="str">
        <f>VLOOKUP(Table7[kex_algorithm],Table2[#All],2,FALSE)</f>
        <v>ecdhe</v>
      </c>
      <c r="P324" s="7" t="str">
        <f>VLOOKUP(Table7[auth_algorithm],Table3[#All],2,FALSE)</f>
        <v>ecdsa</v>
      </c>
      <c r="Q324" s="7" t="str">
        <f>VLOOKUP(Table7[enc_algorithm],Table4[#All],2,FALSE)</f>
        <v>aria128_gcm</v>
      </c>
      <c r="R324" s="7">
        <f>VLOOKUP(Table7[enc_algorithm],Table4[#All],3,FALSE)</f>
        <v>128</v>
      </c>
      <c r="S324" s="7" t="b">
        <f>VLOOKUP(Table7[enc_algorithm],Table4[#All],4,FALSE)</f>
        <v>0</v>
      </c>
      <c r="T324" s="7" t="str">
        <f>VLOOKUP(Table7[hash_algorithm],Table5[#All],2,FALSE)</f>
        <v>sha256</v>
      </c>
      <c r="U32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session.add(CipherSuite(iana_name='TLS_ECDHE_ECDSA_WITH_ARIA_128_GCM_SHA256', gnutls_name=None, byte_1=0xC0, byte_2=0x5C, protocol_version=CipherSuiteProtocolVersion.tls, kex_algorithm=KeyExchangeAlgorithm.ecdhe, auth_algorithm=AuthenticationAlgorithm.ecdsa, enc_algorithm=SymmetricAlgorithm.aria128_gcm, enc_algorithm_bits=128, aead=False, hash_algorithm=HashAlgorithm.sha256, security=CipherSuiteSecurity.recommended))</v>
      </c>
      <c r="V324" s="8">
        <f>FIND(Table7[[#This Row],[security]],Table7[[#This Row],[Column1]])</f>
        <v>408</v>
      </c>
    </row>
    <row r="325" spans="1:22" ht="48" x14ac:dyDescent="0.2">
      <c r="A325">
        <v>322</v>
      </c>
      <c r="B325" t="s">
        <v>833</v>
      </c>
      <c r="C325" t="s">
        <v>914</v>
      </c>
      <c r="F325" t="s">
        <v>66</v>
      </c>
      <c r="G325" t="s">
        <v>915</v>
      </c>
      <c r="H325" t="s">
        <v>32</v>
      </c>
      <c r="I325" t="s">
        <v>175</v>
      </c>
      <c r="J325" t="s">
        <v>168</v>
      </c>
      <c r="K325" t="s">
        <v>77</v>
      </c>
      <c r="L325" t="s">
        <v>64</v>
      </c>
      <c r="M325" t="s">
        <v>44</v>
      </c>
      <c r="N325" s="7" t="str">
        <f>VLOOKUP(Table7[[#This Row],[protocol_version]],protocol_version!A:B,2,FALSE)</f>
        <v>tls</v>
      </c>
      <c r="O325" s="7" t="str">
        <f>VLOOKUP(Table7[kex_algorithm],Table2[#All],2,FALSE)</f>
        <v>ecdhe</v>
      </c>
      <c r="P325" s="7" t="str">
        <f>VLOOKUP(Table7[auth_algorithm],Table3[#All],2,FALSE)</f>
        <v>ecdsa</v>
      </c>
      <c r="Q325" s="7" t="str">
        <f>VLOOKUP(Table7[enc_algorithm],Table4[#All],2,FALSE)</f>
        <v>aria256_gcm</v>
      </c>
      <c r="R325" s="7">
        <f>VLOOKUP(Table7[enc_algorithm],Table4[#All],3,FALSE)</f>
        <v>256</v>
      </c>
      <c r="S325" s="7" t="b">
        <f>VLOOKUP(Table7[enc_algorithm],Table4[#All],4,FALSE)</f>
        <v>0</v>
      </c>
      <c r="T325" s="7" t="str">
        <f>VLOOKUP(Table7[hash_algorithm],Table5[#All],2,FALSE)</f>
        <v>sha384</v>
      </c>
      <c r="U32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session.add(CipherSuite(iana_name='TLS_ECDHE_ECDSA_WITH_ARIA_256_GCM_SHA384', gnutls_name=None, byte_1=0xC0, byte_2=0x5D, protocol_version=CipherSuiteProtocolVersion.tls, kex_algorithm=KeyExchangeAlgorithm.ecdhe, auth_algorithm=AuthenticationAlgorithm.ecdsa, enc_algorithm=SymmetricAlgorithm.aria256_gcm, enc_algorithm_bits=256, aead=False, hash_algorithm=HashAlgorithm.sha384, security=CipherSuiteSecurity.recommended))</v>
      </c>
      <c r="V325" s="8">
        <f>FIND(Table7[[#This Row],[security]],Table7[[#This Row],[Column1]])</f>
        <v>408</v>
      </c>
    </row>
    <row r="326" spans="1:22" ht="48" x14ac:dyDescent="0.2">
      <c r="A326">
        <v>323</v>
      </c>
      <c r="B326" t="s">
        <v>833</v>
      </c>
      <c r="C326" t="s">
        <v>916</v>
      </c>
      <c r="D326" t="s">
        <v>917</v>
      </c>
      <c r="F326" t="s">
        <v>66</v>
      </c>
      <c r="G326" t="s">
        <v>368</v>
      </c>
      <c r="H326" t="s">
        <v>32</v>
      </c>
      <c r="I326" t="s">
        <v>175</v>
      </c>
      <c r="J326" t="s">
        <v>168</v>
      </c>
      <c r="K326" t="s">
        <v>89</v>
      </c>
      <c r="L326" t="s">
        <v>43</v>
      </c>
      <c r="M326" t="s">
        <v>44</v>
      </c>
      <c r="N326" s="7" t="str">
        <f>VLOOKUP(Table7[[#This Row],[protocol_version]],protocol_version!A:B,2,FALSE)</f>
        <v>tls</v>
      </c>
      <c r="O326" s="7" t="str">
        <f>VLOOKUP(Table7[kex_algorithm],Table2[#All],2,FALSE)</f>
        <v>ecdhe</v>
      </c>
      <c r="P326" s="7" t="str">
        <f>VLOOKUP(Table7[auth_algorithm],Table3[#All],2,FALSE)</f>
        <v>ecdsa</v>
      </c>
      <c r="Q326" s="7" t="str">
        <f>VLOOKUP(Table7[enc_algorithm],Table4[#All],2,FALSE)</f>
        <v>camellia128_gcm</v>
      </c>
      <c r="R326" s="7">
        <f>VLOOKUP(Table7[enc_algorithm],Table4[#All],3,FALSE)</f>
        <v>128</v>
      </c>
      <c r="S326" s="7" t="b">
        <f>VLOOKUP(Table7[enc_algorithm],Table4[#All],4,FALSE)</f>
        <v>0</v>
      </c>
      <c r="T326" s="7" t="str">
        <f>VLOOKUP(Table7[hash_algorithm],Table5[#All],2,FALSE)</f>
        <v>sha256</v>
      </c>
      <c r="U32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session.add(CipherSuite(iana_name='TLS_ECDHE_ECDSA_WITH_CAMELLIA_128_GCM_SHA256', gnutls_name=None, byte_1=0xC0, byte_2=0x86, protocol_version=CipherSuiteProtocolVersion.tls, kex_algorithm=KeyExchangeAlgorithm.ecdhe, auth_algorithm=AuthenticationAlgorithm.ecdsa, enc_algorithm=SymmetricAlgorithm.camellia128_gcm, enc_algorithm_bits=128, aead=False, hash_algorithm=HashAlgorithm.sha256, security=CipherSuiteSecurity.recommended))</v>
      </c>
      <c r="V326" s="8">
        <f>FIND(Table7[[#This Row],[security]],Table7[[#This Row],[Column1]])</f>
        <v>416</v>
      </c>
    </row>
    <row r="327" spans="1:22" ht="48" x14ac:dyDescent="0.2">
      <c r="A327">
        <v>324</v>
      </c>
      <c r="B327" t="s">
        <v>833</v>
      </c>
      <c r="C327" t="s">
        <v>918</v>
      </c>
      <c r="D327" t="s">
        <v>919</v>
      </c>
      <c r="F327" t="s">
        <v>66</v>
      </c>
      <c r="G327" t="s">
        <v>496</v>
      </c>
      <c r="H327" t="s">
        <v>32</v>
      </c>
      <c r="I327" t="s">
        <v>175</v>
      </c>
      <c r="J327" t="s">
        <v>168</v>
      </c>
      <c r="K327" t="s">
        <v>102</v>
      </c>
      <c r="L327" t="s">
        <v>64</v>
      </c>
      <c r="M327" t="s">
        <v>44</v>
      </c>
      <c r="N327" s="7" t="str">
        <f>VLOOKUP(Table7[[#This Row],[protocol_version]],protocol_version!A:B,2,FALSE)</f>
        <v>tls</v>
      </c>
      <c r="O327" s="7" t="str">
        <f>VLOOKUP(Table7[kex_algorithm],Table2[#All],2,FALSE)</f>
        <v>ecdhe</v>
      </c>
      <c r="P327" s="7" t="str">
        <f>VLOOKUP(Table7[auth_algorithm],Table3[#All],2,FALSE)</f>
        <v>ecdsa</v>
      </c>
      <c r="Q327" s="7" t="str">
        <f>VLOOKUP(Table7[enc_algorithm],Table4[#All],2,FALSE)</f>
        <v>camellia256_gcm</v>
      </c>
      <c r="R327" s="7">
        <f>VLOOKUP(Table7[enc_algorithm],Table4[#All],3,FALSE)</f>
        <v>256</v>
      </c>
      <c r="S327" s="7" t="b">
        <f>VLOOKUP(Table7[enc_algorithm],Table4[#All],4,FALSE)</f>
        <v>0</v>
      </c>
      <c r="T327" s="7" t="str">
        <f>VLOOKUP(Table7[hash_algorithm],Table5[#All],2,FALSE)</f>
        <v>sha384</v>
      </c>
      <c r="U32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session.add(CipherSuite(iana_name='TLS_ECDHE_ECDSA_WITH_CAMELLIA_256_GCM_SHA384', gnutls_name=None, byte_1=0xC0, byte_2=0x87, protocol_version=CipherSuiteProtocolVersion.tls, kex_algorithm=KeyExchangeAlgorithm.ecdhe, auth_algorithm=AuthenticationAlgorithm.ecdsa, enc_algorithm=SymmetricAlgorithm.camellia256_gcm, enc_algorithm_bits=256, aead=False, hash_algorithm=HashAlgorithm.sha384, security=CipherSuiteSecurity.recommended))</v>
      </c>
      <c r="V327" s="8">
        <f>FIND(Table7[[#This Row],[security]],Table7[[#This Row],[Column1]])</f>
        <v>416</v>
      </c>
    </row>
    <row r="328" spans="1:22" ht="48" x14ac:dyDescent="0.2">
      <c r="A328">
        <v>325</v>
      </c>
      <c r="B328" t="s">
        <v>833</v>
      </c>
      <c r="C328" t="s">
        <v>920</v>
      </c>
      <c r="D328" t="s">
        <v>921</v>
      </c>
      <c r="E328" t="s">
        <v>922</v>
      </c>
      <c r="F328" t="s">
        <v>588</v>
      </c>
      <c r="G328" t="s">
        <v>785</v>
      </c>
      <c r="H328" t="s">
        <v>32</v>
      </c>
      <c r="I328" t="s">
        <v>175</v>
      </c>
      <c r="J328" t="s">
        <v>168</v>
      </c>
      <c r="K328" t="s">
        <v>590</v>
      </c>
      <c r="L328" t="s">
        <v>43</v>
      </c>
      <c r="M328" t="s">
        <v>44</v>
      </c>
      <c r="N328" s="7" t="str">
        <f>VLOOKUP(Table7[[#This Row],[protocol_version]],protocol_version!A:B,2,FALSE)</f>
        <v>tls</v>
      </c>
      <c r="O328" s="7" t="str">
        <f>VLOOKUP(Table7[kex_algorithm],Table2[#All],2,FALSE)</f>
        <v>ecdhe</v>
      </c>
      <c r="P328" s="7" t="str">
        <f>VLOOKUP(Table7[auth_algorithm],Table3[#All],2,FALSE)</f>
        <v>ecdsa</v>
      </c>
      <c r="Q328" s="7" t="str">
        <f>VLOOKUP(Table7[enc_algorithm],Table4[#All],2,FALSE)</f>
        <v>chacha20_poly1305</v>
      </c>
      <c r="R328" s="7">
        <f>VLOOKUP(Table7[enc_algorithm],Table4[#All],3,FALSE)</f>
        <v>256</v>
      </c>
      <c r="S328" s="7" t="b">
        <f>VLOOKUP(Table7[enc_algorithm],Table4[#All],4,FALSE)</f>
        <v>1</v>
      </c>
      <c r="T328" s="7" t="str">
        <f>VLOOKUP(Table7[hash_algorithm],Table5[#All],2,FALSE)</f>
        <v>sha256</v>
      </c>
      <c r="U32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session.add(CipherSuite(iana_name='TLS_ECDHE_ECDSA_WITH_CHACHA20_POLY1305_SHA256', gnutls_name='ECDHE-ECDSA-CHACHA20-POLY1305', byte_1=0xCC, byte_2=0xA9, protocol_version=CipherSuiteProtocolVersion.tls, kex_algorithm=KeyExchangeAlgorithm.ecdhe, auth_algorithm=AuthenticationAlgorithm.ecdsa, enc_algorithm=SymmetricAlgorithm.chacha20_poly1305, enc_algorithm_bits=256, aead=True, hash_algorithm=HashAlgorithm.sha256, security=CipherSuiteSecurity.recommended))</v>
      </c>
      <c r="V328" s="8">
        <f>FIND(Table7[[#This Row],[security]],Table7[[#This Row],[Column1]])</f>
        <v>445</v>
      </c>
    </row>
    <row r="329" spans="1:22" ht="48" x14ac:dyDescent="0.2">
      <c r="A329">
        <v>326</v>
      </c>
      <c r="B329" t="s">
        <v>833</v>
      </c>
      <c r="C329" t="s">
        <v>923</v>
      </c>
      <c r="F329" t="s">
        <v>924</v>
      </c>
      <c r="G329" t="s">
        <v>249</v>
      </c>
      <c r="H329" t="s">
        <v>32</v>
      </c>
      <c r="I329" t="s">
        <v>175</v>
      </c>
      <c r="J329" t="s">
        <v>128</v>
      </c>
      <c r="K329" t="s">
        <v>836</v>
      </c>
      <c r="L329" t="s">
        <v>43</v>
      </c>
      <c r="M329" t="s">
        <v>44</v>
      </c>
      <c r="N329" s="7" t="str">
        <f>VLOOKUP(Table7[[#This Row],[protocol_version]],protocol_version!A:B,2,FALSE)</f>
        <v>tls</v>
      </c>
      <c r="O329" s="7" t="str">
        <f>VLOOKUP(Table7[kex_algorithm],Table2[#All],2,FALSE)</f>
        <v>ecdhe</v>
      </c>
      <c r="P329" s="7" t="str">
        <f>VLOOKUP(Table7[auth_algorithm],Table3[#All],2,FALSE)</f>
        <v>psk</v>
      </c>
      <c r="Q329" s="7" t="str">
        <f>VLOOKUP(Table7[enc_algorithm],Table4[#All],2,FALSE)</f>
        <v>aes128_ccm_8</v>
      </c>
      <c r="R329" s="7">
        <f>VLOOKUP(Table7[enc_algorithm],Table4[#All],3,FALSE)</f>
        <v>128</v>
      </c>
      <c r="S329" s="7" t="b">
        <f>VLOOKUP(Table7[enc_algorithm],Table4[#All],4,FALSE)</f>
        <v>0</v>
      </c>
      <c r="T329" s="7" t="str">
        <f>VLOOKUP(Table7[hash_algorithm],Table5[#All],2,FALSE)</f>
        <v>sha256</v>
      </c>
      <c r="U32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session.add(CipherSuite(iana_name='TLS_ECDHE_PSK_WITH_AES_128_CCM_8_SHA256', gnutls_name=None, byte_1=0xD0, byte_2=0x03, protocol_version=CipherSuiteProtocolVersion.tls, kex_algorithm=KeyExchangeAlgorithm.ecdhe, auth_algorithm=AuthenticationAlgorithm.psk, enc_algorithm=SymmetricAlgorithm.aes128_ccm_8, enc_algorithm_bits=128, aead=False, hash_algorithm=HashAlgorithm.sha256, security=CipherSuiteSecurity.recommended))</v>
      </c>
      <c r="V329" s="8">
        <f>FIND(Table7[[#This Row],[security]],Table7[[#This Row],[Column1]])</f>
        <v>406</v>
      </c>
    </row>
    <row r="330" spans="1:22" ht="48" x14ac:dyDescent="0.2">
      <c r="A330">
        <v>327</v>
      </c>
      <c r="B330" t="s">
        <v>833</v>
      </c>
      <c r="C330" t="s">
        <v>925</v>
      </c>
      <c r="F330" t="s">
        <v>924</v>
      </c>
      <c r="G330" t="s">
        <v>281</v>
      </c>
      <c r="H330" t="s">
        <v>32</v>
      </c>
      <c r="I330" t="s">
        <v>175</v>
      </c>
      <c r="J330" t="s">
        <v>128</v>
      </c>
      <c r="K330" t="s">
        <v>754</v>
      </c>
      <c r="L330" t="s">
        <v>43</v>
      </c>
      <c r="M330" t="s">
        <v>44</v>
      </c>
      <c r="N330" s="7" t="str">
        <f>VLOOKUP(Table7[[#This Row],[protocol_version]],protocol_version!A:B,2,FALSE)</f>
        <v>tls</v>
      </c>
      <c r="O330" s="7" t="str">
        <f>VLOOKUP(Table7[kex_algorithm],Table2[#All],2,FALSE)</f>
        <v>ecdhe</v>
      </c>
      <c r="P330" s="7" t="str">
        <f>VLOOKUP(Table7[auth_algorithm],Table3[#All],2,FALSE)</f>
        <v>psk</v>
      </c>
      <c r="Q330" s="7" t="str">
        <f>VLOOKUP(Table7[enc_algorithm],Table4[#All],2,FALSE)</f>
        <v>aes128_ccm</v>
      </c>
      <c r="R330" s="7">
        <f>VLOOKUP(Table7[enc_algorithm],Table4[#All],3,FALSE)</f>
        <v>128</v>
      </c>
      <c r="S330" s="7" t="b">
        <f>VLOOKUP(Table7[enc_algorithm],Table4[#All],4,FALSE)</f>
        <v>0</v>
      </c>
      <c r="T330" s="7" t="str">
        <f>VLOOKUP(Table7[hash_algorithm],Table5[#All],2,FALSE)</f>
        <v>sha256</v>
      </c>
      <c r="U33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session.add(CipherSuite(iana_name='TLS_ECDHE_PSK_WITH_AES_128_CCM_SHA256', gnutls_name=None, byte_1=0xD0, byte_2=0x05, protocol_version=CipherSuiteProtocolVersion.tls, kex_algorithm=KeyExchangeAlgorithm.ecdhe, auth_algorithm=AuthenticationAlgorithm.psk, enc_algorithm=SymmetricAlgorithm.aes128_ccm, enc_algorithm_bits=128, aead=False, hash_algorithm=HashAlgorithm.sha256, security=CipherSuiteSecurity.recommended))</v>
      </c>
      <c r="V330" s="8">
        <f>FIND(Table7[[#This Row],[security]],Table7[[#This Row],[Column1]])</f>
        <v>402</v>
      </c>
    </row>
    <row r="331" spans="1:22" ht="48" x14ac:dyDescent="0.2">
      <c r="A331">
        <v>328</v>
      </c>
      <c r="B331" t="s">
        <v>833</v>
      </c>
      <c r="C331" t="s">
        <v>926</v>
      </c>
      <c r="F331" t="s">
        <v>924</v>
      </c>
      <c r="G331" t="s">
        <v>167</v>
      </c>
      <c r="H331" t="s">
        <v>32</v>
      </c>
      <c r="I331" t="s">
        <v>175</v>
      </c>
      <c r="J331" t="s">
        <v>128</v>
      </c>
      <c r="K331" t="s">
        <v>49</v>
      </c>
      <c r="L331" t="s">
        <v>43</v>
      </c>
      <c r="M331" t="s">
        <v>44</v>
      </c>
      <c r="N331" s="7" t="str">
        <f>VLOOKUP(Table7[[#This Row],[protocol_version]],protocol_version!A:B,2,FALSE)</f>
        <v>tls</v>
      </c>
      <c r="O331" s="7" t="str">
        <f>VLOOKUP(Table7[kex_algorithm],Table2[#All],2,FALSE)</f>
        <v>ecdhe</v>
      </c>
      <c r="P331" s="7" t="str">
        <f>VLOOKUP(Table7[auth_algorithm],Table3[#All],2,FALSE)</f>
        <v>psk</v>
      </c>
      <c r="Q331" s="7" t="str">
        <f>VLOOKUP(Table7[enc_algorithm],Table4[#All],2,FALSE)</f>
        <v>aes128_gcm</v>
      </c>
      <c r="R331" s="7">
        <f>VLOOKUP(Table7[enc_algorithm],Table4[#All],3,FALSE)</f>
        <v>128</v>
      </c>
      <c r="S331" s="7" t="b">
        <f>VLOOKUP(Table7[enc_algorithm],Table4[#All],4,FALSE)</f>
        <v>1</v>
      </c>
      <c r="T331" s="7" t="str">
        <f>VLOOKUP(Table7[hash_algorithm],Table5[#All],2,FALSE)</f>
        <v>sha256</v>
      </c>
      <c r="U331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session.add(CipherSuite(iana_name='TLS_ECDHE_PSK_WITH_AES_128_GCM_SHA256', gnutls_name=None, byte_1=0xD0, byte_2=0x01, protocol_version=CipherSuiteProtocolVersion.tls, kex_algorithm=KeyExchangeAlgorithm.ecdhe, auth_algorithm=AuthenticationAlgorithm.psk, enc_algorithm=SymmetricAlgorithm.aes128_gcm, enc_algorithm_bits=128, aead=True, hash_algorithm=HashAlgorithm.sha256, security=CipherSuiteSecurity.recommended))</v>
      </c>
      <c r="V331" s="8">
        <f>FIND(Table7[[#This Row],[security]],Table7[[#This Row],[Column1]])</f>
        <v>401</v>
      </c>
    </row>
    <row r="332" spans="1:22" ht="48" x14ac:dyDescent="0.2">
      <c r="A332">
        <v>329</v>
      </c>
      <c r="B332" t="s">
        <v>833</v>
      </c>
      <c r="C332" t="s">
        <v>927</v>
      </c>
      <c r="F332" t="s">
        <v>924</v>
      </c>
      <c r="G332" t="s">
        <v>170</v>
      </c>
      <c r="H332" t="s">
        <v>32</v>
      </c>
      <c r="I332" t="s">
        <v>175</v>
      </c>
      <c r="J332" t="s">
        <v>128</v>
      </c>
      <c r="K332" t="s">
        <v>63</v>
      </c>
      <c r="L332" t="s">
        <v>64</v>
      </c>
      <c r="M332" t="s">
        <v>44</v>
      </c>
      <c r="N332" s="7" t="str">
        <f>VLOOKUP(Table7[[#This Row],[protocol_version]],protocol_version!A:B,2,FALSE)</f>
        <v>tls</v>
      </c>
      <c r="O332" s="7" t="str">
        <f>VLOOKUP(Table7[kex_algorithm],Table2[#All],2,FALSE)</f>
        <v>ecdhe</v>
      </c>
      <c r="P332" s="7" t="str">
        <f>VLOOKUP(Table7[auth_algorithm],Table3[#All],2,FALSE)</f>
        <v>psk</v>
      </c>
      <c r="Q332" s="7" t="str">
        <f>VLOOKUP(Table7[enc_algorithm],Table4[#All],2,FALSE)</f>
        <v>aes256_gcm</v>
      </c>
      <c r="R332" s="7">
        <f>VLOOKUP(Table7[enc_algorithm],Table4[#All],3,FALSE)</f>
        <v>256</v>
      </c>
      <c r="S332" s="7" t="b">
        <f>VLOOKUP(Table7[enc_algorithm],Table4[#All],4,FALSE)</f>
        <v>1</v>
      </c>
      <c r="T332" s="7" t="str">
        <f>VLOOKUP(Table7[hash_algorithm],Table5[#All],2,FALSE)</f>
        <v>sha384</v>
      </c>
      <c r="U332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session.add(CipherSuite(iana_name='TLS_ECDHE_PSK_WITH_AES_256_GCM_SHA384', gnutls_name=None, byte_1=0xD0, byte_2=0x02, protocol_version=CipherSuiteProtocolVersion.tls, kex_algorithm=KeyExchangeAlgorithm.ecdhe, auth_algorithm=AuthenticationAlgorithm.psk, enc_algorithm=SymmetricAlgorithm.aes256_gcm, enc_algorithm_bits=256, aead=True, hash_algorithm=HashAlgorithm.sha384, security=CipherSuiteSecurity.recommended))</v>
      </c>
      <c r="V332" s="8">
        <f>FIND(Table7[[#This Row],[security]],Table7[[#This Row],[Column1]])</f>
        <v>401</v>
      </c>
    </row>
    <row r="333" spans="1:22" ht="48" x14ac:dyDescent="0.2">
      <c r="A333">
        <v>330</v>
      </c>
      <c r="B333" t="s">
        <v>833</v>
      </c>
      <c r="C333" t="s">
        <v>928</v>
      </c>
      <c r="D333" t="s">
        <v>929</v>
      </c>
      <c r="E333" t="s">
        <v>930</v>
      </c>
      <c r="F333" t="s">
        <v>588</v>
      </c>
      <c r="G333" t="s">
        <v>615</v>
      </c>
      <c r="H333" t="s">
        <v>32</v>
      </c>
      <c r="I333" t="s">
        <v>175</v>
      </c>
      <c r="J333" t="s">
        <v>128</v>
      </c>
      <c r="K333" t="s">
        <v>590</v>
      </c>
      <c r="L333" t="s">
        <v>43</v>
      </c>
      <c r="M333" t="s">
        <v>44</v>
      </c>
      <c r="N333" s="7" t="str">
        <f>VLOOKUP(Table7[[#This Row],[protocol_version]],protocol_version!A:B,2,FALSE)</f>
        <v>tls</v>
      </c>
      <c r="O333" s="7" t="str">
        <f>VLOOKUP(Table7[kex_algorithm],Table2[#All],2,FALSE)</f>
        <v>ecdhe</v>
      </c>
      <c r="P333" s="7" t="str">
        <f>VLOOKUP(Table7[auth_algorithm],Table3[#All],2,FALSE)</f>
        <v>psk</v>
      </c>
      <c r="Q333" s="7" t="str">
        <f>VLOOKUP(Table7[enc_algorithm],Table4[#All],2,FALSE)</f>
        <v>chacha20_poly1305</v>
      </c>
      <c r="R333" s="7">
        <f>VLOOKUP(Table7[enc_algorithm],Table4[#All],3,FALSE)</f>
        <v>256</v>
      </c>
      <c r="S333" s="7" t="b">
        <f>VLOOKUP(Table7[enc_algorithm],Table4[#All],4,FALSE)</f>
        <v>1</v>
      </c>
      <c r="T333" s="7" t="str">
        <f>VLOOKUP(Table7[hash_algorithm],Table5[#All],2,FALSE)</f>
        <v>sha256</v>
      </c>
      <c r="U333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session.add(CipherSuite(iana_name='TLS_ECDHE_PSK_WITH_CHACHA20_POLY1305_SHA256', gnutls_name='ECDHE-PSK-CHACHA20-POLY1305', byte_1=0xCC, byte_2=0xAC, protocol_version=CipherSuiteProtocolVersion.tls, kex_algorithm=KeyExchangeAlgorithm.ecdhe, auth_algorithm=AuthenticationAlgorithm.psk, enc_algorithm=SymmetricAlgorithm.chacha20_poly1305, enc_algorithm_bits=256, aead=True, hash_algorithm=HashAlgorithm.sha256, security=CipherSuiteSecurity.recommended))</v>
      </c>
      <c r="V333" s="8">
        <f>FIND(Table7[[#This Row],[security]],Table7[[#This Row],[Column1]])</f>
        <v>439</v>
      </c>
    </row>
    <row r="334" spans="1:22" ht="48" x14ac:dyDescent="0.2">
      <c r="A334">
        <v>331</v>
      </c>
      <c r="B334" t="s">
        <v>833</v>
      </c>
      <c r="C334" t="s">
        <v>931</v>
      </c>
      <c r="D334" t="s">
        <v>932</v>
      </c>
      <c r="E334" t="s">
        <v>933</v>
      </c>
      <c r="F334" t="s">
        <v>66</v>
      </c>
      <c r="G334" t="s">
        <v>549</v>
      </c>
      <c r="H334" t="s">
        <v>32</v>
      </c>
      <c r="I334" t="s">
        <v>175</v>
      </c>
      <c r="J334" t="s">
        <v>143</v>
      </c>
      <c r="K334" t="s">
        <v>49</v>
      </c>
      <c r="L334" t="s">
        <v>43</v>
      </c>
      <c r="M334" t="s">
        <v>44</v>
      </c>
      <c r="N334" s="7" t="str">
        <f>VLOOKUP(Table7[[#This Row],[protocol_version]],protocol_version!A:B,2,FALSE)</f>
        <v>tls</v>
      </c>
      <c r="O334" s="7" t="str">
        <f>VLOOKUP(Table7[kex_algorithm],Table2[#All],2,FALSE)</f>
        <v>ecdhe</v>
      </c>
      <c r="P334" s="7" t="str">
        <f>VLOOKUP(Table7[auth_algorithm],Table3[#All],2,FALSE)</f>
        <v>rsa</v>
      </c>
      <c r="Q334" s="7" t="str">
        <f>VLOOKUP(Table7[enc_algorithm],Table4[#All],2,FALSE)</f>
        <v>aes128_gcm</v>
      </c>
      <c r="R334" s="7">
        <f>VLOOKUP(Table7[enc_algorithm],Table4[#All],3,FALSE)</f>
        <v>128</v>
      </c>
      <c r="S334" s="7" t="b">
        <f>VLOOKUP(Table7[enc_algorithm],Table4[#All],4,FALSE)</f>
        <v>1</v>
      </c>
      <c r="T334" s="7" t="str">
        <f>VLOOKUP(Table7[hash_algorithm],Table5[#All],2,FALSE)</f>
        <v>sha256</v>
      </c>
      <c r="U334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session.add(CipherSuite(iana_name='TLS_ECDHE_RSA_WITH_AES_128_GCM_SHA256', gnutls_name='ECDHE-RSA-AES128-GCM-SHA256', byte_1=0xC0, byte_2=0x2F, protocol_version=CipherSuiteProtocolVersion.tls, kex_algorithm=KeyExchangeAlgorithm.ecdhe, auth_algorithm=AuthenticationAlgorithm.rsa, enc_algorithm=SymmetricAlgorithm.aes128_gcm, enc_algorithm_bits=128, aead=True, hash_algorithm=HashAlgorithm.sha256, security=CipherSuiteSecurity.recommended))</v>
      </c>
      <c r="V334" s="8">
        <f>FIND(Table7[[#This Row],[security]],Table7[[#This Row],[Column1]])</f>
        <v>426</v>
      </c>
    </row>
    <row r="335" spans="1:22" ht="48" x14ac:dyDescent="0.2">
      <c r="A335">
        <v>332</v>
      </c>
      <c r="B335" t="s">
        <v>833</v>
      </c>
      <c r="C335" t="s">
        <v>934</v>
      </c>
      <c r="D335" t="s">
        <v>935</v>
      </c>
      <c r="E335" t="s">
        <v>936</v>
      </c>
      <c r="F335" t="s">
        <v>66</v>
      </c>
      <c r="G335" t="s">
        <v>500</v>
      </c>
      <c r="H335" t="s">
        <v>32</v>
      </c>
      <c r="I335" t="s">
        <v>175</v>
      </c>
      <c r="J335" t="s">
        <v>143</v>
      </c>
      <c r="K335" t="s">
        <v>63</v>
      </c>
      <c r="L335" t="s">
        <v>64</v>
      </c>
      <c r="M335" t="s">
        <v>44</v>
      </c>
      <c r="N335" s="7" t="str">
        <f>VLOOKUP(Table7[[#This Row],[protocol_version]],protocol_version!A:B,2,FALSE)</f>
        <v>tls</v>
      </c>
      <c r="O335" s="7" t="str">
        <f>VLOOKUP(Table7[kex_algorithm],Table2[#All],2,FALSE)</f>
        <v>ecdhe</v>
      </c>
      <c r="P335" s="7" t="str">
        <f>VLOOKUP(Table7[auth_algorithm],Table3[#All],2,FALSE)</f>
        <v>rsa</v>
      </c>
      <c r="Q335" s="7" t="str">
        <f>VLOOKUP(Table7[enc_algorithm],Table4[#All],2,FALSE)</f>
        <v>aes256_gcm</v>
      </c>
      <c r="R335" s="7">
        <f>VLOOKUP(Table7[enc_algorithm],Table4[#All],3,FALSE)</f>
        <v>256</v>
      </c>
      <c r="S335" s="7" t="b">
        <f>VLOOKUP(Table7[enc_algorithm],Table4[#All],4,FALSE)</f>
        <v>1</v>
      </c>
      <c r="T335" s="7" t="str">
        <f>VLOOKUP(Table7[hash_algorithm],Table5[#All],2,FALSE)</f>
        <v>sha384</v>
      </c>
      <c r="U335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session.add(CipherSuite(iana_name='TLS_ECDHE_RSA_WITH_AES_256_GCM_SHA384', gnutls_name='ECDHE-RSA-AES256-GCM-SHA384', byte_1=0xC0, byte_2=0x30, protocol_version=CipherSuiteProtocolVersion.tls, kex_algorithm=KeyExchangeAlgorithm.ecdhe, auth_algorithm=AuthenticationAlgorithm.rsa, enc_algorithm=SymmetricAlgorithm.aes256_gcm, enc_algorithm_bits=256, aead=True, hash_algorithm=HashAlgorithm.sha384, security=CipherSuiteSecurity.recommended))</v>
      </c>
      <c r="V335" s="8">
        <f>FIND(Table7[[#This Row],[security]],Table7[[#This Row],[Column1]])</f>
        <v>426</v>
      </c>
    </row>
    <row r="336" spans="1:22" ht="48" x14ac:dyDescent="0.2">
      <c r="A336">
        <v>333</v>
      </c>
      <c r="B336" t="s">
        <v>833</v>
      </c>
      <c r="C336" t="s">
        <v>937</v>
      </c>
      <c r="F336" t="s">
        <v>66</v>
      </c>
      <c r="G336" t="s">
        <v>938</v>
      </c>
      <c r="H336" t="s">
        <v>32</v>
      </c>
      <c r="I336" t="s">
        <v>175</v>
      </c>
      <c r="J336" t="s">
        <v>143</v>
      </c>
      <c r="K336" t="s">
        <v>71</v>
      </c>
      <c r="L336" t="s">
        <v>43</v>
      </c>
      <c r="M336" t="s">
        <v>44</v>
      </c>
      <c r="N336" s="7" t="str">
        <f>VLOOKUP(Table7[[#This Row],[protocol_version]],protocol_version!A:B,2,FALSE)</f>
        <v>tls</v>
      </c>
      <c r="O336" s="7" t="str">
        <f>VLOOKUP(Table7[kex_algorithm],Table2[#All],2,FALSE)</f>
        <v>ecdhe</v>
      </c>
      <c r="P336" s="7" t="str">
        <f>VLOOKUP(Table7[auth_algorithm],Table3[#All],2,FALSE)</f>
        <v>rsa</v>
      </c>
      <c r="Q336" s="7" t="str">
        <f>VLOOKUP(Table7[enc_algorithm],Table4[#All],2,FALSE)</f>
        <v>aria128_gcm</v>
      </c>
      <c r="R336" s="7">
        <f>VLOOKUP(Table7[enc_algorithm],Table4[#All],3,FALSE)</f>
        <v>128</v>
      </c>
      <c r="S336" s="7" t="b">
        <f>VLOOKUP(Table7[enc_algorithm],Table4[#All],4,FALSE)</f>
        <v>0</v>
      </c>
      <c r="T336" s="7" t="str">
        <f>VLOOKUP(Table7[hash_algorithm],Table5[#All],2,FALSE)</f>
        <v>sha256</v>
      </c>
      <c r="U336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session.add(CipherSuite(iana_name='TLS_ECDHE_RSA_WITH_ARIA_128_GCM_SHA256', gnutls_name=None, byte_1=0xC0, byte_2=0x60, protocol_version=CipherSuiteProtocolVersion.tls, kex_algorithm=KeyExchangeAlgorithm.ecdhe, auth_algorithm=AuthenticationAlgorithm.rsa, enc_algorithm=SymmetricAlgorithm.aria128_gcm, enc_algorithm_bits=128, aead=False, hash_algorithm=HashAlgorithm.sha256, security=CipherSuiteSecurity.recommended))</v>
      </c>
      <c r="V336" s="8">
        <f>FIND(Table7[[#This Row],[security]],Table7[[#This Row],[Column1]])</f>
        <v>404</v>
      </c>
    </row>
    <row r="337" spans="1:22" ht="48" x14ac:dyDescent="0.2">
      <c r="A337">
        <v>334</v>
      </c>
      <c r="B337" t="s">
        <v>833</v>
      </c>
      <c r="C337" t="s">
        <v>939</v>
      </c>
      <c r="F337" t="s">
        <v>66</v>
      </c>
      <c r="G337" t="s">
        <v>940</v>
      </c>
      <c r="H337" t="s">
        <v>32</v>
      </c>
      <c r="I337" t="s">
        <v>175</v>
      </c>
      <c r="J337" t="s">
        <v>143</v>
      </c>
      <c r="K337" t="s">
        <v>77</v>
      </c>
      <c r="L337" t="s">
        <v>64</v>
      </c>
      <c r="M337" t="s">
        <v>44</v>
      </c>
      <c r="N337" s="7" t="str">
        <f>VLOOKUP(Table7[[#This Row],[protocol_version]],protocol_version!A:B,2,FALSE)</f>
        <v>tls</v>
      </c>
      <c r="O337" s="7" t="str">
        <f>VLOOKUP(Table7[kex_algorithm],Table2[#All],2,FALSE)</f>
        <v>ecdhe</v>
      </c>
      <c r="P337" s="7" t="str">
        <f>VLOOKUP(Table7[auth_algorithm],Table3[#All],2,FALSE)</f>
        <v>rsa</v>
      </c>
      <c r="Q337" s="7" t="str">
        <f>VLOOKUP(Table7[enc_algorithm],Table4[#All],2,FALSE)</f>
        <v>aria256_gcm</v>
      </c>
      <c r="R337" s="7">
        <f>VLOOKUP(Table7[enc_algorithm],Table4[#All],3,FALSE)</f>
        <v>256</v>
      </c>
      <c r="S337" s="7" t="b">
        <f>VLOOKUP(Table7[enc_algorithm],Table4[#All],4,FALSE)</f>
        <v>0</v>
      </c>
      <c r="T337" s="7" t="str">
        <f>VLOOKUP(Table7[hash_algorithm],Table5[#All],2,FALSE)</f>
        <v>sha384</v>
      </c>
      <c r="U337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session.add(CipherSuite(iana_name='TLS_ECDHE_RSA_WITH_ARIA_256_GCM_SHA384', gnutls_name=None, byte_1=0xC0, byte_2=0x61, protocol_version=CipherSuiteProtocolVersion.tls, kex_algorithm=KeyExchangeAlgorithm.ecdhe, auth_algorithm=AuthenticationAlgorithm.rsa, enc_algorithm=SymmetricAlgorithm.aria256_gcm, enc_algorithm_bits=256, aead=False, hash_algorithm=HashAlgorithm.sha384, security=CipherSuiteSecurity.recommended))</v>
      </c>
      <c r="V337" s="8">
        <f>FIND(Table7[[#This Row],[security]],Table7[[#This Row],[Column1]])</f>
        <v>404</v>
      </c>
    </row>
    <row r="338" spans="1:22" ht="48" x14ac:dyDescent="0.2">
      <c r="A338">
        <v>335</v>
      </c>
      <c r="B338" t="s">
        <v>833</v>
      </c>
      <c r="C338" t="s">
        <v>941</v>
      </c>
      <c r="D338" t="s">
        <v>942</v>
      </c>
      <c r="F338" t="s">
        <v>66</v>
      </c>
      <c r="G338" t="s">
        <v>244</v>
      </c>
      <c r="H338" t="s">
        <v>32</v>
      </c>
      <c r="I338" t="s">
        <v>175</v>
      </c>
      <c r="J338" t="s">
        <v>143</v>
      </c>
      <c r="K338" t="s">
        <v>89</v>
      </c>
      <c r="L338" t="s">
        <v>43</v>
      </c>
      <c r="M338" t="s">
        <v>44</v>
      </c>
      <c r="N338" s="7" t="str">
        <f>VLOOKUP(Table7[[#This Row],[protocol_version]],protocol_version!A:B,2,FALSE)</f>
        <v>tls</v>
      </c>
      <c r="O338" s="7" t="str">
        <f>VLOOKUP(Table7[kex_algorithm],Table2[#All],2,FALSE)</f>
        <v>ecdhe</v>
      </c>
      <c r="P338" s="7" t="str">
        <f>VLOOKUP(Table7[auth_algorithm],Table3[#All],2,FALSE)</f>
        <v>rsa</v>
      </c>
      <c r="Q338" s="7" t="str">
        <f>VLOOKUP(Table7[enc_algorithm],Table4[#All],2,FALSE)</f>
        <v>camellia128_gcm</v>
      </c>
      <c r="R338" s="7">
        <f>VLOOKUP(Table7[enc_algorithm],Table4[#All],3,FALSE)</f>
        <v>128</v>
      </c>
      <c r="S338" s="7" t="b">
        <f>VLOOKUP(Table7[enc_algorithm],Table4[#All],4,FALSE)</f>
        <v>0</v>
      </c>
      <c r="T338" s="7" t="str">
        <f>VLOOKUP(Table7[hash_algorithm],Table5[#All],2,FALSE)</f>
        <v>sha256</v>
      </c>
      <c r="U338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session.add(CipherSuite(iana_name='TLS_ECDHE_RSA_WITH_CAMELLIA_128_GCM_SHA256', gnutls_name=None, byte_1=0xC0, byte_2=0x8A, protocol_version=CipherSuiteProtocolVersion.tls, kex_algorithm=KeyExchangeAlgorithm.ecdhe, auth_algorithm=AuthenticationAlgorithm.rsa, enc_algorithm=SymmetricAlgorithm.camellia128_gcm, enc_algorithm_bits=128, aead=False, hash_algorithm=HashAlgorithm.sha256, security=CipherSuiteSecurity.recommended))</v>
      </c>
      <c r="V338" s="8">
        <f>FIND(Table7[[#This Row],[security]],Table7[[#This Row],[Column1]])</f>
        <v>412</v>
      </c>
    </row>
    <row r="339" spans="1:22" ht="48" x14ac:dyDescent="0.2">
      <c r="A339">
        <v>336</v>
      </c>
      <c r="B339" t="s">
        <v>833</v>
      </c>
      <c r="C339" t="s">
        <v>943</v>
      </c>
      <c r="D339" t="s">
        <v>944</v>
      </c>
      <c r="F339" t="s">
        <v>66</v>
      </c>
      <c r="G339" t="s">
        <v>358</v>
      </c>
      <c r="H339" t="s">
        <v>32</v>
      </c>
      <c r="I339" t="s">
        <v>175</v>
      </c>
      <c r="J339" t="s">
        <v>143</v>
      </c>
      <c r="K339" t="s">
        <v>102</v>
      </c>
      <c r="L339" t="s">
        <v>64</v>
      </c>
      <c r="M339" t="s">
        <v>44</v>
      </c>
      <c r="N339" s="7" t="str">
        <f>VLOOKUP(Table7[[#This Row],[protocol_version]],protocol_version!A:B,2,FALSE)</f>
        <v>tls</v>
      </c>
      <c r="O339" s="7" t="str">
        <f>VLOOKUP(Table7[kex_algorithm],Table2[#All],2,FALSE)</f>
        <v>ecdhe</v>
      </c>
      <c r="P339" s="7" t="str">
        <f>VLOOKUP(Table7[auth_algorithm],Table3[#All],2,FALSE)</f>
        <v>rsa</v>
      </c>
      <c r="Q339" s="7" t="str">
        <f>VLOOKUP(Table7[enc_algorithm],Table4[#All],2,FALSE)</f>
        <v>camellia256_gcm</v>
      </c>
      <c r="R339" s="7">
        <f>VLOOKUP(Table7[enc_algorithm],Table4[#All],3,FALSE)</f>
        <v>256</v>
      </c>
      <c r="S339" s="7" t="b">
        <f>VLOOKUP(Table7[enc_algorithm],Table4[#All],4,FALSE)</f>
        <v>0</v>
      </c>
      <c r="T339" s="7" t="str">
        <f>VLOOKUP(Table7[hash_algorithm],Table5[#All],2,FALSE)</f>
        <v>sha384</v>
      </c>
      <c r="U339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session.add(CipherSuite(iana_name='TLS_ECDHE_RSA_WITH_CAMELLIA_256_GCM_SHA384', gnutls_name=None, byte_1=0xC0, byte_2=0x8B, protocol_version=CipherSuiteProtocolVersion.tls, kex_algorithm=KeyExchangeAlgorithm.ecdhe, auth_algorithm=AuthenticationAlgorithm.rsa, enc_algorithm=SymmetricAlgorithm.camellia256_gcm, enc_algorithm_bits=256, aead=False, hash_algorithm=HashAlgorithm.sha384, security=CipherSuiteSecurity.recommended))</v>
      </c>
      <c r="V339" s="8">
        <f>FIND(Table7[[#This Row],[security]],Table7[[#This Row],[Column1]])</f>
        <v>412</v>
      </c>
    </row>
    <row r="340" spans="1:22" ht="48" x14ac:dyDescent="0.2">
      <c r="A340">
        <v>337</v>
      </c>
      <c r="B340" t="s">
        <v>833</v>
      </c>
      <c r="C340" t="s">
        <v>945</v>
      </c>
      <c r="D340" t="s">
        <v>946</v>
      </c>
      <c r="E340" t="s">
        <v>947</v>
      </c>
      <c r="F340" t="s">
        <v>588</v>
      </c>
      <c r="G340" t="s">
        <v>672</v>
      </c>
      <c r="H340" t="s">
        <v>32</v>
      </c>
      <c r="I340" t="s">
        <v>175</v>
      </c>
      <c r="J340" t="s">
        <v>143</v>
      </c>
      <c r="K340" t="s">
        <v>590</v>
      </c>
      <c r="L340" t="s">
        <v>43</v>
      </c>
      <c r="M340" t="s">
        <v>44</v>
      </c>
      <c r="N340" s="7" t="str">
        <f>VLOOKUP(Table7[[#This Row],[protocol_version]],protocol_version!A:B,2,FALSE)</f>
        <v>tls</v>
      </c>
      <c r="O340" s="7" t="str">
        <f>VLOOKUP(Table7[kex_algorithm],Table2[#All],2,FALSE)</f>
        <v>ecdhe</v>
      </c>
      <c r="P340" s="7" t="str">
        <f>VLOOKUP(Table7[auth_algorithm],Table3[#All],2,FALSE)</f>
        <v>rsa</v>
      </c>
      <c r="Q340" s="7" t="str">
        <f>VLOOKUP(Table7[enc_algorithm],Table4[#All],2,FALSE)</f>
        <v>chacha20_poly1305</v>
      </c>
      <c r="R340" s="7">
        <f>VLOOKUP(Table7[enc_algorithm],Table4[#All],3,FALSE)</f>
        <v>256</v>
      </c>
      <c r="S340" s="7" t="b">
        <f>VLOOKUP(Table7[enc_algorithm],Table4[#All],4,FALSE)</f>
        <v>1</v>
      </c>
      <c r="T340" s="7" t="str">
        <f>VLOOKUP(Table7[hash_algorithm],Table5[#All],2,FALSE)</f>
        <v>sha256</v>
      </c>
      <c r="U340" s="10" t="str">
        <f>"session.add(CipherSuite(iana_name='"&amp;Table7[[#This Row],[iana_name]]&amp;"', gnutls_name="&amp;IF(ISBLANK(Table7[[#This Row],[openssl_name]]),"None","'"&amp;Table7[[#This Row],[openssl_name]]&amp;"'") &amp; ", byte_1="&amp;Table7[[#This Row],[hex_byte_1]] &amp; ", byte_2="&amp;Table7[[#This Row],[hex_byte_2]]&amp;", protocol_version="&amp;IF(Table7[[#This Row],[protocol_version2]]=0,"None","CipherSuiteProtocolVersion."&amp;Table7[[#This Row],[protocol_version2]])&amp;", kex_algorithm="&amp;IF(Table7[[#This Row],[kex_algorithm2]]=0,"None","KeyExchangeAlgorithm."&amp;Table7[[#This Row],[kex_algorithm2]])&amp;", auth_algorithm="&amp;IF(Table7[[#This Row],[auth_algorithm2]]=0,"None","AuthenticationAlgorithm."&amp;Table7[[#This Row],[auth_algorithm2]])&amp;", enc_algorithm="&amp;IF(Table7[[#This Row],[enc_algorithm2]]=0,"None","SymmetricAlgorithm."&amp;Table7[[#This Row],[enc_algorithm2]])&amp;", enc_algorithm_bits="&amp;IF(Table7[[#This Row],[enc_algorithm_bits]]=0,"None",Table7[[#This Row],[enc_algorithm_bits]])&amp;", aead="&amp;IF(Table7[[#This Row],[aead]]=0,"None",IF(Table7[[#This Row],[aead]],"True","False"))&amp;", hash_algorithm="&amp;IF(Table7[[#This Row],[hash_algorithm2]]=0,"None","HashAlgorithm."&amp;Table7[[#This Row],[hash_algorithm2]]) &amp;", security=CipherSuiteSecurity."&amp;Table7[[#This Row],[security]]&amp;"))"</f>
        <v>session.add(CipherSuite(iana_name='TLS_ECDHE_RSA_WITH_CHACHA20_POLY1305_SHA256', gnutls_name='ECDHE-RSA-CHACHA20-POLY1305', byte_1=0xCC, byte_2=0xA8, protocol_version=CipherSuiteProtocolVersion.tls, kex_algorithm=KeyExchangeAlgorithm.ecdhe, auth_algorithm=AuthenticationAlgorithm.rsa, enc_algorithm=SymmetricAlgorithm.chacha20_poly1305, enc_algorithm_bits=256, aead=True, hash_algorithm=HashAlgorithm.sha256, security=CipherSuiteSecurity.recommended))</v>
      </c>
      <c r="V340" s="8">
        <f>FIND(Table7[[#This Row],[security]],Table7[[#This Row],[Column1]])</f>
        <v>439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0E3D3-B89A-BD42-AA8C-9EE0A87A7F16}">
  <dimension ref="A1:C3"/>
  <sheetViews>
    <sheetView workbookViewId="0">
      <selection activeCell="C2" sqref="C2:C3"/>
    </sheetView>
  </sheetViews>
  <sheetFormatPr baseColWidth="10" defaultRowHeight="15" x14ac:dyDescent="0.2"/>
  <sheetData>
    <row r="1" spans="1:3" x14ac:dyDescent="0.2">
      <c r="A1" s="3" t="s">
        <v>949</v>
      </c>
      <c r="B1" s="6" t="s">
        <v>950</v>
      </c>
      <c r="C1" s="4" t="s">
        <v>990</v>
      </c>
    </row>
    <row r="2" spans="1:3" x14ac:dyDescent="0.2">
      <c r="A2" s="1" t="s">
        <v>17</v>
      </c>
      <c r="B2" t="s">
        <v>996</v>
      </c>
      <c r="C2" t="str">
        <f>"    " &amp; Table6[[#This Row],[Lookup]] &amp; " = enum.auto()"</f>
        <v xml:space="preserve">    tls_export = enum.auto()</v>
      </c>
    </row>
    <row r="3" spans="1:3" x14ac:dyDescent="0.2">
      <c r="A3" s="1" t="s">
        <v>32</v>
      </c>
      <c r="B3" t="s">
        <v>997</v>
      </c>
      <c r="C3" t="str">
        <f>"    " &amp; Table6[[#This Row],[Lookup]] &amp; " = enum.auto()"</f>
        <v xml:space="preserve">    tls = enum.auto()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8A73-ED71-0F41-88BF-B2E3D11CEEBB}">
  <dimension ref="A1:C12"/>
  <sheetViews>
    <sheetView workbookViewId="0">
      <selection activeCell="C2" sqref="C2:C11"/>
    </sheetView>
  </sheetViews>
  <sheetFormatPr baseColWidth="10" defaultRowHeight="15" x14ac:dyDescent="0.2"/>
  <sheetData>
    <row r="1" spans="1:3" x14ac:dyDescent="0.2">
      <c r="A1" t="s">
        <v>949</v>
      </c>
      <c r="B1" t="s">
        <v>950</v>
      </c>
      <c r="C1" t="s">
        <v>990</v>
      </c>
    </row>
    <row r="2" spans="1:3" x14ac:dyDescent="0.2">
      <c r="A2" s="2" t="s">
        <v>18</v>
      </c>
      <c r="B2" t="s">
        <v>951</v>
      </c>
      <c r="C2" t="str">
        <f>IF(ISBLANK(Table2[[#This Row],[Lookup]]),"","    " &amp;Table2[[#This Row],[Lookup]] &amp; " = enum.auto()")</f>
        <v xml:space="preserve">    dh = enum.auto()</v>
      </c>
    </row>
    <row r="3" spans="1:3" x14ac:dyDescent="0.2">
      <c r="A3" s="2" t="s">
        <v>121</v>
      </c>
      <c r="B3" t="s">
        <v>952</v>
      </c>
      <c r="C3" t="str">
        <f>IF(ISBLANK(Table2[[#This Row],[Lookup]]),"","    " &amp;Table2[[#This Row],[Lookup]] &amp; " = enum.auto()")</f>
        <v xml:space="preserve">    dhe = enum.auto()</v>
      </c>
    </row>
    <row r="4" spans="1:3" x14ac:dyDescent="0.2">
      <c r="A4" s="2" t="s">
        <v>153</v>
      </c>
      <c r="B4" t="s">
        <v>953</v>
      </c>
      <c r="C4" t="str">
        <f>IF(ISBLANK(Table2[[#This Row],[Lookup]]),"","    " &amp;Table2[[#This Row],[Lookup]] &amp; " = enum.auto()")</f>
        <v xml:space="preserve">    ecdh = enum.auto()</v>
      </c>
    </row>
    <row r="5" spans="1:3" x14ac:dyDescent="0.2">
      <c r="A5" s="2" t="s">
        <v>175</v>
      </c>
      <c r="B5" t="s">
        <v>954</v>
      </c>
      <c r="C5" t="str">
        <f>IF(ISBLANK(Table2[[#This Row],[Lookup]]),"","    " &amp;Table2[[#This Row],[Lookup]] &amp; " = enum.auto()")</f>
        <v xml:space="preserve">    ecdhe = enum.auto()</v>
      </c>
    </row>
    <row r="6" spans="1:3" x14ac:dyDescent="0.2">
      <c r="A6" s="2" t="s">
        <v>203</v>
      </c>
      <c r="B6" t="s">
        <v>955</v>
      </c>
      <c r="C6" t="str">
        <f>IF(ISBLANK(Table2[[#This Row],[Lookup]]),"","    " &amp;Table2[[#This Row],[Lookup]] &amp; " = enum.auto()")</f>
        <v xml:space="preserve">    krb5 = enum.auto()</v>
      </c>
    </row>
    <row r="7" spans="1:3" x14ac:dyDescent="0.2">
      <c r="A7" s="2" t="s">
        <v>129</v>
      </c>
      <c r="B7" t="s">
        <v>956</v>
      </c>
      <c r="C7" t="str">
        <f>IF(ISBLANK(Table2[[#This Row],[Lookup]]),"","    " &amp;Table2[[#This Row],[Lookup]] &amp; " = enum.auto()")</f>
        <v xml:space="preserve">    null = enum.auto()</v>
      </c>
    </row>
    <row r="8" spans="1:3" x14ac:dyDescent="0.2">
      <c r="A8" s="2" t="s">
        <v>128</v>
      </c>
      <c r="B8" t="s">
        <v>957</v>
      </c>
      <c r="C8" t="str">
        <f>IF(ISBLANK(Table2[[#This Row],[Lookup]]),"","    " &amp;Table2[[#This Row],[Lookup]] &amp; " = enum.auto()")</f>
        <v xml:space="preserve">    psk = enum.auto()</v>
      </c>
    </row>
    <row r="9" spans="1:3" x14ac:dyDescent="0.2">
      <c r="A9" s="2" t="s">
        <v>143</v>
      </c>
      <c r="B9" t="s">
        <v>958</v>
      </c>
      <c r="C9" t="str">
        <f>IF(ISBLANK(Table2[[#This Row],[Lookup]]),"","    " &amp;Table2[[#This Row],[Lookup]] &amp; " = enum.auto()")</f>
        <v xml:space="preserve">    rsa = enum.auto()</v>
      </c>
    </row>
    <row r="10" spans="1:3" x14ac:dyDescent="0.2">
      <c r="A10" s="2" t="s">
        <v>290</v>
      </c>
      <c r="B10" t="s">
        <v>959</v>
      </c>
      <c r="C10" t="str">
        <f>IF(ISBLANK(Table2[[#This Row],[Lookup]]),"","    " &amp;Table2[[#This Row],[Lookup]] &amp; " = enum.auto()")</f>
        <v xml:space="preserve">    srp = enum.auto()</v>
      </c>
    </row>
    <row r="11" spans="1:3" x14ac:dyDescent="0.2">
      <c r="A11" s="2" t="s">
        <v>565</v>
      </c>
      <c r="B11" t="s">
        <v>960</v>
      </c>
      <c r="C11" t="str">
        <f>IF(ISBLANK(Table2[[#This Row],[Lookup]]),"","    " &amp;Table2[[#This Row],[Lookup]] &amp; " = enum.auto()")</f>
        <v xml:space="preserve">    eccpwd = enum.auto()</v>
      </c>
    </row>
    <row r="12" spans="1:3" x14ac:dyDescent="0.2">
      <c r="A12" s="2" t="s">
        <v>835</v>
      </c>
      <c r="C12" t="str">
        <f>IF(ISBLANK(Table2[[#This Row],[Lookup]]),"","    " &amp;Table2[[#This Row],[Lookup]] &amp; " = enum.auto()")</f>
        <v/>
      </c>
    </row>
  </sheetData>
  <pageMargins left="0.7" right="0.7" top="0.75" bottom="0.75" header="0.3" footer="0.3"/>
  <ignoredErrors>
    <ignoredError sqref="B2:B11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E72F-88D0-2549-BDDC-6DBA2F6FF57F}">
  <dimension ref="A1:C14"/>
  <sheetViews>
    <sheetView workbookViewId="0">
      <selection activeCell="C13" sqref="C2:C13"/>
    </sheetView>
  </sheetViews>
  <sheetFormatPr baseColWidth="10" defaultRowHeight="15" x14ac:dyDescent="0.2"/>
  <sheetData>
    <row r="1" spans="1:3" x14ac:dyDescent="0.2">
      <c r="A1" s="3" t="s">
        <v>949</v>
      </c>
      <c r="B1" s="4" t="s">
        <v>950</v>
      </c>
      <c r="C1" s="5" t="s">
        <v>990</v>
      </c>
    </row>
    <row r="2" spans="1:3" x14ac:dyDescent="0.2">
      <c r="A2" s="1" t="s">
        <v>19</v>
      </c>
      <c r="B2" t="s">
        <v>19</v>
      </c>
      <c r="C2" t="str">
        <f>IF(ISBLANK(Table3[[#This Row],[Lookup]]),"","    " &amp; Table3[[#This Row],[Lookup]] &amp;" = enum.auto()")</f>
        <v xml:space="preserve">    anon = enum.auto()</v>
      </c>
    </row>
    <row r="3" spans="1:3" x14ac:dyDescent="0.2">
      <c r="A3" s="1" t="s">
        <v>116</v>
      </c>
      <c r="B3" t="s">
        <v>961</v>
      </c>
      <c r="C3" t="str">
        <f>IF(ISBLANK(Table3[[#This Row],[Lookup]]),"","    " &amp; Table3[[#This Row],[Lookup]] &amp;" = enum.auto()")</f>
        <v xml:space="preserve">    dss = enum.auto()</v>
      </c>
    </row>
    <row r="4" spans="1:3" x14ac:dyDescent="0.2">
      <c r="A4" s="1" t="s">
        <v>128</v>
      </c>
      <c r="B4" t="s">
        <v>957</v>
      </c>
      <c r="C4" t="str">
        <f>IF(ISBLANK(Table3[[#This Row],[Lookup]]),"","    " &amp; Table3[[#This Row],[Lookup]] &amp;" = enum.auto()")</f>
        <v xml:space="preserve">    psk = enum.auto()</v>
      </c>
    </row>
    <row r="5" spans="1:3" x14ac:dyDescent="0.2">
      <c r="A5" s="1" t="s">
        <v>143</v>
      </c>
      <c r="B5" t="s">
        <v>958</v>
      </c>
      <c r="C5" t="str">
        <f>IF(ISBLANK(Table3[[#This Row],[Lookup]]),"","    " &amp; Table3[[#This Row],[Lookup]] &amp;" = enum.auto()")</f>
        <v xml:space="preserve">    rsa = enum.auto()</v>
      </c>
    </row>
    <row r="6" spans="1:3" x14ac:dyDescent="0.2">
      <c r="A6" s="1" t="s">
        <v>168</v>
      </c>
      <c r="B6" t="s">
        <v>962</v>
      </c>
      <c r="C6" t="str">
        <f>IF(ISBLANK(Table3[[#This Row],[Lookup]]),"","    " &amp; Table3[[#This Row],[Lookup]] &amp;" = enum.auto()")</f>
        <v xml:space="preserve">    ecdsa = enum.auto()</v>
      </c>
    </row>
    <row r="7" spans="1:3" x14ac:dyDescent="0.2">
      <c r="A7" s="1" t="s">
        <v>203</v>
      </c>
      <c r="B7" t="s">
        <v>955</v>
      </c>
      <c r="C7" t="str">
        <f>IF(ISBLANK(Table3[[#This Row],[Lookup]]),"","    " &amp; Table3[[#This Row],[Lookup]] &amp;" = enum.auto()")</f>
        <v xml:space="preserve">    krb5 = enum.auto()</v>
      </c>
    </row>
    <row r="8" spans="1:3" x14ac:dyDescent="0.2">
      <c r="A8" s="1" t="s">
        <v>129</v>
      </c>
      <c r="B8" t="s">
        <v>956</v>
      </c>
      <c r="C8" t="str">
        <f>IF(ISBLANK(Table3[[#This Row],[Lookup]]),"","    " &amp; Table3[[#This Row],[Lookup]] &amp;" = enum.auto()")</f>
        <v xml:space="preserve">    null = enum.auto()</v>
      </c>
    </row>
    <row r="9" spans="1:3" x14ac:dyDescent="0.2">
      <c r="A9" s="1" t="s">
        <v>291</v>
      </c>
      <c r="B9" t="s">
        <v>1004</v>
      </c>
      <c r="C9" t="str">
        <f>IF(ISBLANK(Table3[[#This Row],[Lookup]]),"","    " &amp; Table3[[#This Row],[Lookup]] &amp;" = enum.auto()")</f>
        <v xml:space="preserve">    sha_dss = enum.auto()</v>
      </c>
    </row>
    <row r="10" spans="1:3" x14ac:dyDescent="0.2">
      <c r="A10" s="1" t="s">
        <v>21</v>
      </c>
      <c r="B10" t="s">
        <v>963</v>
      </c>
      <c r="C10" t="str">
        <f>IF(ISBLANK(Table3[[#This Row],[Lookup]]),"","    " &amp; Table3[[#This Row],[Lookup]] &amp;" = enum.auto()")</f>
        <v xml:space="preserve">    sha = enum.auto()</v>
      </c>
    </row>
    <row r="11" spans="1:3" x14ac:dyDescent="0.2">
      <c r="A11" s="1" t="s">
        <v>478</v>
      </c>
      <c r="B11" t="s">
        <v>1005</v>
      </c>
      <c r="C11" t="str">
        <f>IF(ISBLANK(Table3[[#This Row],[Lookup]]),"","    " &amp; Table3[[#This Row],[Lookup]] &amp;" = enum.auto()")</f>
        <v xml:space="preserve">    sha_rsa = enum.auto()</v>
      </c>
    </row>
    <row r="12" spans="1:3" x14ac:dyDescent="0.2">
      <c r="A12" s="1" t="s">
        <v>565</v>
      </c>
      <c r="B12" t="s">
        <v>960</v>
      </c>
      <c r="C12" t="str">
        <f>IF(ISBLANK(Table3[[#This Row],[Lookup]]),"","    " &amp; Table3[[#This Row],[Lookup]] &amp;" = enum.auto()")</f>
        <v xml:space="preserve">    eccpwd = enum.auto()</v>
      </c>
    </row>
    <row r="13" spans="1:3" x14ac:dyDescent="0.2">
      <c r="A13" s="1" t="s">
        <v>121</v>
      </c>
      <c r="B13" t="s">
        <v>952</v>
      </c>
      <c r="C13" t="str">
        <f>IF(ISBLANK(Table3[[#This Row],[Lookup]]),"","    " &amp; Table3[[#This Row],[Lookup]] &amp;" = enum.auto()")</f>
        <v xml:space="preserve">    dhe = enum.auto()</v>
      </c>
    </row>
    <row r="14" spans="1:3" x14ac:dyDescent="0.2">
      <c r="A14" s="1" t="s">
        <v>835</v>
      </c>
      <c r="C14" t="str">
        <f>IF(ISBLANK(Table3[[#This Row],[Lookup]]),"","    " &amp; Table3[[#This Row],[Lookup]] &amp;" = enum.auto()")</f>
        <v/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9200-69E6-8242-B818-89D6F272BECF}">
  <dimension ref="A1:E29"/>
  <sheetViews>
    <sheetView workbookViewId="0">
      <selection activeCell="D21" sqref="D21:D29"/>
    </sheetView>
  </sheetViews>
  <sheetFormatPr baseColWidth="10" defaultRowHeight="15" x14ac:dyDescent="0.2"/>
  <cols>
    <col min="1" max="1" width="17.83203125" bestFit="1" customWidth="1"/>
    <col min="2" max="2" width="18.33203125" bestFit="1" customWidth="1"/>
    <col min="3" max="4" width="18.33203125" customWidth="1"/>
  </cols>
  <sheetData>
    <row r="1" spans="1:5" x14ac:dyDescent="0.2">
      <c r="A1" s="3" t="s">
        <v>949</v>
      </c>
      <c r="B1" s="4" t="s">
        <v>950</v>
      </c>
      <c r="C1" s="6" t="s">
        <v>1006</v>
      </c>
      <c r="D1" s="6" t="s">
        <v>1008</v>
      </c>
      <c r="E1" s="5" t="s">
        <v>990</v>
      </c>
    </row>
    <row r="2" spans="1:5" x14ac:dyDescent="0.2">
      <c r="A2" s="1" t="s">
        <v>33</v>
      </c>
      <c r="B2" t="s">
        <v>1003</v>
      </c>
      <c r="C2">
        <v>168</v>
      </c>
      <c r="D2" t="b">
        <v>0</v>
      </c>
      <c r="E2" t="str">
        <f>IF(ISBLANK(Table4[[#This Row],[Lookup]]),"","    "&amp;Table4[[#This Row],[Lookup]]&amp;" = enum.auto()")</f>
        <v xml:space="preserve">    tripledes_ede_cbc = enum.auto()</v>
      </c>
    </row>
    <row r="3" spans="1:5" x14ac:dyDescent="0.2">
      <c r="A3" s="1" t="s">
        <v>583</v>
      </c>
      <c r="B3" t="s">
        <v>973</v>
      </c>
      <c r="C3">
        <v>128</v>
      </c>
      <c r="D3" t="b">
        <v>0</v>
      </c>
      <c r="E3" t="str">
        <f>IF(ISBLANK(Table4[[#This Row],[Lookup]]),"","    "&amp;Table4[[#This Row],[Lookup]]&amp;" = enum.auto()")</f>
        <v xml:space="preserve">    aes128 = enum.auto()</v>
      </c>
    </row>
    <row r="4" spans="1:5" x14ac:dyDescent="0.2">
      <c r="A4" s="1" t="s">
        <v>38</v>
      </c>
      <c r="B4" t="s">
        <v>974</v>
      </c>
      <c r="C4">
        <v>128</v>
      </c>
      <c r="D4" t="b">
        <v>0</v>
      </c>
      <c r="E4" t="str">
        <f>IF(ISBLANK(Table4[[#This Row],[Lookup]]),"","    "&amp;Table4[[#This Row],[Lookup]]&amp;" = enum.auto()")</f>
        <v xml:space="preserve">    aes128_cbc = enum.auto()</v>
      </c>
    </row>
    <row r="5" spans="1:5" x14ac:dyDescent="0.2">
      <c r="A5" s="1" t="s">
        <v>754</v>
      </c>
      <c r="B5" t="s">
        <v>975</v>
      </c>
      <c r="C5">
        <v>128</v>
      </c>
      <c r="D5" t="b">
        <v>0</v>
      </c>
      <c r="E5" t="str">
        <f>IF(ISBLANK(Table4[[#This Row],[Lookup]]),"","    "&amp;Table4[[#This Row],[Lookup]]&amp;" = enum.auto()")</f>
        <v xml:space="preserve">    aes128_ccm = enum.auto()</v>
      </c>
    </row>
    <row r="6" spans="1:5" x14ac:dyDescent="0.2">
      <c r="A6" s="1" t="s">
        <v>836</v>
      </c>
      <c r="B6" t="s">
        <v>976</v>
      </c>
      <c r="C6">
        <v>128</v>
      </c>
      <c r="D6" t="b">
        <v>0</v>
      </c>
      <c r="E6" t="str">
        <f>IF(ISBLANK(Table4[[#This Row],[Lookup]]),"","    "&amp;Table4[[#This Row],[Lookup]]&amp;" = enum.auto()")</f>
        <v xml:space="preserve">    aes128_ccm_8 = enum.auto()</v>
      </c>
    </row>
    <row r="7" spans="1:5" x14ac:dyDescent="0.2">
      <c r="A7" s="1" t="s">
        <v>49</v>
      </c>
      <c r="B7" t="s">
        <v>977</v>
      </c>
      <c r="C7">
        <v>128</v>
      </c>
      <c r="D7" t="b">
        <v>1</v>
      </c>
      <c r="E7" t="str">
        <f>IF(ISBLANK(Table4[[#This Row],[Lookup]]),"","    "&amp;Table4[[#This Row],[Lookup]]&amp;" = enum.auto()")</f>
        <v xml:space="preserve">    aes128_gcm = enum.auto()</v>
      </c>
    </row>
    <row r="8" spans="1:5" x14ac:dyDescent="0.2">
      <c r="A8" s="1" t="s">
        <v>594</v>
      </c>
      <c r="B8" t="s">
        <v>978</v>
      </c>
      <c r="C8">
        <v>256</v>
      </c>
      <c r="D8" t="b">
        <v>0</v>
      </c>
      <c r="E8" t="str">
        <f>IF(ISBLANK(Table4[[#This Row],[Lookup]]),"","    "&amp;Table4[[#This Row],[Lookup]]&amp;" = enum.auto()")</f>
        <v xml:space="preserve">    aes256 = enum.auto()</v>
      </c>
    </row>
    <row r="9" spans="1:5" x14ac:dyDescent="0.2">
      <c r="A9" s="1" t="s">
        <v>54</v>
      </c>
      <c r="B9" t="s">
        <v>979</v>
      </c>
      <c r="C9">
        <v>256</v>
      </c>
      <c r="D9" t="b">
        <v>0</v>
      </c>
      <c r="E9" t="str">
        <f>IF(ISBLANK(Table4[[#This Row],[Lookup]]),"","    "&amp;Table4[[#This Row],[Lookup]]&amp;" = enum.auto()")</f>
        <v xml:space="preserve">    aes256_cbc = enum.auto()</v>
      </c>
    </row>
    <row r="10" spans="1:5" x14ac:dyDescent="0.2">
      <c r="A10" s="1" t="s">
        <v>566</v>
      </c>
      <c r="B10" t="s">
        <v>980</v>
      </c>
      <c r="C10">
        <v>256</v>
      </c>
      <c r="D10" t="b">
        <v>0</v>
      </c>
      <c r="E10" t="str">
        <f>IF(ISBLANK(Table4[[#This Row],[Lookup]]),"","    "&amp;Table4[[#This Row],[Lookup]]&amp;" = enum.auto()")</f>
        <v xml:space="preserve">    aes256_ccm = enum.auto()</v>
      </c>
    </row>
    <row r="11" spans="1:5" x14ac:dyDescent="0.2">
      <c r="A11" s="1" t="s">
        <v>63</v>
      </c>
      <c r="B11" t="s">
        <v>981</v>
      </c>
      <c r="C11">
        <v>256</v>
      </c>
      <c r="D11" t="b">
        <v>1</v>
      </c>
      <c r="E11" t="str">
        <f>IF(ISBLANK(Table4[[#This Row],[Lookup]]),"","    "&amp;Table4[[#This Row],[Lookup]]&amp;" = enum.auto()")</f>
        <v xml:space="preserve">    aes256_gcm = enum.auto()</v>
      </c>
    </row>
    <row r="12" spans="1:5" x14ac:dyDescent="0.2">
      <c r="A12" s="1" t="s">
        <v>68</v>
      </c>
      <c r="B12" t="s">
        <v>982</v>
      </c>
      <c r="C12">
        <v>128</v>
      </c>
      <c r="D12" t="b">
        <v>0</v>
      </c>
      <c r="E12" t="str">
        <f>IF(ISBLANK(Table4[[#This Row],[Lookup]]),"","    "&amp;Table4[[#This Row],[Lookup]]&amp;" = enum.auto()")</f>
        <v xml:space="preserve">    aria128_cbc = enum.auto()</v>
      </c>
    </row>
    <row r="13" spans="1:5" x14ac:dyDescent="0.2">
      <c r="A13" s="1" t="s">
        <v>71</v>
      </c>
      <c r="B13" t="s">
        <v>983</v>
      </c>
      <c r="C13">
        <v>128</v>
      </c>
      <c r="D13" t="b">
        <v>0</v>
      </c>
      <c r="E13" t="str">
        <f>IF(ISBLANK(Table4[[#This Row],[Lookup]]),"","    "&amp;Table4[[#This Row],[Lookup]]&amp;" = enum.auto()")</f>
        <v xml:space="preserve">    aria128_gcm = enum.auto()</v>
      </c>
    </row>
    <row r="14" spans="1:5" x14ac:dyDescent="0.2">
      <c r="A14" s="1" t="s">
        <v>74</v>
      </c>
      <c r="B14" t="s">
        <v>984</v>
      </c>
      <c r="C14">
        <v>256</v>
      </c>
      <c r="D14" t="b">
        <v>0</v>
      </c>
      <c r="E14" t="str">
        <f>IF(ISBLANK(Table4[[#This Row],[Lookup]]),"","    "&amp;Table4[[#This Row],[Lookup]]&amp;" = enum.auto()")</f>
        <v xml:space="preserve">    aria256_cbc = enum.auto()</v>
      </c>
    </row>
    <row r="15" spans="1:5" x14ac:dyDescent="0.2">
      <c r="A15" s="1" t="s">
        <v>77</v>
      </c>
      <c r="B15" t="s">
        <v>985</v>
      </c>
      <c r="C15">
        <v>256</v>
      </c>
      <c r="D15" t="b">
        <v>0</v>
      </c>
      <c r="E15" t="str">
        <f>IF(ISBLANK(Table4[[#This Row],[Lookup]]),"","    "&amp;Table4[[#This Row],[Lookup]]&amp;" = enum.auto()")</f>
        <v xml:space="preserve">    aria256_gcm = enum.auto()</v>
      </c>
    </row>
    <row r="16" spans="1:5" x14ac:dyDescent="0.2">
      <c r="A16" s="1" t="s">
        <v>81</v>
      </c>
      <c r="B16" t="s">
        <v>986</v>
      </c>
      <c r="C16">
        <v>128</v>
      </c>
      <c r="D16" t="b">
        <v>0</v>
      </c>
      <c r="E16" t="str">
        <f>IF(ISBLANK(Table4[[#This Row],[Lookup]]),"","    "&amp;Table4[[#This Row],[Lookup]]&amp;" = enum.auto()")</f>
        <v xml:space="preserve">    camellia128_cbc = enum.auto()</v>
      </c>
    </row>
    <row r="17" spans="1:5" x14ac:dyDescent="0.2">
      <c r="A17" s="1" t="s">
        <v>89</v>
      </c>
      <c r="B17" t="s">
        <v>987</v>
      </c>
      <c r="C17">
        <v>128</v>
      </c>
      <c r="D17" t="b">
        <v>0</v>
      </c>
      <c r="E17" t="str">
        <f>IF(ISBLANK(Table4[[#This Row],[Lookup]]),"","    "&amp;Table4[[#This Row],[Lookup]]&amp;" = enum.auto()")</f>
        <v xml:space="preserve">    camellia128_gcm = enum.auto()</v>
      </c>
    </row>
    <row r="18" spans="1:5" x14ac:dyDescent="0.2">
      <c r="A18" s="1" t="s">
        <v>94</v>
      </c>
      <c r="B18" t="s">
        <v>988</v>
      </c>
      <c r="C18">
        <v>256</v>
      </c>
      <c r="D18" t="b">
        <v>0</v>
      </c>
      <c r="E18" t="str">
        <f>IF(ISBLANK(Table4[[#This Row],[Lookup]]),"","    "&amp;Table4[[#This Row],[Lookup]]&amp;" = enum.auto()")</f>
        <v xml:space="preserve">    camellia256_cbc = enum.auto()</v>
      </c>
    </row>
    <row r="19" spans="1:5" x14ac:dyDescent="0.2">
      <c r="A19" s="1" t="s">
        <v>102</v>
      </c>
      <c r="B19" t="s">
        <v>989</v>
      </c>
      <c r="C19">
        <v>256</v>
      </c>
      <c r="D19" t="b">
        <v>0</v>
      </c>
      <c r="E19" t="str">
        <f>IF(ISBLANK(Table4[[#This Row],[Lookup]]),"","    "&amp;Table4[[#This Row],[Lookup]]&amp;" = enum.auto()")</f>
        <v xml:space="preserve">    camellia256_gcm = enum.auto()</v>
      </c>
    </row>
    <row r="20" spans="1:5" x14ac:dyDescent="0.2">
      <c r="A20" s="1" t="s">
        <v>590</v>
      </c>
      <c r="B20" t="s">
        <v>964</v>
      </c>
      <c r="C20">
        <v>256</v>
      </c>
      <c r="D20" t="b">
        <v>1</v>
      </c>
      <c r="E20" t="str">
        <f>IF(ISBLANK(Table4[[#This Row],[Lookup]]),"","    "&amp;Table4[[#This Row],[Lookup]]&amp;" = enum.auto()")</f>
        <v xml:space="preserve">    chacha20_poly1305 = enum.auto()</v>
      </c>
    </row>
    <row r="21" spans="1:5" x14ac:dyDescent="0.2">
      <c r="A21" s="1" t="s">
        <v>105</v>
      </c>
      <c r="B21" t="s">
        <v>965</v>
      </c>
      <c r="C21">
        <v>56</v>
      </c>
      <c r="D21" t="b">
        <v>0</v>
      </c>
      <c r="E21" t="str">
        <f>IF(ISBLANK(Table4[[#This Row],[Lookup]]),"","    "&amp;Table4[[#This Row],[Lookup]]&amp;" = enum.auto()")</f>
        <v xml:space="preserve">    des_cbc = enum.auto()</v>
      </c>
    </row>
    <row r="22" spans="1:5" x14ac:dyDescent="0.2">
      <c r="A22" s="1" t="s">
        <v>204</v>
      </c>
      <c r="B22" t="s">
        <v>966</v>
      </c>
      <c r="C22">
        <v>40</v>
      </c>
      <c r="D22" t="b">
        <v>0</v>
      </c>
      <c r="E22" t="str">
        <f>IF(ISBLANK(Table4[[#This Row],[Lookup]]),"","    "&amp;Table4[[#This Row],[Lookup]]&amp;" = enum.auto()")</f>
        <v xml:space="preserve">    des_cbc_40 = enum.auto()</v>
      </c>
    </row>
    <row r="23" spans="1:5" x14ac:dyDescent="0.2">
      <c r="A23" s="1" t="s">
        <v>20</v>
      </c>
      <c r="B23" t="s">
        <v>967</v>
      </c>
      <c r="C23">
        <v>40</v>
      </c>
      <c r="D23" t="b">
        <v>0</v>
      </c>
      <c r="E23" t="str">
        <f>IF(ISBLANK(Table4[[#This Row],[Lookup]]),"","    "&amp;Table4[[#This Row],[Lookup]]&amp;" = enum.auto()")</f>
        <v xml:space="preserve">    des40_cbc = enum.auto()</v>
      </c>
    </row>
    <row r="24" spans="1:5" x14ac:dyDescent="0.2">
      <c r="A24" s="1" t="s">
        <v>224</v>
      </c>
      <c r="B24" t="s">
        <v>968</v>
      </c>
      <c r="C24">
        <v>128</v>
      </c>
      <c r="D24" t="b">
        <v>0</v>
      </c>
      <c r="E24" t="str">
        <f>IF(ISBLANK(Table4[[#This Row],[Lookup]]),"","    "&amp;Table4[[#This Row],[Lookup]]&amp;" = enum.auto()")</f>
        <v xml:space="preserve">    idea_cbc = enum.auto()</v>
      </c>
    </row>
    <row r="25" spans="1:5" x14ac:dyDescent="0.2">
      <c r="A25" s="1" t="s">
        <v>129</v>
      </c>
      <c r="B25" t="s">
        <v>956</v>
      </c>
      <c r="D25" t="b">
        <v>0</v>
      </c>
      <c r="E25" t="str">
        <f>IF(ISBLANK(Table4[[#This Row],[Lookup]]),"","    "&amp;Table4[[#This Row],[Lookup]]&amp;" = enum.auto()")</f>
        <v xml:space="preserve">    null = enum.auto()</v>
      </c>
    </row>
    <row r="26" spans="1:5" x14ac:dyDescent="0.2">
      <c r="A26" s="1" t="s">
        <v>209</v>
      </c>
      <c r="B26" t="s">
        <v>969</v>
      </c>
      <c r="C26">
        <v>40</v>
      </c>
      <c r="D26" t="b">
        <v>0</v>
      </c>
      <c r="E26" t="str">
        <f>IF(ISBLANK(Table4[[#This Row],[Lookup]]),"","    "&amp;Table4[[#This Row],[Lookup]]&amp;" = enum.auto()")</f>
        <v xml:space="preserve">    rc2_cbc_40 = enum.auto()</v>
      </c>
    </row>
    <row r="27" spans="1:5" x14ac:dyDescent="0.2">
      <c r="A27" s="1" t="s">
        <v>109</v>
      </c>
      <c r="B27" t="s">
        <v>970</v>
      </c>
      <c r="C27">
        <v>128</v>
      </c>
      <c r="D27" t="b">
        <v>0</v>
      </c>
      <c r="E27" t="str">
        <f>IF(ISBLANK(Table4[[#This Row],[Lookup]]),"","    "&amp;Table4[[#This Row],[Lookup]]&amp;" = enum.auto()")</f>
        <v xml:space="preserve">    rc4_128 = enum.auto()</v>
      </c>
    </row>
    <row r="28" spans="1:5" x14ac:dyDescent="0.2">
      <c r="A28" s="1" t="s">
        <v>25</v>
      </c>
      <c r="B28" t="s">
        <v>971</v>
      </c>
      <c r="C28">
        <v>40</v>
      </c>
      <c r="D28" t="b">
        <v>0</v>
      </c>
      <c r="E28" t="str">
        <f>IF(ISBLANK(Table4[[#This Row],[Lookup]]),"","    "&amp;Table4[[#This Row],[Lookup]]&amp;" = enum.auto()")</f>
        <v xml:space="preserve">    rc4_40 = enum.auto()</v>
      </c>
    </row>
    <row r="29" spans="1:5" x14ac:dyDescent="0.2">
      <c r="A29" s="1" t="s">
        <v>113</v>
      </c>
      <c r="B29" t="s">
        <v>972</v>
      </c>
      <c r="C29">
        <v>128</v>
      </c>
      <c r="D29" t="b">
        <v>0</v>
      </c>
      <c r="E29" t="str">
        <f>IF(ISBLANK(Table4[[#This Row],[Lookup]]),"","    "&amp;Table4[[#This Row],[Lookup]]&amp;" = enum.auto()")</f>
        <v xml:space="preserve">    seed_cbc = enum.auto()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721-11EA-0646-B8F0-61AC105E5648}">
  <dimension ref="A1:C8"/>
  <sheetViews>
    <sheetView workbookViewId="0">
      <selection activeCell="B3" sqref="B3"/>
    </sheetView>
  </sheetViews>
  <sheetFormatPr baseColWidth="10" defaultRowHeight="15" x14ac:dyDescent="0.2"/>
  <sheetData>
    <row r="1" spans="1:3" x14ac:dyDescent="0.2">
      <c r="A1" s="3" t="s">
        <v>949</v>
      </c>
      <c r="B1" s="4" t="s">
        <v>950</v>
      </c>
      <c r="C1" s="4" t="s">
        <v>990</v>
      </c>
    </row>
    <row r="2" spans="1:3" x14ac:dyDescent="0.2">
      <c r="A2" s="1" t="s">
        <v>21</v>
      </c>
      <c r="B2" t="s">
        <v>1009</v>
      </c>
      <c r="C2" t="str">
        <f>"    " &amp;Table5[[#This Row],[Lookup]] &amp; " = enum.auto()"</f>
        <v xml:space="preserve">    sha1 = enum.auto()</v>
      </c>
    </row>
    <row r="3" spans="1:3" x14ac:dyDescent="0.2">
      <c r="A3" s="1" t="s">
        <v>26</v>
      </c>
      <c r="B3" t="s">
        <v>991</v>
      </c>
      <c r="C3" t="str">
        <f>"    " &amp;Table5[[#This Row],[Lookup]] &amp; " = enum.auto()"</f>
        <v xml:space="preserve">    md5 = enum.auto()</v>
      </c>
    </row>
    <row r="4" spans="1:3" x14ac:dyDescent="0.2">
      <c r="A4" s="1" t="s">
        <v>43</v>
      </c>
      <c r="B4" t="s">
        <v>992</v>
      </c>
      <c r="C4" t="str">
        <f>"    " &amp;Table5[[#This Row],[Lookup]] &amp; " = enum.auto()"</f>
        <v xml:space="preserve">    sha256 = enum.auto()</v>
      </c>
    </row>
    <row r="5" spans="1:3" x14ac:dyDescent="0.2">
      <c r="A5" s="1" t="s">
        <v>64</v>
      </c>
      <c r="B5" t="s">
        <v>993</v>
      </c>
      <c r="C5" t="str">
        <f>"    " &amp;Table5[[#This Row],[Lookup]] &amp; " = enum.auto()"</f>
        <v xml:space="preserve">    sha384 = enum.auto()</v>
      </c>
    </row>
    <row r="6" spans="1:3" x14ac:dyDescent="0.2">
      <c r="A6" s="1" t="s">
        <v>129</v>
      </c>
      <c r="B6" t="s">
        <v>956</v>
      </c>
      <c r="C6" t="str">
        <f>"    " &amp;Table5[[#This Row],[Lookup]] &amp; " = enum.auto()"</f>
        <v xml:space="preserve">    null = enum.auto()</v>
      </c>
    </row>
    <row r="7" spans="1:3" x14ac:dyDescent="0.2">
      <c r="A7" s="1" t="s">
        <v>584</v>
      </c>
      <c r="B7" t="s">
        <v>994</v>
      </c>
      <c r="C7" t="str">
        <f>"    " &amp;Table5[[#This Row],[Lookup]] &amp; " = enum.auto()"</f>
        <v xml:space="preserve">    ccm = enum.auto()</v>
      </c>
    </row>
    <row r="8" spans="1:3" x14ac:dyDescent="0.2">
      <c r="A8" s="1" t="s">
        <v>677</v>
      </c>
      <c r="B8" t="s">
        <v>995</v>
      </c>
      <c r="C8" t="str">
        <f>"    " &amp;Table5[[#This Row],[Lookup]] &amp; " = enum.auto()"</f>
        <v xml:space="preserve">    ccm8 = enum.auto()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protocol_version</vt:lpstr>
      <vt:lpstr>kex_algorithm</vt:lpstr>
      <vt:lpstr>auth_algorithm</vt:lpstr>
      <vt:lpstr>enc_algorithm</vt:lpstr>
      <vt:lpstr>hash_algorithm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Reiter</cp:lastModifiedBy>
  <dcterms:created xsi:type="dcterms:W3CDTF">2019-10-05T11:21:40Z</dcterms:created>
  <dcterms:modified xsi:type="dcterms:W3CDTF">2019-11-29T20:25:46Z</dcterms:modified>
</cp:coreProperties>
</file>