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3" i="1" l="1"/>
  <c r="A24" i="1"/>
  <c r="B52" i="1" s="1"/>
  <c r="B69" i="1" s="1"/>
  <c r="B85" i="1" s="1"/>
  <c r="A25" i="1"/>
  <c r="B53" i="1" s="1"/>
  <c r="B70" i="1" s="1"/>
  <c r="B86" i="1" s="1"/>
  <c r="A26" i="1"/>
  <c r="B54" i="1" s="1"/>
  <c r="B71" i="1" s="1"/>
  <c r="B87" i="1" s="1"/>
  <c r="A27" i="1"/>
  <c r="A22" i="1"/>
  <c r="B50" i="1" s="1"/>
  <c r="B67" i="1" s="1"/>
  <c r="B83" i="1" s="1"/>
  <c r="B26" i="1"/>
  <c r="B27" i="1"/>
  <c r="D27" i="1" s="1"/>
  <c r="B25" i="1"/>
  <c r="D25" i="1" s="1"/>
  <c r="B24" i="1"/>
  <c r="D24" i="1" s="1"/>
  <c r="B23" i="1"/>
  <c r="D23" i="1" s="1"/>
  <c r="B22" i="1"/>
  <c r="D22" i="1" s="1"/>
  <c r="A33" i="1" s="1"/>
  <c r="A2" i="1"/>
  <c r="D26" i="1" l="1"/>
  <c r="A37" i="1" s="1"/>
  <c r="B55" i="1"/>
  <c r="B72" i="1" s="1"/>
  <c r="B88" i="1" s="1"/>
  <c r="B51" i="1"/>
  <c r="B68" i="1" s="1"/>
  <c r="B84" i="1" s="1"/>
  <c r="A35" i="1"/>
  <c r="C35" i="1"/>
  <c r="B35" i="1"/>
  <c r="A52" i="1" s="1"/>
  <c r="C38" i="1"/>
  <c r="B38" i="1"/>
  <c r="A55" i="1" s="1"/>
  <c r="A38" i="1"/>
  <c r="C34" i="1"/>
  <c r="B34" i="1"/>
  <c r="A51" i="1" s="1"/>
  <c r="A34" i="1"/>
  <c r="C36" i="1"/>
  <c r="B36" i="1"/>
  <c r="A53" i="1" s="1"/>
  <c r="A36" i="1"/>
  <c r="B33" i="1"/>
  <c r="B37" i="1"/>
  <c r="A54" i="1" s="1"/>
  <c r="C33" i="1"/>
  <c r="C37" i="1" l="1"/>
  <c r="F33" i="1" s="1"/>
  <c r="D34" i="1"/>
  <c r="D35" i="1"/>
  <c r="A87" i="1"/>
  <c r="A71" i="1"/>
  <c r="E34" i="1"/>
  <c r="E35" i="1"/>
  <c r="E38" i="1"/>
  <c r="E36" i="1"/>
  <c r="A50" i="1"/>
  <c r="E37" i="1"/>
  <c r="A88" i="1"/>
  <c r="A72" i="1"/>
  <c r="F35" i="1"/>
  <c r="D33" i="1"/>
  <c r="A84" i="1"/>
  <c r="A68" i="1"/>
  <c r="E33" i="1"/>
  <c r="D37" i="1"/>
  <c r="D36" i="1"/>
  <c r="F36" i="1"/>
  <c r="A86" i="1"/>
  <c r="A70" i="1"/>
  <c r="A85" i="1"/>
  <c r="A69" i="1"/>
  <c r="D38" i="1"/>
  <c r="F38" i="1" l="1"/>
  <c r="F37" i="1"/>
  <c r="F34" i="1"/>
  <c r="B43" i="1"/>
  <c r="B41" i="1"/>
  <c r="A83" i="1"/>
  <c r="A67" i="1"/>
  <c r="B42" i="1" l="1"/>
</calcChain>
</file>

<file path=xl/sharedStrings.xml><?xml version="1.0" encoding="utf-8"?>
<sst xmlns="http://schemas.openxmlformats.org/spreadsheetml/2006/main" count="65" uniqueCount="41">
  <si>
    <t>Jordan Winkler, Ross Youngs</t>
  </si>
  <si>
    <t>Lab 6</t>
  </si>
  <si>
    <t>Determine spring force vs weight</t>
  </si>
  <si>
    <t>data:</t>
  </si>
  <si>
    <t xml:space="preserve">   methods: </t>
  </si>
  <si>
    <t xml:space="preserve">  info:</t>
  </si>
  <si>
    <t>Mass [kg]</t>
  </si>
  <si>
    <t>Time t_1 [s]</t>
  </si>
  <si>
    <t>Time t_2 [s]</t>
  </si>
  <si>
    <t>Time t_3 [s]</t>
  </si>
  <si>
    <t>analysis:</t>
  </si>
  <si>
    <t>Average time tbar [s]</t>
  </si>
  <si>
    <t>Period T [s]</t>
  </si>
  <si>
    <t>cm</t>
  </si>
  <si>
    <t>Let’s do a chi-squared test</t>
  </si>
  <si>
    <t>T^{1/2}</t>
  </si>
  <si>
    <t xml:space="preserve">T </t>
  </si>
  <si>
    <t>T^2</t>
  </si>
  <si>
    <t>index T^.5</t>
  </si>
  <si>
    <t>index T</t>
  </si>
  <si>
    <t>index T^2</t>
  </si>
  <si>
    <t>lowest value wins</t>
  </si>
  <si>
    <t>m ~ T</t>
  </si>
  <si>
    <t>m ~ T^2</t>
  </si>
  <si>
    <t>m^2 ~ T</t>
  </si>
  <si>
    <t>chi^2 = N sum^n_{i=1} ((m_i/N - T_i)^2/m_i)</t>
  </si>
  <si>
    <t>Mass [g]</t>
  </si>
  <si>
    <t>Sum</t>
  </si>
  <si>
    <t>Average</t>
  </si>
  <si>
    <t>Running Total</t>
  </si>
  <si>
    <t>Count</t>
  </si>
  <si>
    <t>&lt;- winner!</t>
  </si>
  <si>
    <t>graph stuff:</t>
  </si>
  <si>
    <t>T</t>
  </si>
  <si>
    <t>m</t>
  </si>
  <si>
    <t>m^2</t>
  </si>
  <si>
    <t>conclusion:</t>
  </si>
  <si>
    <t xml:space="preserve">When measuring we attached a weight on the spring at its rest position, </t>
  </si>
  <si>
    <t>and used a myChron_tm stop watch to time the periods</t>
  </si>
  <si>
    <t xml:space="preserve">Looking at the data and doing a chi^2 fit calculation, </t>
  </si>
  <si>
    <t>I and my partner agree on T^2 ~ m fitting our expereimental data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</si>
</sst>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0"/>
    <numFmt numFmtId="169" formatCode="0.0000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169" fontId="0" fillId="0" borderId="0" xfId="0" applyNumberFormat="1" applyAlignment="1">
      <alignment horizontal="left"/>
    </xf>
    <xf numFmtId="167" fontId="0" fillId="0" borderId="0" xfId="0" applyNumberFormat="1"/>
    <xf numFmtId="169" fontId="0" fillId="0" borderId="0" xfId="0" applyNumberFormat="1"/>
    <xf numFmtId="0" fontId="0" fillId="0" borderId="1" xfId="0" applyFill="1" applyBorder="1"/>
    <xf numFmtId="0" fontId="0" fillId="0" borderId="1" xfId="0" applyBorder="1"/>
    <xf numFmtId="16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~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Sheet1!$A$50:$A$55</c:f>
              <c:numCache>
                <c:formatCode>0.0000</c:formatCode>
                <c:ptCount val="6"/>
                <c:pt idx="0">
                  <c:v>0.45400000000000001</c:v>
                </c:pt>
                <c:pt idx="1">
                  <c:v>0.73666666666666669</c:v>
                </c:pt>
                <c:pt idx="2">
                  <c:v>0.68066666666666653</c:v>
                </c:pt>
                <c:pt idx="3">
                  <c:v>0.77066666666666672</c:v>
                </c:pt>
                <c:pt idx="4">
                  <c:v>0.86666666666666659</c:v>
                </c:pt>
                <c:pt idx="5">
                  <c:v>0.98533333333333339</c:v>
                </c:pt>
              </c:numCache>
            </c:numRef>
          </c:xVal>
          <c:yVal>
            <c:numRef>
              <c:f>Sheet1!$B$50:$B$55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C-4113-98D1-AA0043EE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00216"/>
        <c:axId val="471795296"/>
      </c:scatterChart>
      <c:valAx>
        <c:axId val="47180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95296"/>
        <c:crosses val="autoZero"/>
        <c:crossBetween val="midCat"/>
      </c:valAx>
      <c:valAx>
        <c:axId val="471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0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~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Sheet1!$A$67:$A$72</c:f>
              <c:numCache>
                <c:formatCode>0.000000</c:formatCode>
                <c:ptCount val="6"/>
                <c:pt idx="0">
                  <c:v>0.20611600000000002</c:v>
                </c:pt>
                <c:pt idx="1">
                  <c:v>0.54267777777777781</c:v>
                </c:pt>
                <c:pt idx="2">
                  <c:v>0.46330711111111095</c:v>
                </c:pt>
                <c:pt idx="3">
                  <c:v>0.59392711111111118</c:v>
                </c:pt>
                <c:pt idx="4">
                  <c:v>0.75111111111111095</c:v>
                </c:pt>
                <c:pt idx="5">
                  <c:v>0.97088177777777784</c:v>
                </c:pt>
              </c:numCache>
            </c:numRef>
          </c:xVal>
          <c:yVal>
            <c:numRef>
              <c:f>Sheet1!$B$67:$B$72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4-4A6A-8886-01A59BA1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1888"/>
        <c:axId val="482914840"/>
      </c:scatterChart>
      <c:valAx>
        <c:axId val="4829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4840"/>
        <c:crosses val="autoZero"/>
        <c:crossBetween val="midCat"/>
      </c:valAx>
      <c:valAx>
        <c:axId val="4829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~ m^2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Sheet1!$A$83:$A$88</c:f>
              <c:numCache>
                <c:formatCode>0.0000</c:formatCode>
                <c:ptCount val="6"/>
                <c:pt idx="0">
                  <c:v>0.45400000000000001</c:v>
                </c:pt>
                <c:pt idx="1">
                  <c:v>0.73666666666666669</c:v>
                </c:pt>
                <c:pt idx="2">
                  <c:v>0.68066666666666653</c:v>
                </c:pt>
                <c:pt idx="3">
                  <c:v>0.77066666666666672</c:v>
                </c:pt>
                <c:pt idx="4">
                  <c:v>0.86666666666666659</c:v>
                </c:pt>
                <c:pt idx="5">
                  <c:v>0.98533333333333339</c:v>
                </c:pt>
              </c:numCache>
            </c:numRef>
          </c:xVal>
          <c:yVal>
            <c:numRef>
              <c:f>Sheet1!$B$83:$B$88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2.5000000000000005E-3</c:v>
                </c:pt>
                <c:pt idx="2">
                  <c:v>4.9000000000000007E-3</c:v>
                </c:pt>
                <c:pt idx="3">
                  <c:v>1.0000000000000002E-2</c:v>
                </c:pt>
                <c:pt idx="4">
                  <c:v>2.2499999999999999E-2</c:v>
                </c:pt>
                <c:pt idx="5">
                  <c:v>4.0000000000000008E-2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71A-B4FC-82E5E4A6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59776"/>
        <c:axId val="621956496"/>
      </c:scatterChart>
      <c:valAx>
        <c:axId val="6219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6496"/>
        <c:crosses val="autoZero"/>
        <c:crossBetween val="midCat"/>
      </c:valAx>
      <c:valAx>
        <c:axId val="6219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48</xdr:row>
      <xdr:rowOff>114300</xdr:rowOff>
    </xdr:from>
    <xdr:to>
      <xdr:col>9</xdr:col>
      <xdr:colOff>28575</xdr:colOff>
      <xdr:row>65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65</xdr:row>
      <xdr:rowOff>85724</xdr:rowOff>
    </xdr:from>
    <xdr:to>
      <xdr:col>8</xdr:col>
      <xdr:colOff>561975</xdr:colOff>
      <xdr:row>79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80</xdr:row>
      <xdr:rowOff>171449</xdr:rowOff>
    </xdr:from>
    <xdr:to>
      <xdr:col>8</xdr:col>
      <xdr:colOff>581024</xdr:colOff>
      <xdr:row>93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zoomScaleNormal="100" workbookViewId="0">
      <selection activeCell="A99" sqref="A99"/>
    </sheetView>
  </sheetViews>
  <sheetFormatPr defaultRowHeight="15" x14ac:dyDescent="0.25"/>
  <cols>
    <col min="1" max="1" width="11" customWidth="1"/>
    <col min="2" max="6" width="10.85546875" customWidth="1"/>
    <col min="7" max="1025" width="8.7109375" customWidth="1"/>
  </cols>
  <sheetData>
    <row r="1" spans="1:7" x14ac:dyDescent="0.25">
      <c r="A1" t="s">
        <v>0</v>
      </c>
    </row>
    <row r="2" spans="1:7" x14ac:dyDescent="0.25">
      <c r="A2" s="1">
        <f ca="1">TODAY()</f>
        <v>43521</v>
      </c>
    </row>
    <row r="3" spans="1:7" x14ac:dyDescent="0.25">
      <c r="A3" t="s">
        <v>1</v>
      </c>
    </row>
    <row r="4" spans="1:7" x14ac:dyDescent="0.25">
      <c r="A4" t="s">
        <v>2</v>
      </c>
    </row>
    <row r="6" spans="1:7" x14ac:dyDescent="0.25">
      <c r="A6" t="s">
        <v>3</v>
      </c>
    </row>
    <row r="7" spans="1:7" x14ac:dyDescent="0.25">
      <c r="A7" t="s">
        <v>4</v>
      </c>
    </row>
    <row r="8" spans="1:7" x14ac:dyDescent="0.25">
      <c r="A8" t="s">
        <v>37</v>
      </c>
    </row>
    <row r="9" spans="1:7" x14ac:dyDescent="0.25">
      <c r="A9" t="s">
        <v>38</v>
      </c>
    </row>
    <row r="11" spans="1:7" x14ac:dyDescent="0.25">
      <c r="A11" t="s">
        <v>5</v>
      </c>
    </row>
    <row r="12" spans="1:7" x14ac:dyDescent="0.25">
      <c r="A12" t="s">
        <v>26</v>
      </c>
      <c r="B12" t="s">
        <v>7</v>
      </c>
      <c r="C12" t="s">
        <v>8</v>
      </c>
      <c r="D12" t="s">
        <v>9</v>
      </c>
    </row>
    <row r="13" spans="1:7" x14ac:dyDescent="0.25">
      <c r="A13" s="9">
        <v>20</v>
      </c>
      <c r="B13" s="9">
        <v>2.38</v>
      </c>
      <c r="C13" s="9">
        <v>2.2200000000000002</v>
      </c>
      <c r="D13" s="9">
        <v>2.21</v>
      </c>
      <c r="G13" s="2">
        <v>9.1</v>
      </c>
    </row>
    <row r="14" spans="1:7" x14ac:dyDescent="0.25">
      <c r="A14" s="9">
        <v>50</v>
      </c>
      <c r="B14" s="9">
        <v>4.08</v>
      </c>
      <c r="C14" s="9">
        <v>3.1</v>
      </c>
      <c r="D14" s="9">
        <v>3.87</v>
      </c>
      <c r="G14" s="2">
        <v>10.3</v>
      </c>
    </row>
    <row r="15" spans="1:7" x14ac:dyDescent="0.25">
      <c r="A15" s="9">
        <v>70</v>
      </c>
      <c r="B15" s="9">
        <v>3.35</v>
      </c>
      <c r="C15" s="9">
        <v>3.42</v>
      </c>
      <c r="D15" s="9">
        <v>3.44</v>
      </c>
      <c r="G15" s="2"/>
    </row>
    <row r="16" spans="1:7" x14ac:dyDescent="0.25">
      <c r="A16" s="9">
        <v>100</v>
      </c>
      <c r="B16" s="9">
        <v>3.79</v>
      </c>
      <c r="C16" s="9">
        <v>3.85</v>
      </c>
      <c r="D16" s="9">
        <v>3.92</v>
      </c>
    </row>
    <row r="17" spans="1:18" x14ac:dyDescent="0.25">
      <c r="A17" s="8">
        <v>150</v>
      </c>
      <c r="B17" s="8">
        <v>4.37</v>
      </c>
      <c r="C17" s="8">
        <v>4.3899999999999997</v>
      </c>
      <c r="D17" s="8">
        <v>4.24</v>
      </c>
    </row>
    <row r="18" spans="1:18" x14ac:dyDescent="0.25">
      <c r="A18" s="9">
        <v>200</v>
      </c>
      <c r="B18" s="9">
        <v>4.95</v>
      </c>
      <c r="C18" s="9">
        <v>4.95</v>
      </c>
      <c r="D18" s="9">
        <v>4.88</v>
      </c>
    </row>
    <row r="20" spans="1:18" x14ac:dyDescent="0.25">
      <c r="A20" t="s">
        <v>10</v>
      </c>
    </row>
    <row r="21" spans="1:18" x14ac:dyDescent="0.25">
      <c r="A21" t="s">
        <v>6</v>
      </c>
      <c r="B21" t="s">
        <v>11</v>
      </c>
      <c r="D21" t="s">
        <v>12</v>
      </c>
    </row>
    <row r="22" spans="1:18" x14ac:dyDescent="0.25">
      <c r="A22" s="11">
        <f>A13/1000</f>
        <v>0.02</v>
      </c>
      <c r="B22" s="10">
        <f>SUM(B13:D13)/3</f>
        <v>2.27</v>
      </c>
      <c r="C22" s="10"/>
      <c r="D22" s="12">
        <f>B22/5</f>
        <v>0.45400000000000001</v>
      </c>
    </row>
    <row r="23" spans="1:18" x14ac:dyDescent="0.25">
      <c r="A23" s="11">
        <f t="shared" ref="A23:A27" si="0">A14/1000</f>
        <v>0.05</v>
      </c>
      <c r="B23" s="10">
        <f>SUM(B14:D14)/3</f>
        <v>3.6833333333333336</v>
      </c>
      <c r="C23" s="10"/>
      <c r="D23" s="12">
        <f>B23/5</f>
        <v>0.73666666666666669</v>
      </c>
      <c r="O23" s="2">
        <v>9</v>
      </c>
      <c r="P23" s="2" t="s">
        <v>13</v>
      </c>
      <c r="Q23" s="2">
        <v>9.1999999999999993</v>
      </c>
      <c r="R23" s="2" t="s">
        <v>13</v>
      </c>
    </row>
    <row r="24" spans="1:18" x14ac:dyDescent="0.25">
      <c r="A24" s="11">
        <f t="shared" si="0"/>
        <v>7.0000000000000007E-2</v>
      </c>
      <c r="B24" s="10">
        <f>SUM(B15:D15)/3</f>
        <v>3.4033333333333329</v>
      </c>
      <c r="C24" s="10"/>
      <c r="D24" s="12">
        <f>B24/5</f>
        <v>0.68066666666666653</v>
      </c>
      <c r="O24" s="2">
        <v>9.6</v>
      </c>
      <c r="P24" s="2" t="s">
        <v>13</v>
      </c>
      <c r="Q24" s="2">
        <v>8</v>
      </c>
      <c r="R24" s="2" t="s">
        <v>13</v>
      </c>
    </row>
    <row r="25" spans="1:18" x14ac:dyDescent="0.25">
      <c r="A25" s="11">
        <f t="shared" si="0"/>
        <v>0.1</v>
      </c>
      <c r="B25" s="10">
        <f>SUM(B16:D16)/3</f>
        <v>3.8533333333333335</v>
      </c>
      <c r="C25" s="10"/>
      <c r="D25" s="12">
        <f>B25/5</f>
        <v>0.77066666666666672</v>
      </c>
      <c r="O25" s="2">
        <v>9.8000000000000007</v>
      </c>
      <c r="P25" s="2" t="s">
        <v>13</v>
      </c>
      <c r="Q25" s="2">
        <v>7.8</v>
      </c>
      <c r="R25" s="2" t="s">
        <v>13</v>
      </c>
    </row>
    <row r="26" spans="1:18" x14ac:dyDescent="0.25">
      <c r="A26" s="11">
        <f t="shared" si="0"/>
        <v>0.15</v>
      </c>
      <c r="B26" s="10">
        <f t="shared" ref="B26:B27" si="1">SUM(B17:D17)/3</f>
        <v>4.333333333333333</v>
      </c>
      <c r="C26" s="10"/>
      <c r="D26" s="12">
        <f>B26/5</f>
        <v>0.86666666666666659</v>
      </c>
      <c r="O26" s="2">
        <v>10.4</v>
      </c>
      <c r="P26" s="2" t="s">
        <v>13</v>
      </c>
      <c r="Q26" s="2">
        <v>7.78</v>
      </c>
      <c r="R26" s="2" t="s">
        <v>13</v>
      </c>
    </row>
    <row r="27" spans="1:18" x14ac:dyDescent="0.25">
      <c r="A27" s="11">
        <f t="shared" si="0"/>
        <v>0.2</v>
      </c>
      <c r="B27" s="10">
        <f t="shared" si="1"/>
        <v>4.9266666666666667</v>
      </c>
      <c r="C27" s="10"/>
      <c r="D27" s="12">
        <f>B27/5</f>
        <v>0.98533333333333339</v>
      </c>
      <c r="O27" s="2">
        <v>10.5</v>
      </c>
      <c r="P27" s="2" t="s">
        <v>13</v>
      </c>
      <c r="Q27" s="2">
        <v>7.7</v>
      </c>
      <c r="R27" s="2" t="s">
        <v>13</v>
      </c>
    </row>
    <row r="28" spans="1:18" x14ac:dyDescent="0.25">
      <c r="O28" s="2"/>
      <c r="P28" s="2"/>
      <c r="Q28" s="2"/>
      <c r="R28" s="2"/>
    </row>
    <row r="29" spans="1:18" x14ac:dyDescent="0.25">
      <c r="A29" s="3" t="s">
        <v>14</v>
      </c>
      <c r="O29" s="2"/>
      <c r="P29" s="2"/>
      <c r="Q29" s="2"/>
      <c r="R29" s="2"/>
    </row>
    <row r="30" spans="1:18" x14ac:dyDescent="0.25">
      <c r="A30" t="s">
        <v>25</v>
      </c>
      <c r="O30" s="2"/>
      <c r="P30" s="2"/>
      <c r="Q30" s="2"/>
      <c r="R30" s="2"/>
    </row>
    <row r="31" spans="1:18" x14ac:dyDescent="0.25">
      <c r="A31" s="3"/>
      <c r="O31" s="2"/>
      <c r="P31" s="2"/>
      <c r="Q31" s="2"/>
      <c r="R31" s="2"/>
    </row>
    <row r="32" spans="1:18" x14ac:dyDescent="0.25">
      <c r="A32" t="s">
        <v>15</v>
      </c>
      <c r="B32" t="s">
        <v>16</v>
      </c>
      <c r="C32" t="s">
        <v>17</v>
      </c>
      <c r="D32" s="3" t="s">
        <v>18</v>
      </c>
      <c r="E32" s="3" t="s">
        <v>19</v>
      </c>
      <c r="F32" s="3" t="s">
        <v>20</v>
      </c>
      <c r="O32" s="2"/>
      <c r="P32" s="2"/>
      <c r="Q32" s="2"/>
      <c r="R32" s="2"/>
    </row>
    <row r="33" spans="1:18" x14ac:dyDescent="0.25">
      <c r="A33" s="5">
        <f>D22^0.5</f>
        <v>0.6737952211169207</v>
      </c>
      <c r="B33" s="5">
        <f>D22</f>
        <v>0.45400000000000001</v>
      </c>
      <c r="C33" s="5">
        <f>D22^2</f>
        <v>0.20611600000000002</v>
      </c>
      <c r="D33" s="5">
        <f>($A22/COUNT(A$33:A$38)-A33)^2/$A22</f>
        <v>22.475957148516585</v>
      </c>
      <c r="E33" s="5">
        <f t="shared" ref="E33:F33" si="2">($A22/COUNT(B$33:B$38)-B33)^2/$A22</f>
        <v>10.155022222222222</v>
      </c>
      <c r="F33" s="5">
        <f t="shared" si="2"/>
        <v>2.0560404950222226</v>
      </c>
      <c r="O33" s="2"/>
      <c r="P33" s="2"/>
      <c r="Q33" s="2"/>
      <c r="R33" s="2"/>
    </row>
    <row r="34" spans="1:18" x14ac:dyDescent="0.25">
      <c r="A34" s="5">
        <f>D23^0.5</f>
        <v>0.85829287930558218</v>
      </c>
      <c r="B34" s="5">
        <f>D23</f>
        <v>0.73666666666666669</v>
      </c>
      <c r="C34" s="5">
        <f>D23^2</f>
        <v>0.54267777777777781</v>
      </c>
      <c r="D34" s="5">
        <f t="shared" ref="D34:D38" si="3">($A23/COUNT(A$33:A$38)-A34)^2/$A23</f>
        <v>14.448624595787029</v>
      </c>
      <c r="E34" s="5">
        <f t="shared" ref="E34:E38" si="4">($A23/COUNT(B$33:B$38)-B34)^2/$A23</f>
        <v>10.609388888888891</v>
      </c>
      <c r="F34" s="5">
        <f t="shared" ref="F34:F38" si="5">($A23/COUNT(C$33:C$38)-C34)^2/$A23</f>
        <v>5.7104797061728405</v>
      </c>
      <c r="O34" s="2"/>
      <c r="P34" s="2"/>
      <c r="Q34" s="2"/>
      <c r="R34" s="2"/>
    </row>
    <row r="35" spans="1:18" x14ac:dyDescent="0.25">
      <c r="A35" s="5">
        <f>D24^0.5</f>
        <v>0.82502525213878541</v>
      </c>
      <c r="B35" s="5">
        <f>D24</f>
        <v>0.68066666666666653</v>
      </c>
      <c r="C35" s="5">
        <f>D24^2</f>
        <v>0.46330711111111095</v>
      </c>
      <c r="D35" s="5">
        <f t="shared" si="3"/>
        <v>9.4507455508743679</v>
      </c>
      <c r="E35" s="5">
        <f t="shared" si="4"/>
        <v>6.3937285714285679</v>
      </c>
      <c r="F35" s="5">
        <f t="shared" si="5"/>
        <v>2.9139870151139311</v>
      </c>
      <c r="O35" s="2"/>
      <c r="P35" s="2"/>
      <c r="Q35" s="2"/>
      <c r="R35" s="2"/>
    </row>
    <row r="36" spans="1:18" x14ac:dyDescent="0.25">
      <c r="A36" s="5">
        <f>D25^0.5</f>
        <v>0.87787622514034791</v>
      </c>
      <c r="B36" s="5">
        <f>D25</f>
        <v>0.77066666666666672</v>
      </c>
      <c r="C36" s="5">
        <f>D25^2</f>
        <v>0.59392711111111118</v>
      </c>
      <c r="D36" s="5">
        <f t="shared" si="3"/>
        <v>7.4168190360643287</v>
      </c>
      <c r="E36" s="5">
        <f t="shared" si="4"/>
        <v>5.6851599999999998</v>
      </c>
      <c r="F36" s="5">
        <f t="shared" si="5"/>
        <v>3.3322962072019755</v>
      </c>
      <c r="O36" s="2"/>
      <c r="P36" s="2"/>
      <c r="Q36" s="2"/>
      <c r="R36" s="2"/>
    </row>
    <row r="37" spans="1:18" x14ac:dyDescent="0.25">
      <c r="A37" s="5">
        <f>D26^0.5</f>
        <v>0.93094933625126275</v>
      </c>
      <c r="B37" s="5">
        <f>D26</f>
        <v>0.86666666666666659</v>
      </c>
      <c r="C37" s="5">
        <f>D26^2</f>
        <v>0.75111111111111095</v>
      </c>
      <c r="D37" s="5">
        <f t="shared" si="3"/>
        <v>5.4716279990273566</v>
      </c>
      <c r="E37" s="5">
        <f t="shared" si="4"/>
        <v>4.7226851851851839</v>
      </c>
      <c r="F37" s="5">
        <f t="shared" si="5"/>
        <v>3.5149156378600805</v>
      </c>
      <c r="O37" s="2"/>
      <c r="P37" s="2"/>
      <c r="Q37" s="2"/>
      <c r="R37" s="2"/>
    </row>
    <row r="38" spans="1:18" x14ac:dyDescent="0.25">
      <c r="A38" s="5">
        <f>D27^0.5</f>
        <v>0.99263957876629794</v>
      </c>
      <c r="B38" s="5">
        <f>D27</f>
        <v>0.98533333333333339</v>
      </c>
      <c r="C38" s="5">
        <f>D27^2</f>
        <v>0.97088177777777784</v>
      </c>
      <c r="D38" s="5">
        <f t="shared" si="3"/>
        <v>4.6013423626334564</v>
      </c>
      <c r="E38" s="5">
        <f t="shared" si="4"/>
        <v>4.5315200000000004</v>
      </c>
      <c r="F38" s="5">
        <f t="shared" si="5"/>
        <v>4.3949854284009877</v>
      </c>
      <c r="O38" s="2"/>
      <c r="P38" s="2"/>
      <c r="Q38" s="2"/>
      <c r="R38" s="2"/>
    </row>
    <row r="39" spans="1:18" x14ac:dyDescent="0.25">
      <c r="O39" s="2"/>
      <c r="P39" s="2"/>
      <c r="Q39" s="2"/>
      <c r="R39" s="2"/>
    </row>
    <row r="40" spans="1:18" x14ac:dyDescent="0.25">
      <c r="A40" s="4" t="s">
        <v>21</v>
      </c>
      <c r="O40" s="2">
        <v>10.6</v>
      </c>
      <c r="P40" s="2" t="s">
        <v>13</v>
      </c>
      <c r="Q40" s="2">
        <v>7.6</v>
      </c>
      <c r="R40" s="2" t="s">
        <v>13</v>
      </c>
    </row>
    <row r="41" spans="1:18" x14ac:dyDescent="0.25">
      <c r="A41" t="s">
        <v>22</v>
      </c>
      <c r="B41" s="7">
        <f>COUNT(A33:A38)*SUM(E33:E38)</f>
        <v>252.58502920634919</v>
      </c>
      <c r="O41" s="2">
        <v>11.3</v>
      </c>
      <c r="P41" s="2" t="s">
        <v>13</v>
      </c>
      <c r="Q41" s="2">
        <v>7.6</v>
      </c>
      <c r="R41" s="2" t="s">
        <v>13</v>
      </c>
    </row>
    <row r="42" spans="1:18" x14ac:dyDescent="0.25">
      <c r="A42" t="s">
        <v>23</v>
      </c>
      <c r="B42" s="7">
        <f>COUNT(A33:A38)*SUM(F33:F38)</f>
        <v>131.53622693863224</v>
      </c>
      <c r="C42" t="s">
        <v>31</v>
      </c>
      <c r="O42" s="2">
        <v>12</v>
      </c>
      <c r="P42" s="2" t="s">
        <v>13</v>
      </c>
      <c r="Q42" s="2">
        <v>7.71</v>
      </c>
      <c r="R42" s="2" t="s">
        <v>13</v>
      </c>
    </row>
    <row r="43" spans="1:18" x14ac:dyDescent="0.25">
      <c r="A43" t="s">
        <v>24</v>
      </c>
      <c r="B43" s="7">
        <f>COUNT(A33:A38)*SUM(D33:D38)</f>
        <v>383.19070015741869</v>
      </c>
      <c r="O43" s="2">
        <v>12.9</v>
      </c>
      <c r="P43" s="2" t="s">
        <v>13</v>
      </c>
      <c r="Q43" s="2">
        <v>8.3000000000000007</v>
      </c>
      <c r="R43" s="2" t="s">
        <v>13</v>
      </c>
    </row>
    <row r="44" spans="1:18" x14ac:dyDescent="0.25">
      <c r="B44" s="7"/>
      <c r="O44" s="2"/>
      <c r="P44" s="2"/>
      <c r="Q44" s="2"/>
      <c r="R44" s="2"/>
    </row>
    <row r="45" spans="1:18" x14ac:dyDescent="0.25">
      <c r="O45" s="2">
        <v>13.1</v>
      </c>
      <c r="P45" s="2" t="s">
        <v>13</v>
      </c>
      <c r="Q45" s="2">
        <v>8.4</v>
      </c>
      <c r="R45" s="2" t="s">
        <v>13</v>
      </c>
    </row>
    <row r="46" spans="1:18" x14ac:dyDescent="0.25">
      <c r="O46" s="2">
        <v>11.3</v>
      </c>
      <c r="P46" s="2" t="s">
        <v>13</v>
      </c>
      <c r="Q46" s="2">
        <v>9.9499999999999993</v>
      </c>
      <c r="R46" s="2" t="s">
        <v>13</v>
      </c>
    </row>
    <row r="48" spans="1:18" x14ac:dyDescent="0.25">
      <c r="A48" t="s">
        <v>32</v>
      </c>
    </row>
    <row r="49" spans="1:2" x14ac:dyDescent="0.25">
      <c r="A49" t="s">
        <v>33</v>
      </c>
      <c r="B49" t="s">
        <v>34</v>
      </c>
    </row>
    <row r="50" spans="1:2" x14ac:dyDescent="0.25">
      <c r="A50" s="7">
        <f>B33</f>
        <v>0.45400000000000001</v>
      </c>
      <c r="B50">
        <f>A22</f>
        <v>0.02</v>
      </c>
    </row>
    <row r="51" spans="1:2" x14ac:dyDescent="0.25">
      <c r="A51" s="7">
        <f>B34</f>
        <v>0.73666666666666669</v>
      </c>
      <c r="B51">
        <f>A23</f>
        <v>0.05</v>
      </c>
    </row>
    <row r="52" spans="1:2" x14ac:dyDescent="0.25">
      <c r="A52" s="7">
        <f>B35</f>
        <v>0.68066666666666653</v>
      </c>
      <c r="B52">
        <f>A24</f>
        <v>7.0000000000000007E-2</v>
      </c>
    </row>
    <row r="53" spans="1:2" x14ac:dyDescent="0.25">
      <c r="A53" s="7">
        <f>B36</f>
        <v>0.77066666666666672</v>
      </c>
      <c r="B53">
        <f>A25</f>
        <v>0.1</v>
      </c>
    </row>
    <row r="54" spans="1:2" x14ac:dyDescent="0.25">
      <c r="A54" s="7">
        <f>B37</f>
        <v>0.86666666666666659</v>
      </c>
      <c r="B54">
        <f>A26</f>
        <v>0.15</v>
      </c>
    </row>
    <row r="55" spans="1:2" x14ac:dyDescent="0.25">
      <c r="A55" s="7">
        <f>B38</f>
        <v>0.98533333333333339</v>
      </c>
      <c r="B55">
        <f>A27</f>
        <v>0.2</v>
      </c>
    </row>
    <row r="66" spans="1:2" x14ac:dyDescent="0.25">
      <c r="A66" t="s">
        <v>17</v>
      </c>
      <c r="B66" t="s">
        <v>34</v>
      </c>
    </row>
    <row r="67" spans="1:2" x14ac:dyDescent="0.25">
      <c r="A67" s="6">
        <f>A50^2</f>
        <v>0.20611600000000002</v>
      </c>
      <c r="B67">
        <f>B50</f>
        <v>0.02</v>
      </c>
    </row>
    <row r="68" spans="1:2" x14ac:dyDescent="0.25">
      <c r="A68" s="6">
        <f>A51^2</f>
        <v>0.54267777777777781</v>
      </c>
      <c r="B68">
        <f>B51</f>
        <v>0.05</v>
      </c>
    </row>
    <row r="69" spans="1:2" x14ac:dyDescent="0.25">
      <c r="A69" s="6">
        <f>A52^2</f>
        <v>0.46330711111111095</v>
      </c>
      <c r="B69">
        <f>B52</f>
        <v>7.0000000000000007E-2</v>
      </c>
    </row>
    <row r="70" spans="1:2" x14ac:dyDescent="0.25">
      <c r="A70" s="6">
        <f>A53^2</f>
        <v>0.59392711111111118</v>
      </c>
      <c r="B70">
        <f>B53</f>
        <v>0.1</v>
      </c>
    </row>
    <row r="71" spans="1:2" x14ac:dyDescent="0.25">
      <c r="A71" s="6">
        <f>A54^2</f>
        <v>0.75111111111111095</v>
      </c>
      <c r="B71">
        <f>B54</f>
        <v>0.15</v>
      </c>
    </row>
    <row r="72" spans="1:2" x14ac:dyDescent="0.25">
      <c r="A72" s="6">
        <f>A55^2</f>
        <v>0.97088177777777784</v>
      </c>
      <c r="B72">
        <f>B55</f>
        <v>0.2</v>
      </c>
    </row>
    <row r="82" spans="1:2" x14ac:dyDescent="0.25">
      <c r="A82" t="s">
        <v>33</v>
      </c>
      <c r="B82" t="s">
        <v>35</v>
      </c>
    </row>
    <row r="83" spans="1:2" x14ac:dyDescent="0.25">
      <c r="A83" s="7">
        <f>A50</f>
        <v>0.45400000000000001</v>
      </c>
      <c r="B83">
        <f>B67^2</f>
        <v>4.0000000000000002E-4</v>
      </c>
    </row>
    <row r="84" spans="1:2" x14ac:dyDescent="0.25">
      <c r="A84" s="7">
        <f>A51</f>
        <v>0.73666666666666669</v>
      </c>
      <c r="B84">
        <f>B68^2</f>
        <v>2.5000000000000005E-3</v>
      </c>
    </row>
    <row r="85" spans="1:2" x14ac:dyDescent="0.25">
      <c r="A85" s="7">
        <f>A52</f>
        <v>0.68066666666666653</v>
      </c>
      <c r="B85">
        <f>B69^2</f>
        <v>4.9000000000000007E-3</v>
      </c>
    </row>
    <row r="86" spans="1:2" x14ac:dyDescent="0.25">
      <c r="A86" s="7">
        <f>A53</f>
        <v>0.77066666666666672</v>
      </c>
      <c r="B86">
        <f>B70^2</f>
        <v>1.0000000000000002E-2</v>
      </c>
    </row>
    <row r="87" spans="1:2" x14ac:dyDescent="0.25">
      <c r="A87" s="7">
        <f>A54</f>
        <v>0.86666666666666659</v>
      </c>
      <c r="B87">
        <f>B71^2</f>
        <v>2.2499999999999999E-2</v>
      </c>
    </row>
    <row r="88" spans="1:2" x14ac:dyDescent="0.25">
      <c r="A88" s="7">
        <f>A55</f>
        <v>0.98533333333333339</v>
      </c>
      <c r="B88">
        <f>B72^2</f>
        <v>4.0000000000000008E-2</v>
      </c>
    </row>
    <row r="97" spans="1:1" x14ac:dyDescent="0.25">
      <c r="A97" t="s">
        <v>36</v>
      </c>
    </row>
    <row r="98" spans="1:1" x14ac:dyDescent="0.25">
      <c r="A98" t="s">
        <v>39</v>
      </c>
    </row>
    <row r="99" spans="1:1" x14ac:dyDescent="0.25">
      <c r="A99" t="s">
        <v>40</v>
      </c>
    </row>
  </sheetData>
  <mergeCells count="6">
    <mergeCell ref="B25:C25"/>
    <mergeCell ref="B26:C26"/>
    <mergeCell ref="B27:C27"/>
    <mergeCell ref="B22:C22"/>
    <mergeCell ref="B23:C23"/>
    <mergeCell ref="B24:C24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uits</dc:creator>
  <dc:description/>
  <cp:lastModifiedBy>uits</cp:lastModifiedBy>
  <cp:revision>2</cp:revision>
  <cp:lastPrinted>2019-02-26T00:43:37Z</cp:lastPrinted>
  <dcterms:created xsi:type="dcterms:W3CDTF">2019-02-18T23:48:19Z</dcterms:created>
  <dcterms:modified xsi:type="dcterms:W3CDTF">2019-02-26T00:45:43Z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