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cis\PycharmProjects\SB_PLUS\"/>
    </mc:Choice>
  </mc:AlternateContent>
  <xr:revisionPtr revIDLastSave="0" documentId="13_ncr:1_{44F375D2-85D3-4041-8CEB-7172AD2C37EB}" xr6:coauthVersionLast="45" xr6:coauthVersionMax="45" xr10:uidLastSave="{00000000-0000-0000-0000-000000000000}"/>
  <bookViews>
    <workbookView xWindow="-120" yWindow="-120" windowWidth="29040" windowHeight="16440" tabRatio="728" activeTab="7" xr2:uid="{00000000-000D-0000-FFFF-FFFF00000000}"/>
  </bookViews>
  <sheets>
    <sheet name="item_info" sheetId="1" r:id="rId1"/>
    <sheet name="supplier_info" sheetId="2" r:id="rId2"/>
    <sheet name="management_info" sheetId="3" r:id="rId3"/>
    <sheet name="창덕" sheetId="4" r:id="rId4"/>
    <sheet name="재고" sheetId="5" r:id="rId5"/>
    <sheet name="재고 (2)" sheetId="6" r:id="rId6"/>
    <sheet name="재고 (3)" sheetId="7" r:id="rId7"/>
    <sheet name="입고+출고 통계" sheetId="8" r:id="rId8"/>
  </sheets>
  <externalReferences>
    <externalReference r:id="rId9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8" l="1"/>
  <c r="I10" i="8" s="1"/>
  <c r="L10" i="8"/>
  <c r="N10" i="8" s="1"/>
  <c r="J10" i="8"/>
  <c r="J21" i="8"/>
  <c r="J22" i="8"/>
  <c r="J23" i="8"/>
  <c r="J24" i="8"/>
  <c r="J25" i="8"/>
  <c r="J20" i="8"/>
  <c r="J6" i="8"/>
  <c r="I6" i="8"/>
  <c r="N11" i="7" l="1"/>
  <c r="M11" i="6"/>
  <c r="J10" i="5"/>
  <c r="L10" i="5" s="1"/>
  <c r="H10" i="5"/>
  <c r="G10" i="5"/>
  <c r="H9" i="5"/>
  <c r="K9" i="5" s="1"/>
  <c r="L9" i="5" s="1"/>
  <c r="G9" i="5"/>
  <c r="H8" i="5"/>
  <c r="G8" i="5"/>
  <c r="K8" i="5" s="1"/>
  <c r="L8" i="5" s="1"/>
  <c r="K7" i="5"/>
  <c r="L7" i="5" s="1"/>
  <c r="H7" i="5"/>
  <c r="G7" i="5"/>
  <c r="J6" i="5"/>
  <c r="H6" i="5"/>
  <c r="K6" i="5" s="1"/>
  <c r="L6" i="5" s="1"/>
  <c r="G6" i="5"/>
  <c r="L5" i="5"/>
  <c r="K5" i="5"/>
  <c r="H5" i="5"/>
  <c r="G5" i="5"/>
  <c r="J4" i="5"/>
  <c r="L4" i="5" s="1"/>
  <c r="H4" i="5"/>
  <c r="G4" i="5"/>
  <c r="L3" i="5"/>
  <c r="J3" i="5"/>
  <c r="H3" i="5"/>
  <c r="G3" i="5"/>
  <c r="U16" i="4"/>
  <c r="R16" i="4"/>
  <c r="N16" i="4"/>
  <c r="K16" i="4"/>
  <c r="G16" i="4"/>
  <c r="D16" i="4"/>
  <c r="L11" i="5" l="1"/>
</calcChain>
</file>

<file path=xl/sharedStrings.xml><?xml version="1.0" encoding="utf-8"?>
<sst xmlns="http://schemas.openxmlformats.org/spreadsheetml/2006/main" count="548" uniqueCount="138">
  <si>
    <t>mpn</t>
  </si>
  <si>
    <t>part_name</t>
  </si>
  <si>
    <t>supplier</t>
  </si>
  <si>
    <t>price</t>
  </si>
  <si>
    <t>EGL1G</t>
  </si>
  <si>
    <t>SILICON DIODE</t>
  </si>
  <si>
    <t>DIOTEC</t>
  </si>
  <si>
    <t>LFXP2-5E-5FTN256C</t>
  </si>
  <si>
    <t>FPGA</t>
  </si>
  <si>
    <t>EVOS</t>
  </si>
  <si>
    <t>TAJD107K020RNJ</t>
  </si>
  <si>
    <t>TANTAL CAPACITOR</t>
  </si>
  <si>
    <t>Yewon</t>
  </si>
  <si>
    <t>24H-1</t>
  </si>
  <si>
    <t>Battery Holder</t>
  </si>
  <si>
    <t>ASIA Link</t>
  </si>
  <si>
    <t>CCC</t>
  </si>
  <si>
    <t>HANAM</t>
  </si>
  <si>
    <t>EGL1GO</t>
  </si>
  <si>
    <t>Diotec</t>
  </si>
  <si>
    <t>Strawberry</t>
  </si>
  <si>
    <t>juice</t>
  </si>
  <si>
    <t>coffee</t>
  </si>
  <si>
    <t>starbucks</t>
  </si>
  <si>
    <t>ChanheeCompany</t>
  </si>
  <si>
    <t>orange</t>
  </si>
  <si>
    <t>delmont</t>
  </si>
  <si>
    <t>bean</t>
  </si>
  <si>
    <t>chocolate</t>
  </si>
  <si>
    <t>hurshy</t>
  </si>
  <si>
    <t>americano-small</t>
  </si>
  <si>
    <t>americano</t>
  </si>
  <si>
    <t>name</t>
  </si>
  <si>
    <t>type</t>
  </si>
  <si>
    <t>GE</t>
  </si>
  <si>
    <t>Customer</t>
  </si>
  <si>
    <t>Supplier</t>
  </si>
  <si>
    <t>Hanam</t>
  </si>
  <si>
    <t>Fellow</t>
  </si>
  <si>
    <t>Coffee Only</t>
  </si>
  <si>
    <t>input_output</t>
  </si>
  <si>
    <t>date</t>
  </si>
  <si>
    <t>count</t>
  </si>
  <si>
    <t>Silicon Diode</t>
  </si>
  <si>
    <t>입고</t>
  </si>
  <si>
    <t>출고</t>
  </si>
  <si>
    <t>AAA</t>
  </si>
  <si>
    <t>BBB</t>
  </si>
  <si>
    <t>2020-02-04</t>
  </si>
  <si>
    <t>2020-02-02</t>
  </si>
  <si>
    <t>2020-02-03</t>
  </si>
  <si>
    <t>f</t>
  </si>
  <si>
    <t>MS3102A 24-28S</t>
  </si>
  <si>
    <t>BNC SN-8-4R</t>
  </si>
  <si>
    <t>입고 현황</t>
  </si>
  <si>
    <t>출고현황</t>
  </si>
  <si>
    <t>Date</t>
  </si>
  <si>
    <t>QTY</t>
  </si>
  <si>
    <t>INC</t>
  </si>
  <si>
    <t>창덕</t>
  </si>
  <si>
    <t>삼우</t>
  </si>
  <si>
    <t>엠에스테크</t>
  </si>
  <si>
    <t>SUM</t>
  </si>
  <si>
    <t>재고 관리 대장</t>
  </si>
  <si>
    <t>환율</t>
  </si>
  <si>
    <t>1$=</t>
  </si>
  <si>
    <t>고객명</t>
  </si>
  <si>
    <t>제조업체</t>
  </si>
  <si>
    <t>발주업체</t>
  </si>
  <si>
    <t>부품명</t>
  </si>
  <si>
    <t>규격</t>
  </si>
  <si>
    <t>입고수량</t>
  </si>
  <si>
    <t>출고수량</t>
  </si>
  <si>
    <t>기준단가</t>
  </si>
  <si>
    <t>현재고</t>
  </si>
  <si>
    <t>금액</t>
  </si>
  <si>
    <t>비고</t>
  </si>
  <si>
    <t>20,000개 남음</t>
  </si>
  <si>
    <t>Lattice</t>
  </si>
  <si>
    <t>LC4032V-75TN48C</t>
  </si>
  <si>
    <t>AVX</t>
  </si>
  <si>
    <t>PJ</t>
  </si>
  <si>
    <t xml:space="preserve">FDK     </t>
  </si>
  <si>
    <t>Battery Case</t>
  </si>
  <si>
    <t>Battery holder 24H-1</t>
  </si>
  <si>
    <t>Littelfuse</t>
  </si>
  <si>
    <t xml:space="preserve">ESD Suppressors </t>
  </si>
  <si>
    <t>PGB1010603NR</t>
  </si>
  <si>
    <t>WURTH</t>
  </si>
  <si>
    <t xml:space="preserve">Chip Ferrite Bead </t>
  </si>
  <si>
    <t>74279261</t>
  </si>
  <si>
    <t>TDK</t>
  </si>
  <si>
    <t>아진</t>
  </si>
  <si>
    <t>Ceramic Capacitor</t>
  </si>
  <si>
    <t>C3225X5R0J107M</t>
  </si>
  <si>
    <t>새로운 단가적용 186원</t>
  </si>
  <si>
    <t>item information(고정)</t>
  </si>
  <si>
    <t>통계-입고 Data</t>
  </si>
  <si>
    <t>MPN</t>
  </si>
  <si>
    <t>Part Name</t>
  </si>
  <si>
    <t>입고일</t>
  </si>
  <si>
    <t>입고단가</t>
  </si>
  <si>
    <t>2020.01.23</t>
  </si>
  <si>
    <t xml:space="preserve">통계-출고 Data </t>
  </si>
  <si>
    <t>출고일</t>
  </si>
  <si>
    <t>출고단가</t>
  </si>
  <si>
    <t>2020.01.25</t>
  </si>
  <si>
    <t>User information(사용자 입력)</t>
  </si>
  <si>
    <t xml:space="preserve">통계 -입고-출고 Data </t>
  </si>
  <si>
    <t>입고수량합</t>
  </si>
  <si>
    <t>출고수량합</t>
  </si>
  <si>
    <t>현재금액</t>
  </si>
  <si>
    <t>통계-입고+출고 Data</t>
  </si>
  <si>
    <t>customer</t>
  </si>
  <si>
    <t>고정단가</t>
  </si>
  <si>
    <t>입.출고</t>
  </si>
  <si>
    <t>단가</t>
  </si>
  <si>
    <t>입,출고</t>
  </si>
  <si>
    <t>업체 information (고정)</t>
  </si>
  <si>
    <t>apple</t>
    <phoneticPr fontId="2" type="noConversion"/>
  </si>
  <si>
    <t>juice</t>
    <phoneticPr fontId="2" type="noConversion"/>
  </si>
  <si>
    <t>starbucks</t>
    <phoneticPr fontId="2" type="noConversion"/>
  </si>
  <si>
    <t>입고수량</t>
    <phoneticPr fontId="2" type="noConversion"/>
  </si>
  <si>
    <t>출고수량</t>
    <phoneticPr fontId="2" type="noConversion"/>
  </si>
  <si>
    <t>현재고</t>
    <phoneticPr fontId="2" type="noConversion"/>
  </si>
  <si>
    <t>현재고금액</t>
    <phoneticPr fontId="2" type="noConversion"/>
  </si>
  <si>
    <t>SB Plus</t>
    <phoneticPr fontId="2" type="noConversion"/>
  </si>
  <si>
    <t>출고단가</t>
    <phoneticPr fontId="2" type="noConversion"/>
  </si>
  <si>
    <t>입고단가</t>
    <phoneticPr fontId="2" type="noConversion"/>
  </si>
  <si>
    <t>금액</t>
    <phoneticPr fontId="2" type="noConversion"/>
  </si>
  <si>
    <t>이익</t>
    <phoneticPr fontId="2" type="noConversion"/>
  </si>
  <si>
    <t>입고 단가의 기준은 평균단가 인데 ---입고수량이 0 인경우는 새로운 단가가 적용되야 함….</t>
    <phoneticPr fontId="2" type="noConversion"/>
  </si>
  <si>
    <t xml:space="preserve">월말재고금액 --전체 입고-전체출고 </t>
    <phoneticPr fontId="2" type="noConversion"/>
  </si>
  <si>
    <t>매출 금액 --매달 출고 수량기준 Items 별도 한후 토탈</t>
    <phoneticPr fontId="2" type="noConversion"/>
  </si>
  <si>
    <t>입고수량은 출고수량기준</t>
    <phoneticPr fontId="2" type="noConversion"/>
  </si>
  <si>
    <t>입고물품에 대한 가격임 (-가 될 수 없음)</t>
    <phoneticPr fontId="2" type="noConversion"/>
  </si>
  <si>
    <t>item_statistics</t>
    <phoneticPr fontId="2" type="noConversion"/>
  </si>
  <si>
    <t>profit_statistics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</si>
</sst>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4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13" fontId="4" fillId="4" borderId="3" xfId="1" applyNumberFormat="1" applyFont="1" applyFill="1" applyBorder="1" applyAlignment="1">
      <alignment horizontal="left" vertical="center"/>
    </xf>
    <xf numFmtId="13" fontId="4" fillId="5" borderId="2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14" fontId="0" fillId="4" borderId="1" xfId="0" applyNumberFormat="1" applyFill="1" applyBorder="1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41" fontId="4" fillId="5" borderId="1" xfId="1" applyFont="1" applyFill="1" applyBorder="1" applyAlignment="1">
      <alignment horizontal="left" vertical="center"/>
    </xf>
    <xf numFmtId="41" fontId="0" fillId="0" borderId="0" xfId="1" applyFont="1" applyAlignment="1">
      <alignment horizontal="center" vertical="center"/>
    </xf>
    <xf numFmtId="41" fontId="4" fillId="4" borderId="2" xfId="1" applyFont="1" applyFill="1" applyBorder="1" applyAlignment="1">
      <alignment horizontal="center" vertical="center"/>
    </xf>
    <xf numFmtId="41" fontId="4" fillId="5" borderId="2" xfId="1" applyFont="1" applyFill="1" applyBorder="1" applyAlignment="1">
      <alignment horizontal="center" vertical="center"/>
    </xf>
    <xf numFmtId="41" fontId="4" fillId="5" borderId="4" xfId="1" applyFont="1" applyFill="1" applyBorder="1" applyAlignment="1">
      <alignment horizontal="center" vertical="center"/>
    </xf>
    <xf numFmtId="41" fontId="3" fillId="6" borderId="0" xfId="1" applyFont="1" applyFill="1" applyAlignment="1">
      <alignment horizontal="center" vertical="center"/>
    </xf>
    <xf numFmtId="41" fontId="3" fillId="6" borderId="0" xfId="0" applyNumberFormat="1" applyFont="1" applyFill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41" fontId="4" fillId="5" borderId="1" xfId="1" applyFont="1" applyFill="1" applyBorder="1" applyAlignment="1">
      <alignment horizontal="center" vertical="center"/>
    </xf>
    <xf numFmtId="41" fontId="4" fillId="7" borderId="1" xfId="1" applyFont="1" applyFill="1" applyBorder="1" applyAlignment="1">
      <alignment horizontal="center" vertical="center"/>
    </xf>
    <xf numFmtId="41" fontId="4" fillId="4" borderId="1" xfId="1" applyFont="1" applyFill="1" applyBorder="1" applyAlignment="1">
      <alignment horizontal="center" vertical="center"/>
    </xf>
    <xf numFmtId="41" fontId="3" fillId="8" borderId="0" xfId="0" applyNumberFormat="1" applyFont="1" applyFill="1" applyAlignment="1">
      <alignment vertical="center"/>
    </xf>
    <xf numFmtId="41" fontId="0" fillId="0" borderId="0" xfId="0" applyNumberFormat="1" applyAlignment="1">
      <alignment horizontal="center" vertical="center"/>
    </xf>
    <xf numFmtId="41" fontId="0" fillId="0" borderId="1" xfId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1" fontId="5" fillId="3" borderId="7" xfId="1" applyFont="1" applyFill="1" applyBorder="1" applyAlignment="1">
      <alignment horizontal="center" vertical="center"/>
    </xf>
    <xf numFmtId="0" fontId="0" fillId="0" borderId="7" xfId="0" applyBorder="1" applyAlignment="1"/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116;&#44256;&#44288;&#47532;-2019043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OTEC+Auto"/>
      <sheetName val="Lattice+Wurth"/>
      <sheetName val="AVX+FDK+Littel"/>
      <sheetName val="Schlegel"/>
      <sheetName val="TDK"/>
      <sheetName val="Hitachi+DECA+위성"/>
      <sheetName val="건전지"/>
      <sheetName val="주신+헬린드"/>
      <sheetName val="PJ잡자재"/>
      <sheetName val="창덕"/>
      <sheetName val="비엠텍"/>
      <sheetName val="휴먼스캔"/>
      <sheetName val="브룩스"/>
      <sheetName val="전동드라이버"/>
      <sheetName val="재고"/>
    </sheetNames>
    <sheetDataSet>
      <sheetData sheetId="0">
        <row r="162">
          <cell r="D162">
            <v>6015000</v>
          </cell>
          <cell r="H162">
            <v>5170000</v>
          </cell>
        </row>
      </sheetData>
      <sheetData sheetId="1">
        <row r="20">
          <cell r="L20">
            <v>7630</v>
          </cell>
          <cell r="P20">
            <v>7630</v>
          </cell>
        </row>
        <row r="55">
          <cell r="T55">
            <v>204000</v>
          </cell>
          <cell r="X55">
            <v>180000</v>
          </cell>
        </row>
        <row r="111">
          <cell r="D111">
            <v>70200</v>
          </cell>
          <cell r="H111">
            <v>64350</v>
          </cell>
        </row>
      </sheetData>
      <sheetData sheetId="2">
        <row r="92">
          <cell r="D92">
            <v>213500</v>
          </cell>
          <cell r="H92">
            <v>201000</v>
          </cell>
          <cell r="L92">
            <v>43800</v>
          </cell>
          <cell r="P92">
            <v>36100</v>
          </cell>
          <cell r="T92">
            <v>300000</v>
          </cell>
          <cell r="X92">
            <v>270000</v>
          </cell>
        </row>
      </sheetData>
      <sheetData sheetId="3"/>
      <sheetData sheetId="4">
        <row r="188">
          <cell r="D188">
            <v>3935000</v>
          </cell>
          <cell r="H188">
            <v>3511000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E14" sqref="E14"/>
    </sheetView>
  </sheetViews>
  <sheetFormatPr defaultRowHeight="16.5" x14ac:dyDescent="0.3"/>
  <cols>
    <col min="1" max="1" width="21.125" style="22" bestFit="1" customWidth="1"/>
    <col min="2" max="2" width="20.125" style="22" bestFit="1" customWidth="1"/>
    <col min="3" max="3" width="9.625" style="22" bestFit="1" customWidth="1"/>
    <col min="4" max="4" width="9.25" style="22" bestFit="1" customWidth="1"/>
  </cols>
  <sheetData>
    <row r="1" spans="1:4" x14ac:dyDescent="0.3">
      <c r="A1" s="23" t="s">
        <v>0</v>
      </c>
      <c r="B1" s="23" t="s">
        <v>1</v>
      </c>
      <c r="C1" s="23" t="s">
        <v>2</v>
      </c>
      <c r="D1" s="23" t="s">
        <v>3</v>
      </c>
    </row>
    <row r="2" spans="1:4" x14ac:dyDescent="0.3">
      <c r="A2" s="24" t="s">
        <v>4</v>
      </c>
      <c r="B2" s="11" t="s">
        <v>5</v>
      </c>
      <c r="C2" s="10" t="s">
        <v>6</v>
      </c>
      <c r="D2" s="10">
        <v>10</v>
      </c>
    </row>
    <row r="3" spans="1:4" x14ac:dyDescent="0.3">
      <c r="A3" s="24" t="s">
        <v>7</v>
      </c>
      <c r="B3" s="11" t="s">
        <v>8</v>
      </c>
      <c r="C3" s="10" t="s">
        <v>9</v>
      </c>
      <c r="D3" s="10">
        <v>20</v>
      </c>
    </row>
    <row r="4" spans="1:4" x14ac:dyDescent="0.3">
      <c r="A4" s="24" t="s">
        <v>10</v>
      </c>
      <c r="B4" s="11" t="s">
        <v>11</v>
      </c>
      <c r="C4" s="10" t="s">
        <v>12</v>
      </c>
      <c r="D4" s="10">
        <v>50</v>
      </c>
    </row>
    <row r="5" spans="1:4" x14ac:dyDescent="0.3">
      <c r="A5" s="24" t="s">
        <v>13</v>
      </c>
      <c r="B5" s="11" t="s">
        <v>14</v>
      </c>
      <c r="C5" s="12" t="s">
        <v>15</v>
      </c>
      <c r="D5" s="12">
        <v>100</v>
      </c>
    </row>
    <row r="6" spans="1:4" ht="18" customHeight="1" x14ac:dyDescent="0.3">
      <c r="A6" t="s">
        <v>16</v>
      </c>
      <c r="B6"/>
      <c r="C6" t="s">
        <v>17</v>
      </c>
      <c r="D6">
        <v>3000</v>
      </c>
    </row>
    <row r="7" spans="1:4" ht="18" customHeight="1" x14ac:dyDescent="0.3">
      <c r="A7" t="s">
        <v>18</v>
      </c>
      <c r="B7">
        <v>1</v>
      </c>
      <c r="C7" t="s">
        <v>19</v>
      </c>
      <c r="D7">
        <v>1</v>
      </c>
    </row>
    <row r="8" spans="1:4" x14ac:dyDescent="0.3">
      <c r="A8" t="s">
        <v>20</v>
      </c>
      <c r="B8" t="s">
        <v>21</v>
      </c>
      <c r="C8" t="s">
        <v>19</v>
      </c>
      <c r="D8">
        <v>3000</v>
      </c>
    </row>
    <row r="9" spans="1:4" x14ac:dyDescent="0.3">
      <c r="A9" t="s">
        <v>22</v>
      </c>
      <c r="B9" t="s">
        <v>23</v>
      </c>
      <c r="C9" t="s">
        <v>24</v>
      </c>
      <c r="D9">
        <v>2000</v>
      </c>
    </row>
    <row r="10" spans="1:4" x14ac:dyDescent="0.3">
      <c r="A10" t="s">
        <v>25</v>
      </c>
      <c r="B10" t="s">
        <v>26</v>
      </c>
      <c r="C10" t="s">
        <v>24</v>
      </c>
      <c r="D10">
        <v>100</v>
      </c>
    </row>
    <row r="11" spans="1:4" x14ac:dyDescent="0.3">
      <c r="A11" t="s">
        <v>27</v>
      </c>
      <c r="B11" t="s">
        <v>23</v>
      </c>
      <c r="C11" t="s">
        <v>24</v>
      </c>
      <c r="D11">
        <v>100</v>
      </c>
    </row>
    <row r="12" spans="1:4" x14ac:dyDescent="0.3">
      <c r="A12" t="s">
        <v>28</v>
      </c>
      <c r="B12" t="s">
        <v>29</v>
      </c>
      <c r="C12" t="s">
        <v>24</v>
      </c>
      <c r="D12">
        <v>1000</v>
      </c>
    </row>
    <row r="13" spans="1:4" x14ac:dyDescent="0.3">
      <c r="A13" t="s">
        <v>30</v>
      </c>
      <c r="B13" t="s">
        <v>31</v>
      </c>
      <c r="C13" t="s">
        <v>23</v>
      </c>
      <c r="D13">
        <v>3000</v>
      </c>
    </row>
    <row r="14" spans="1:4" x14ac:dyDescent="0.3">
      <c r="A14" s="22" t="s">
        <v>119</v>
      </c>
      <c r="B14" s="22" t="s">
        <v>120</v>
      </c>
      <c r="C14" s="22" t="s">
        <v>121</v>
      </c>
      <c r="D14" s="22">
        <v>2000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10" sqref="A10"/>
    </sheetView>
  </sheetViews>
  <sheetFormatPr defaultRowHeight="16.5" x14ac:dyDescent="0.3"/>
  <cols>
    <col min="1" max="1" width="8.5" style="22" bestFit="1" customWidth="1"/>
    <col min="2" max="2" width="11.375" style="22" bestFit="1" customWidth="1"/>
  </cols>
  <sheetData>
    <row r="1" spans="1:2" x14ac:dyDescent="0.3">
      <c r="A1" s="23" t="s">
        <v>32</v>
      </c>
      <c r="B1" s="23" t="s">
        <v>33</v>
      </c>
    </row>
    <row r="2" spans="1:2" x14ac:dyDescent="0.3">
      <c r="A2" s="24" t="s">
        <v>34</v>
      </c>
      <c r="B2" s="11" t="s">
        <v>35</v>
      </c>
    </row>
    <row r="3" spans="1:2" x14ac:dyDescent="0.3">
      <c r="A3" s="24" t="s">
        <v>19</v>
      </c>
      <c r="B3" s="11" t="s">
        <v>36</v>
      </c>
    </row>
    <row r="4" spans="1:2" x14ac:dyDescent="0.3">
      <c r="A4" t="s">
        <v>37</v>
      </c>
      <c r="B4" t="s">
        <v>35</v>
      </c>
    </row>
    <row r="5" spans="1:2" x14ac:dyDescent="0.3">
      <c r="A5" t="s">
        <v>38</v>
      </c>
      <c r="B5" t="s">
        <v>36</v>
      </c>
    </row>
    <row r="6" spans="1:2" x14ac:dyDescent="0.3">
      <c r="A6" t="s">
        <v>24</v>
      </c>
      <c r="B6" t="s">
        <v>36</v>
      </c>
    </row>
    <row r="7" spans="1:2" x14ac:dyDescent="0.3">
      <c r="A7" t="s">
        <v>39</v>
      </c>
      <c r="B7" t="s">
        <v>35</v>
      </c>
    </row>
    <row r="8" spans="1:2" x14ac:dyDescent="0.3">
      <c r="A8" t="s">
        <v>29</v>
      </c>
      <c r="B8" t="s">
        <v>36</v>
      </c>
    </row>
    <row r="9" spans="1:2" x14ac:dyDescent="0.3">
      <c r="A9" t="s">
        <v>23</v>
      </c>
      <c r="B9" t="s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A10" sqref="A10:G11"/>
    </sheetView>
  </sheetViews>
  <sheetFormatPr defaultRowHeight="16.5" x14ac:dyDescent="0.3"/>
  <cols>
    <col min="1" max="1" width="7.125" style="22" bestFit="1" customWidth="1"/>
    <col min="2" max="2" width="13.125" style="22" bestFit="1" customWidth="1"/>
    <col min="3" max="3" width="13.375" style="22" bestFit="1" customWidth="1"/>
    <col min="4" max="4" width="8.875" style="22" bestFit="1" customWidth="1"/>
    <col min="5" max="5" width="11.125" style="22" bestFit="1" customWidth="1"/>
    <col min="7" max="7" width="9.25" style="22" bestFit="1" customWidth="1"/>
  </cols>
  <sheetData>
    <row r="1" spans="1:7" x14ac:dyDescent="0.3">
      <c r="A1" s="23" t="s">
        <v>0</v>
      </c>
      <c r="B1" s="23" t="s">
        <v>1</v>
      </c>
      <c r="C1" s="14" t="s">
        <v>40</v>
      </c>
      <c r="D1" s="14" t="s">
        <v>2</v>
      </c>
      <c r="E1" s="14" t="s">
        <v>41</v>
      </c>
      <c r="F1" s="14" t="s">
        <v>3</v>
      </c>
      <c r="G1" s="14" t="s">
        <v>42</v>
      </c>
    </row>
    <row r="2" spans="1:7" x14ac:dyDescent="0.3">
      <c r="A2" s="17" t="s">
        <v>4</v>
      </c>
      <c r="B2" s="17" t="s">
        <v>43</v>
      </c>
      <c r="C2" s="20" t="s">
        <v>44</v>
      </c>
      <c r="D2" s="19" t="s">
        <v>6</v>
      </c>
      <c r="E2" s="21">
        <v>43853</v>
      </c>
      <c r="F2" s="19">
        <v>1000</v>
      </c>
      <c r="G2" s="19">
        <v>23</v>
      </c>
    </row>
    <row r="3" spans="1:7" x14ac:dyDescent="0.3">
      <c r="A3" s="17" t="s">
        <v>4</v>
      </c>
      <c r="B3" s="17" t="s">
        <v>43</v>
      </c>
      <c r="C3" s="20" t="s">
        <v>45</v>
      </c>
      <c r="D3" s="19" t="s">
        <v>34</v>
      </c>
      <c r="E3" s="21">
        <v>43853</v>
      </c>
      <c r="F3" s="19">
        <v>2000</v>
      </c>
      <c r="G3" s="19">
        <v>13</v>
      </c>
    </row>
    <row r="4" spans="1:7" x14ac:dyDescent="0.3">
      <c r="A4" s="17" t="s">
        <v>46</v>
      </c>
      <c r="B4" s="17" t="s">
        <v>43</v>
      </c>
      <c r="C4" s="20" t="s">
        <v>44</v>
      </c>
      <c r="D4" s="19" t="s">
        <v>6</v>
      </c>
      <c r="E4" s="21">
        <v>43853</v>
      </c>
      <c r="F4" s="19">
        <v>3000</v>
      </c>
      <c r="G4" s="19">
        <v>23</v>
      </c>
    </row>
    <row r="5" spans="1:7" x14ac:dyDescent="0.3">
      <c r="A5" s="17" t="s">
        <v>4</v>
      </c>
      <c r="B5" s="17" t="s">
        <v>43</v>
      </c>
      <c r="C5" s="20" t="s">
        <v>45</v>
      </c>
      <c r="D5" s="19" t="s">
        <v>34</v>
      </c>
      <c r="E5" s="21">
        <v>43853</v>
      </c>
      <c r="F5" s="19">
        <v>4000</v>
      </c>
      <c r="G5" s="19">
        <v>13</v>
      </c>
    </row>
    <row r="6" spans="1:7" x14ac:dyDescent="0.3">
      <c r="A6" s="17" t="s">
        <v>47</v>
      </c>
      <c r="B6" s="17" t="s">
        <v>43</v>
      </c>
      <c r="C6" s="20" t="s">
        <v>44</v>
      </c>
      <c r="D6" s="19" t="s">
        <v>6</v>
      </c>
      <c r="E6" s="21">
        <v>43853</v>
      </c>
      <c r="F6" s="19">
        <v>2000</v>
      </c>
      <c r="G6" s="19">
        <v>23</v>
      </c>
    </row>
    <row r="7" spans="1:7" x14ac:dyDescent="0.3">
      <c r="A7" s="17" t="s">
        <v>46</v>
      </c>
      <c r="B7" s="17" t="s">
        <v>43</v>
      </c>
      <c r="C7" s="20" t="s">
        <v>45</v>
      </c>
      <c r="D7" s="19" t="s">
        <v>34</v>
      </c>
      <c r="E7" s="21">
        <v>43853</v>
      </c>
      <c r="F7" s="19">
        <v>4000</v>
      </c>
      <c r="G7" s="19">
        <v>13</v>
      </c>
    </row>
    <row r="8" spans="1:7" x14ac:dyDescent="0.3">
      <c r="A8" s="17" t="s">
        <v>4</v>
      </c>
      <c r="B8" s="17" t="s">
        <v>43</v>
      </c>
      <c r="C8" s="20" t="s">
        <v>44</v>
      </c>
      <c r="D8" s="19" t="s">
        <v>6</v>
      </c>
      <c r="E8" s="21">
        <v>43853</v>
      </c>
      <c r="F8" s="19">
        <v>1000</v>
      </c>
      <c r="G8" s="19">
        <v>23</v>
      </c>
    </row>
    <row r="9" spans="1:7" x14ac:dyDescent="0.3">
      <c r="A9" s="17" t="s">
        <v>47</v>
      </c>
      <c r="B9" s="17" t="s">
        <v>43</v>
      </c>
      <c r="C9" s="20" t="s">
        <v>45</v>
      </c>
      <c r="D9" s="19" t="s">
        <v>34</v>
      </c>
      <c r="E9" s="21">
        <v>43853</v>
      </c>
      <c r="F9" s="19">
        <v>2000</v>
      </c>
      <c r="G9" s="19">
        <v>13</v>
      </c>
    </row>
    <row r="10" spans="1:7" x14ac:dyDescent="0.3">
      <c r="A10" s="17" t="s">
        <v>46</v>
      </c>
      <c r="B10" s="17" t="s">
        <v>43</v>
      </c>
      <c r="C10" s="20" t="s">
        <v>44</v>
      </c>
      <c r="D10" s="19" t="s">
        <v>6</v>
      </c>
      <c r="E10" s="21">
        <v>43853</v>
      </c>
      <c r="F10" s="19">
        <v>3000</v>
      </c>
      <c r="G10" s="19">
        <v>50</v>
      </c>
    </row>
    <row r="11" spans="1:7" x14ac:dyDescent="0.3">
      <c r="A11" s="17" t="s">
        <v>46</v>
      </c>
      <c r="B11" s="17" t="s">
        <v>43</v>
      </c>
      <c r="C11" s="20" t="s">
        <v>45</v>
      </c>
      <c r="D11" s="19" t="s">
        <v>34</v>
      </c>
      <c r="E11" s="21">
        <v>43853</v>
      </c>
      <c r="F11" s="19">
        <v>5000</v>
      </c>
      <c r="G11" s="19">
        <v>30</v>
      </c>
    </row>
    <row r="12" spans="1:7" x14ac:dyDescent="0.3">
      <c r="A12" t="s">
        <v>20</v>
      </c>
      <c r="B12" t="s">
        <v>21</v>
      </c>
      <c r="C12" t="s">
        <v>44</v>
      </c>
      <c r="D12" t="s">
        <v>19</v>
      </c>
      <c r="E12" t="s">
        <v>48</v>
      </c>
      <c r="F12">
        <v>3000</v>
      </c>
      <c r="G12">
        <v>100</v>
      </c>
    </row>
    <row r="13" spans="1:7" x14ac:dyDescent="0.3">
      <c r="A13" t="s">
        <v>25</v>
      </c>
      <c r="B13" t="s">
        <v>26</v>
      </c>
      <c r="C13" t="s">
        <v>44</v>
      </c>
      <c r="D13" t="s">
        <v>24</v>
      </c>
      <c r="E13" t="s">
        <v>49</v>
      </c>
      <c r="F13">
        <v>100</v>
      </c>
      <c r="G13">
        <v>10</v>
      </c>
    </row>
    <row r="14" spans="1:7" x14ac:dyDescent="0.3">
      <c r="A14" t="s">
        <v>27</v>
      </c>
      <c r="B14" t="s">
        <v>23</v>
      </c>
      <c r="C14" t="s">
        <v>44</v>
      </c>
      <c r="D14" t="s">
        <v>24</v>
      </c>
      <c r="E14" t="s">
        <v>49</v>
      </c>
      <c r="F14">
        <v>100</v>
      </c>
      <c r="G14">
        <v>10</v>
      </c>
    </row>
    <row r="15" spans="1:7" x14ac:dyDescent="0.3">
      <c r="A15" t="s">
        <v>27</v>
      </c>
      <c r="B15" t="s">
        <v>23</v>
      </c>
      <c r="C15" t="s">
        <v>45</v>
      </c>
      <c r="D15" t="s">
        <v>39</v>
      </c>
      <c r="E15" t="s">
        <v>49</v>
      </c>
      <c r="F15">
        <v>100</v>
      </c>
      <c r="G15">
        <v>5</v>
      </c>
    </row>
    <row r="16" spans="1:7" x14ac:dyDescent="0.3">
      <c r="A16" t="s">
        <v>20</v>
      </c>
      <c r="B16" t="s">
        <v>21</v>
      </c>
      <c r="C16" t="s">
        <v>45</v>
      </c>
      <c r="D16" t="s">
        <v>34</v>
      </c>
      <c r="E16" t="s">
        <v>49</v>
      </c>
      <c r="F16">
        <v>3500</v>
      </c>
      <c r="G16">
        <v>90</v>
      </c>
    </row>
    <row r="17" spans="1:7" x14ac:dyDescent="0.3">
      <c r="A17" t="s">
        <v>20</v>
      </c>
      <c r="B17" t="s">
        <v>21</v>
      </c>
      <c r="C17" t="s">
        <v>45</v>
      </c>
      <c r="D17" t="s">
        <v>34</v>
      </c>
      <c r="E17" t="s">
        <v>49</v>
      </c>
      <c r="F17">
        <v>4000</v>
      </c>
      <c r="G17">
        <v>3</v>
      </c>
    </row>
    <row r="18" spans="1:7" x14ac:dyDescent="0.3">
      <c r="A18" t="s">
        <v>20</v>
      </c>
      <c r="B18" t="s">
        <v>21</v>
      </c>
      <c r="C18" t="s">
        <v>44</v>
      </c>
      <c r="D18" t="s">
        <v>24</v>
      </c>
      <c r="E18" t="s">
        <v>49</v>
      </c>
      <c r="F18">
        <v>3000</v>
      </c>
      <c r="G18">
        <v>10</v>
      </c>
    </row>
    <row r="19" spans="1:7" x14ac:dyDescent="0.3">
      <c r="A19" t="s">
        <v>30</v>
      </c>
      <c r="B19" t="s">
        <v>31</v>
      </c>
      <c r="C19" t="s">
        <v>44</v>
      </c>
      <c r="D19" t="s">
        <v>23</v>
      </c>
      <c r="E19" t="s">
        <v>49</v>
      </c>
      <c r="F19">
        <v>2800</v>
      </c>
      <c r="G19">
        <v>30</v>
      </c>
    </row>
    <row r="20" spans="1:7" x14ac:dyDescent="0.3">
      <c r="A20" t="s">
        <v>30</v>
      </c>
      <c r="B20" t="s">
        <v>31</v>
      </c>
      <c r="C20" t="s">
        <v>45</v>
      </c>
      <c r="D20" t="s">
        <v>39</v>
      </c>
      <c r="E20" t="s">
        <v>50</v>
      </c>
      <c r="F20">
        <v>3000</v>
      </c>
      <c r="G20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"/>
  <sheetViews>
    <sheetView showGridLines="0" zoomScale="70" zoomScaleNormal="70" workbookViewId="0">
      <selection activeCell="H16" sqref="H16"/>
    </sheetView>
  </sheetViews>
  <sheetFormatPr defaultRowHeight="16.5" x14ac:dyDescent="0.3"/>
  <cols>
    <col min="1" max="1" width="1.125" style="22" customWidth="1"/>
    <col min="2" max="2" width="17.125" style="25" bestFit="1" customWidth="1"/>
    <col min="3" max="3" width="11.25" style="2" bestFit="1" customWidth="1"/>
    <col min="4" max="4" width="9.375" style="2" bestFit="1" customWidth="1"/>
    <col min="5" max="5" width="17.125" style="2" bestFit="1" customWidth="1"/>
    <col min="6" max="6" width="13.75" style="2" customWidth="1"/>
    <col min="7" max="7" width="9.375" style="2" bestFit="1" customWidth="1"/>
    <col min="8" max="8" width="2.5" style="22" customWidth="1"/>
    <col min="9" max="9" width="17.125" style="25" bestFit="1" customWidth="1"/>
    <col min="10" max="10" width="11.25" style="2" bestFit="1" customWidth="1"/>
    <col min="11" max="11" width="10" style="2" customWidth="1"/>
    <col min="12" max="12" width="17.125" style="2" bestFit="1" customWidth="1"/>
    <col min="13" max="13" width="13.5" style="2" customWidth="1"/>
    <col min="14" max="14" width="11" style="2" customWidth="1"/>
    <col min="15" max="15" width="3.625" style="22" customWidth="1"/>
    <col min="16" max="16" width="16.875" style="22" bestFit="1" customWidth="1"/>
    <col min="19" max="19" width="15.75" style="22" customWidth="1"/>
    <col min="20" max="20" width="13" style="22" customWidth="1"/>
  </cols>
  <sheetData>
    <row r="1" spans="2:21" ht="19.149999999999999" customHeight="1" x14ac:dyDescent="0.3">
      <c r="B1" s="41" t="s">
        <v>51</v>
      </c>
      <c r="C1" s="42"/>
      <c r="D1" s="42"/>
      <c r="E1" s="42"/>
      <c r="F1" s="42"/>
      <c r="G1" s="42"/>
      <c r="I1" s="41" t="s">
        <v>52</v>
      </c>
      <c r="J1" s="42"/>
      <c r="K1" s="42"/>
      <c r="L1" s="42"/>
      <c r="M1" s="42"/>
      <c r="N1" s="42"/>
      <c r="P1" s="41" t="s">
        <v>53</v>
      </c>
      <c r="Q1" s="42"/>
      <c r="R1" s="42"/>
      <c r="S1" s="42"/>
      <c r="T1" s="42"/>
      <c r="U1" s="42"/>
    </row>
    <row r="2" spans="2:21" x14ac:dyDescent="0.3">
      <c r="B2" s="43" t="s">
        <v>54</v>
      </c>
      <c r="C2" s="44"/>
      <c r="D2" s="45"/>
      <c r="E2" s="43" t="s">
        <v>55</v>
      </c>
      <c r="F2" s="44"/>
      <c r="G2" s="45"/>
      <c r="I2" s="43" t="s">
        <v>54</v>
      </c>
      <c r="J2" s="44"/>
      <c r="K2" s="45"/>
      <c r="L2" s="43" t="s">
        <v>55</v>
      </c>
      <c r="M2" s="44"/>
      <c r="N2" s="45"/>
      <c r="P2" s="43" t="s">
        <v>54</v>
      </c>
      <c r="Q2" s="44"/>
      <c r="R2" s="45"/>
      <c r="S2" s="43" t="s">
        <v>55</v>
      </c>
      <c r="T2" s="44"/>
      <c r="U2" s="45"/>
    </row>
    <row r="3" spans="2:21" s="3" customFormat="1" x14ac:dyDescent="0.3">
      <c r="B3" s="23" t="s">
        <v>56</v>
      </c>
      <c r="C3" s="23" t="s">
        <v>36</v>
      </c>
      <c r="D3" s="23" t="s">
        <v>57</v>
      </c>
      <c r="E3" s="23" t="s">
        <v>56</v>
      </c>
      <c r="F3" s="23" t="s">
        <v>36</v>
      </c>
      <c r="G3" s="23" t="s">
        <v>57</v>
      </c>
      <c r="I3" s="23" t="s">
        <v>56</v>
      </c>
      <c r="J3" s="23" t="s">
        <v>36</v>
      </c>
      <c r="K3" s="23" t="s">
        <v>57</v>
      </c>
      <c r="L3" s="23" t="s">
        <v>56</v>
      </c>
      <c r="M3" s="23" t="s">
        <v>36</v>
      </c>
      <c r="N3" s="23" t="s">
        <v>57</v>
      </c>
      <c r="P3" s="23" t="s">
        <v>56</v>
      </c>
      <c r="Q3" s="23" t="s">
        <v>36</v>
      </c>
      <c r="R3" s="23" t="s">
        <v>57</v>
      </c>
      <c r="S3" s="23" t="s">
        <v>56</v>
      </c>
      <c r="T3" s="23" t="s">
        <v>36</v>
      </c>
      <c r="U3" s="23" t="s">
        <v>57</v>
      </c>
    </row>
    <row r="4" spans="2:21" x14ac:dyDescent="0.3">
      <c r="B4" s="6">
        <v>20180118</v>
      </c>
      <c r="C4" s="5" t="s">
        <v>58</v>
      </c>
      <c r="D4" s="26">
        <v>60</v>
      </c>
      <c r="E4" s="7">
        <v>20160322</v>
      </c>
      <c r="F4" s="27" t="s">
        <v>59</v>
      </c>
      <c r="G4" s="28">
        <v>20</v>
      </c>
      <c r="H4" s="25"/>
      <c r="I4" s="6">
        <v>20170809</v>
      </c>
      <c r="J4" s="5" t="s">
        <v>58</v>
      </c>
      <c r="K4" s="26">
        <v>40</v>
      </c>
      <c r="L4" s="7">
        <v>20160418</v>
      </c>
      <c r="M4" s="27" t="s">
        <v>59</v>
      </c>
      <c r="N4" s="28">
        <v>20</v>
      </c>
      <c r="P4" s="6">
        <v>20190527</v>
      </c>
      <c r="Q4" s="5" t="s">
        <v>60</v>
      </c>
      <c r="R4" s="26">
        <v>500</v>
      </c>
      <c r="S4" s="7">
        <v>20180413</v>
      </c>
      <c r="T4" s="27" t="s">
        <v>59</v>
      </c>
      <c r="U4" s="28">
        <v>1000</v>
      </c>
    </row>
    <row r="5" spans="2:21" x14ac:dyDescent="0.3">
      <c r="B5" s="6">
        <v>20180312</v>
      </c>
      <c r="C5" s="5" t="s">
        <v>58</v>
      </c>
      <c r="D5" s="26">
        <v>40</v>
      </c>
      <c r="E5" s="7">
        <v>20160418</v>
      </c>
      <c r="F5" s="27" t="s">
        <v>59</v>
      </c>
      <c r="G5" s="28">
        <v>20</v>
      </c>
      <c r="H5" s="25"/>
      <c r="I5" s="6">
        <v>20171101</v>
      </c>
      <c r="J5" s="5" t="s">
        <v>58</v>
      </c>
      <c r="K5" s="26">
        <v>60</v>
      </c>
      <c r="L5" s="7">
        <v>20160601</v>
      </c>
      <c r="M5" s="27" t="s">
        <v>59</v>
      </c>
      <c r="N5" s="28">
        <v>20</v>
      </c>
      <c r="P5" s="6">
        <v>20191025</v>
      </c>
      <c r="Q5" s="5" t="s">
        <v>60</v>
      </c>
      <c r="R5" s="26">
        <v>1200</v>
      </c>
      <c r="S5" s="7">
        <v>20180621</v>
      </c>
      <c r="T5" s="27" t="s">
        <v>59</v>
      </c>
      <c r="U5" s="28">
        <v>500</v>
      </c>
    </row>
    <row r="6" spans="2:21" x14ac:dyDescent="0.3">
      <c r="B6" s="6">
        <v>20180416</v>
      </c>
      <c r="C6" s="5" t="s">
        <v>58</v>
      </c>
      <c r="D6" s="26">
        <v>100</v>
      </c>
      <c r="E6" s="7">
        <v>20160601</v>
      </c>
      <c r="F6" s="27" t="s">
        <v>59</v>
      </c>
      <c r="G6" s="28">
        <v>20</v>
      </c>
      <c r="H6" s="25"/>
      <c r="I6" s="6">
        <v>20171108</v>
      </c>
      <c r="J6" s="5" t="s">
        <v>58</v>
      </c>
      <c r="K6" s="26">
        <v>50</v>
      </c>
      <c r="L6" s="7">
        <v>20160722</v>
      </c>
      <c r="M6" s="27" t="s">
        <v>59</v>
      </c>
      <c r="N6" s="28">
        <v>20</v>
      </c>
      <c r="P6" s="6"/>
      <c r="Q6" s="5"/>
      <c r="R6" s="26"/>
      <c r="S6" s="7">
        <v>20190513</v>
      </c>
      <c r="T6" s="27" t="s">
        <v>59</v>
      </c>
      <c r="U6" s="28">
        <v>500</v>
      </c>
    </row>
    <row r="7" spans="2:21" x14ac:dyDescent="0.3">
      <c r="B7" s="6">
        <v>20181219</v>
      </c>
      <c r="C7" s="5" t="s">
        <v>58</v>
      </c>
      <c r="D7" s="26">
        <v>100</v>
      </c>
      <c r="E7" s="7">
        <v>20160722</v>
      </c>
      <c r="F7" s="27" t="s">
        <v>59</v>
      </c>
      <c r="G7" s="28">
        <v>20</v>
      </c>
      <c r="H7" s="25"/>
      <c r="I7" s="6">
        <v>20171211</v>
      </c>
      <c r="J7" s="5" t="s">
        <v>58</v>
      </c>
      <c r="K7" s="26">
        <v>60</v>
      </c>
      <c r="L7" s="7">
        <v>20160922</v>
      </c>
      <c r="M7" s="27" t="s">
        <v>59</v>
      </c>
      <c r="N7" s="28">
        <v>20</v>
      </c>
      <c r="P7" s="6"/>
      <c r="Q7" s="5"/>
      <c r="R7" s="26"/>
      <c r="S7" s="7">
        <v>20190919</v>
      </c>
      <c r="T7" s="27" t="s">
        <v>61</v>
      </c>
      <c r="U7" s="28">
        <v>500</v>
      </c>
    </row>
    <row r="8" spans="2:21" x14ac:dyDescent="0.3">
      <c r="B8" s="6"/>
      <c r="C8" s="5"/>
      <c r="D8" s="26"/>
      <c r="E8" s="7">
        <v>20161101</v>
      </c>
      <c r="F8" s="27" t="s">
        <v>59</v>
      </c>
      <c r="G8" s="28">
        <v>20</v>
      </c>
      <c r="H8" s="25"/>
      <c r="I8" s="6">
        <v>20180115</v>
      </c>
      <c r="J8" s="5" t="s">
        <v>58</v>
      </c>
      <c r="K8" s="26">
        <v>60</v>
      </c>
      <c r="L8" s="7">
        <v>20161101</v>
      </c>
      <c r="M8" s="27" t="s">
        <v>59</v>
      </c>
      <c r="N8" s="28">
        <v>20</v>
      </c>
      <c r="P8" s="6"/>
      <c r="Q8" s="5"/>
      <c r="R8" s="26"/>
      <c r="S8" s="7">
        <v>20191101</v>
      </c>
      <c r="T8" s="27" t="s">
        <v>61</v>
      </c>
      <c r="U8" s="28">
        <v>1000</v>
      </c>
    </row>
    <row r="9" spans="2:21" x14ac:dyDescent="0.3">
      <c r="B9" s="6"/>
      <c r="C9" s="5"/>
      <c r="D9" s="26"/>
      <c r="E9" s="7">
        <v>20161123</v>
      </c>
      <c r="F9" s="27" t="s">
        <v>59</v>
      </c>
      <c r="G9" s="28">
        <v>20</v>
      </c>
      <c r="H9" s="25"/>
      <c r="I9" s="6">
        <v>20180323</v>
      </c>
      <c r="J9" s="5" t="s">
        <v>58</v>
      </c>
      <c r="K9" s="26">
        <v>80</v>
      </c>
      <c r="L9" s="7">
        <v>20161123</v>
      </c>
      <c r="M9" s="27" t="s">
        <v>59</v>
      </c>
      <c r="N9" s="28">
        <v>40</v>
      </c>
      <c r="P9" s="6"/>
      <c r="Q9" s="5"/>
      <c r="R9" s="26"/>
      <c r="S9" s="7"/>
      <c r="T9" s="27"/>
      <c r="U9" s="28"/>
    </row>
    <row r="10" spans="2:21" x14ac:dyDescent="0.3">
      <c r="B10" s="6"/>
      <c r="C10" s="5"/>
      <c r="D10" s="26"/>
      <c r="E10" s="7">
        <v>20170112</v>
      </c>
      <c r="F10" s="27" t="s">
        <v>59</v>
      </c>
      <c r="G10" s="28">
        <v>20</v>
      </c>
      <c r="H10" s="25"/>
      <c r="I10" s="6">
        <v>20180725</v>
      </c>
      <c r="J10" s="5" t="s">
        <v>58</v>
      </c>
      <c r="K10" s="26">
        <v>80</v>
      </c>
      <c r="L10" s="7">
        <v>20161020</v>
      </c>
      <c r="M10" s="27" t="s">
        <v>59</v>
      </c>
      <c r="N10" s="28">
        <v>20</v>
      </c>
      <c r="P10" s="6"/>
      <c r="Q10" s="5"/>
      <c r="R10" s="26"/>
      <c r="S10" s="7"/>
      <c r="T10" s="27"/>
      <c r="U10" s="28"/>
    </row>
    <row r="11" spans="2:21" x14ac:dyDescent="0.3">
      <c r="B11" s="6"/>
      <c r="C11" s="5"/>
      <c r="D11" s="26"/>
      <c r="E11" s="7">
        <v>20170306</v>
      </c>
      <c r="F11" s="27" t="s">
        <v>59</v>
      </c>
      <c r="G11" s="28">
        <v>20</v>
      </c>
      <c r="H11" s="25"/>
      <c r="I11" s="6">
        <v>20181024</v>
      </c>
      <c r="J11" s="5" t="s">
        <v>58</v>
      </c>
      <c r="K11" s="26">
        <v>80</v>
      </c>
      <c r="L11" s="7">
        <v>20161215</v>
      </c>
      <c r="M11" s="27" t="s">
        <v>59</v>
      </c>
      <c r="N11" s="28">
        <v>20</v>
      </c>
      <c r="P11" s="6"/>
      <c r="Q11" s="5"/>
      <c r="R11" s="26"/>
      <c r="S11" s="7"/>
      <c r="T11" s="27"/>
      <c r="U11" s="28"/>
    </row>
    <row r="12" spans="2:21" x14ac:dyDescent="0.3">
      <c r="B12" s="6"/>
      <c r="C12" s="5"/>
      <c r="D12" s="26"/>
      <c r="E12" s="7">
        <v>20170421</v>
      </c>
      <c r="F12" s="27" t="s">
        <v>59</v>
      </c>
      <c r="G12" s="28">
        <v>20</v>
      </c>
      <c r="H12" s="25"/>
      <c r="I12" s="6">
        <v>20181217</v>
      </c>
      <c r="J12" s="5" t="s">
        <v>58</v>
      </c>
      <c r="K12" s="26">
        <v>100</v>
      </c>
      <c r="L12" s="7">
        <v>20170119</v>
      </c>
      <c r="M12" s="27" t="s">
        <v>59</v>
      </c>
      <c r="N12" s="28">
        <v>20</v>
      </c>
      <c r="P12" s="6"/>
      <c r="Q12" s="5"/>
      <c r="R12" s="26"/>
      <c r="S12" s="7"/>
      <c r="T12" s="27"/>
      <c r="U12" s="28"/>
    </row>
    <row r="13" spans="2:21" x14ac:dyDescent="0.3">
      <c r="B13" s="6"/>
      <c r="C13" s="5"/>
      <c r="D13" s="26"/>
      <c r="E13" s="7">
        <v>20170601</v>
      </c>
      <c r="F13" s="27" t="s">
        <v>59</v>
      </c>
      <c r="G13" s="28">
        <v>20</v>
      </c>
      <c r="H13" s="25"/>
      <c r="I13" s="6"/>
      <c r="J13" s="5"/>
      <c r="K13" s="26"/>
      <c r="L13" s="7">
        <v>20170306</v>
      </c>
      <c r="M13" s="27" t="s">
        <v>59</v>
      </c>
      <c r="N13" s="28">
        <v>20</v>
      </c>
      <c r="P13" s="6"/>
      <c r="Q13" s="5"/>
      <c r="R13" s="26"/>
      <c r="S13" s="7"/>
      <c r="T13" s="27"/>
      <c r="U13" s="28"/>
    </row>
    <row r="14" spans="2:21" ht="15.75" customHeight="1" x14ac:dyDescent="0.3">
      <c r="B14" s="6"/>
      <c r="C14" s="5"/>
      <c r="D14" s="26"/>
      <c r="E14" s="7"/>
      <c r="F14" s="27"/>
      <c r="G14" s="28"/>
      <c r="H14" s="25"/>
      <c r="I14" s="6"/>
      <c r="J14" s="5"/>
      <c r="K14" s="26"/>
      <c r="L14" s="7"/>
      <c r="M14" s="27"/>
      <c r="N14" s="28"/>
      <c r="P14" s="6"/>
      <c r="Q14" s="5"/>
      <c r="R14" s="26"/>
      <c r="S14" s="7"/>
      <c r="T14" s="27"/>
      <c r="U14" s="28"/>
    </row>
    <row r="15" spans="2:21" ht="17.45" customHeight="1" x14ac:dyDescent="0.3">
      <c r="B15" s="6"/>
      <c r="C15" s="5"/>
      <c r="D15" s="26"/>
      <c r="E15" s="7"/>
      <c r="F15" s="27"/>
      <c r="G15" s="28"/>
      <c r="H15" s="25"/>
      <c r="I15" s="6"/>
      <c r="J15" s="5"/>
      <c r="K15" s="26"/>
      <c r="L15" s="7"/>
      <c r="M15" s="27"/>
      <c r="N15" s="28"/>
      <c r="P15" s="6"/>
      <c r="Q15" s="5"/>
      <c r="R15" s="26"/>
      <c r="S15" s="7"/>
      <c r="T15" s="27"/>
      <c r="U15" s="28"/>
    </row>
    <row r="16" spans="2:21" ht="17.45" customHeight="1" x14ac:dyDescent="0.3">
      <c r="B16" s="29" t="s">
        <v>62</v>
      </c>
      <c r="C16" s="9"/>
      <c r="D16" s="30">
        <f>SUM(D4:D15)</f>
        <v>300</v>
      </c>
      <c r="E16" s="30" t="s">
        <v>62</v>
      </c>
      <c r="F16" s="30"/>
      <c r="G16" s="30">
        <f>SUM(G4:G15)</f>
        <v>200</v>
      </c>
      <c r="H16" s="25"/>
      <c r="I16" s="29" t="s">
        <v>62</v>
      </c>
      <c r="J16" s="9"/>
      <c r="K16" s="30">
        <f>SUM(K4:K15)</f>
        <v>610</v>
      </c>
      <c r="L16" s="30" t="s">
        <v>62</v>
      </c>
      <c r="M16" s="30"/>
      <c r="N16" s="30">
        <f>SUM(N4:N15)</f>
        <v>220</v>
      </c>
      <c r="P16" s="29" t="s">
        <v>62</v>
      </c>
      <c r="Q16" s="9"/>
      <c r="R16" s="30">
        <f>SUM(R4:R15)</f>
        <v>1700</v>
      </c>
      <c r="S16" s="30" t="s">
        <v>62</v>
      </c>
      <c r="T16" s="30"/>
      <c r="U16" s="30">
        <f>SUM(U4:U15)</f>
        <v>3500</v>
      </c>
    </row>
    <row r="17" spans="3:21" x14ac:dyDescent="0.3">
      <c r="C17" s="25"/>
      <c r="D17" s="25"/>
      <c r="E17" s="25"/>
      <c r="F17" s="25"/>
      <c r="G17" s="25"/>
      <c r="J17" s="25"/>
      <c r="K17" s="25"/>
      <c r="L17" s="25"/>
      <c r="M17" s="25"/>
      <c r="N17" s="25"/>
      <c r="P17" s="25"/>
      <c r="Q17" s="25"/>
      <c r="R17" s="25"/>
      <c r="S17" s="25"/>
      <c r="T17" s="25"/>
      <c r="U17" s="25"/>
    </row>
  </sheetData>
  <mergeCells count="9">
    <mergeCell ref="P1:U1"/>
    <mergeCell ref="B1:G1"/>
    <mergeCell ref="I1:N1"/>
    <mergeCell ref="B2:D2"/>
    <mergeCell ref="E2:G2"/>
    <mergeCell ref="I2:K2"/>
    <mergeCell ref="L2:N2"/>
    <mergeCell ref="P2:R2"/>
    <mergeCell ref="S2:U2"/>
  </mergeCells>
  <phoneticPr fontId="2" type="noConversion"/>
  <pageMargins left="0" right="0" top="0.35433070866141742" bottom="0.35433070866141742" header="0.31496062992125978" footer="0.31496062992125978"/>
  <pageSetup paperSize="9" scale="7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"/>
  <sheetViews>
    <sheetView showGridLines="0" zoomScale="70" zoomScaleNormal="70" workbookViewId="0">
      <selection activeCell="E16" sqref="E16"/>
    </sheetView>
  </sheetViews>
  <sheetFormatPr defaultRowHeight="16.5" x14ac:dyDescent="0.3"/>
  <cols>
    <col min="1" max="1" width="1.125" style="22" customWidth="1"/>
    <col min="2" max="2" width="14.625" style="22" bestFit="1" customWidth="1"/>
    <col min="3" max="3" width="20.625" style="2" bestFit="1" customWidth="1"/>
    <col min="4" max="4" width="14.875" style="2" bestFit="1" customWidth="1"/>
    <col min="5" max="5" width="23.5" style="2" customWidth="1"/>
    <col min="6" max="6" width="33.625" style="25" customWidth="1"/>
    <col min="7" max="7" width="11.75" style="2" bestFit="1" customWidth="1"/>
    <col min="8" max="8" width="13.125" style="2" customWidth="1"/>
    <col min="9" max="9" width="4.5" style="2" customWidth="1"/>
    <col min="10" max="10" width="10.75" style="22" bestFit="1" customWidth="1"/>
    <col min="11" max="11" width="14.375" style="2" customWidth="1"/>
    <col min="12" max="12" width="18.75" style="2" customWidth="1"/>
    <col min="13" max="13" width="23.75" style="22" bestFit="1" customWidth="1"/>
  </cols>
  <sheetData>
    <row r="1" spans="2:13" x14ac:dyDescent="0.3">
      <c r="B1" s="4" t="s">
        <v>63</v>
      </c>
      <c r="D1" s="1"/>
      <c r="H1" s="2" t="s">
        <v>64</v>
      </c>
      <c r="I1" s="2" t="s">
        <v>65</v>
      </c>
      <c r="J1">
        <v>1080</v>
      </c>
    </row>
    <row r="2" spans="2:13" s="3" customFormat="1" x14ac:dyDescent="0.3">
      <c r="B2" s="23" t="s">
        <v>66</v>
      </c>
      <c r="C2" s="23" t="s">
        <v>67</v>
      </c>
      <c r="D2" s="23" t="s">
        <v>68</v>
      </c>
      <c r="E2" s="23" t="s">
        <v>69</v>
      </c>
      <c r="F2" s="23" t="s">
        <v>70</v>
      </c>
      <c r="G2" s="23" t="s">
        <v>71</v>
      </c>
      <c r="H2" s="23" t="s">
        <v>72</v>
      </c>
      <c r="I2" s="2"/>
      <c r="J2" s="31" t="s">
        <v>73</v>
      </c>
      <c r="K2" s="23" t="s">
        <v>74</v>
      </c>
      <c r="L2" s="23" t="s">
        <v>75</v>
      </c>
      <c r="M2" s="23" t="s">
        <v>76</v>
      </c>
    </row>
    <row r="3" spans="2:13" ht="21.95" customHeight="1" x14ac:dyDescent="0.3">
      <c r="B3" s="10" t="s">
        <v>34</v>
      </c>
      <c r="C3" s="10" t="s">
        <v>6</v>
      </c>
      <c r="D3" s="10" t="s">
        <v>6</v>
      </c>
      <c r="E3" s="11" t="s">
        <v>5</v>
      </c>
      <c r="F3" s="24" t="s">
        <v>4</v>
      </c>
      <c r="G3" s="32">
        <f>'[1]DIOTEC+Auto'!D162</f>
        <v>6015000</v>
      </c>
      <c r="H3" s="32">
        <f>'[1]DIOTEC+Auto'!H162</f>
        <v>5170000</v>
      </c>
      <c r="J3" s="32">
        <f>0.027*J1*1.03</f>
        <v>30.034800000000001</v>
      </c>
      <c r="K3" s="33">
        <v>5000</v>
      </c>
      <c r="L3" s="32">
        <f t="shared" ref="L3:L10" si="0">K3*J3</f>
        <v>150174</v>
      </c>
      <c r="M3" s="32" t="s">
        <v>77</v>
      </c>
    </row>
    <row r="4" spans="2:13" ht="21.95" customHeight="1" x14ac:dyDescent="0.3">
      <c r="B4" s="10" t="s">
        <v>34</v>
      </c>
      <c r="C4" s="10" t="s">
        <v>78</v>
      </c>
      <c r="D4" s="10" t="s">
        <v>9</v>
      </c>
      <c r="E4" s="11" t="s">
        <v>8</v>
      </c>
      <c r="F4" s="24" t="s">
        <v>7</v>
      </c>
      <c r="G4" s="32">
        <f>'[1]Lattice+Wurth'!D111</f>
        <v>70200</v>
      </c>
      <c r="H4" s="32">
        <f>'[1]Lattice+Wurth'!H111</f>
        <v>64350</v>
      </c>
      <c r="J4" s="32">
        <f>5.98*J1*1.025</f>
        <v>6619.86</v>
      </c>
      <c r="K4" s="33">
        <v>200</v>
      </c>
      <c r="L4" s="32">
        <f t="shared" si="0"/>
        <v>1323972</v>
      </c>
      <c r="M4" s="32"/>
    </row>
    <row r="5" spans="2:13" ht="21.95" customHeight="1" x14ac:dyDescent="0.3">
      <c r="B5" s="10" t="s">
        <v>34</v>
      </c>
      <c r="C5" s="10" t="s">
        <v>78</v>
      </c>
      <c r="D5" s="10" t="s">
        <v>9</v>
      </c>
      <c r="E5" s="11" t="s">
        <v>8</v>
      </c>
      <c r="F5" s="24" t="s">
        <v>79</v>
      </c>
      <c r="G5" s="32">
        <f>'[1]Lattice+Wurth'!L20</f>
        <v>7630</v>
      </c>
      <c r="H5" s="32">
        <f>'[1]Lattice+Wurth'!P20</f>
        <v>7630</v>
      </c>
      <c r="J5" s="32">
        <v>813.19439999999986</v>
      </c>
      <c r="K5" s="33">
        <f>G5-H5</f>
        <v>0</v>
      </c>
      <c r="L5" s="32">
        <f t="shared" si="0"/>
        <v>0</v>
      </c>
      <c r="M5" s="32"/>
    </row>
    <row r="6" spans="2:13" ht="21.95" customHeight="1" x14ac:dyDescent="0.3">
      <c r="B6" s="10" t="s">
        <v>34</v>
      </c>
      <c r="C6" s="10" t="s">
        <v>80</v>
      </c>
      <c r="D6" s="10" t="s">
        <v>81</v>
      </c>
      <c r="E6" s="11" t="s">
        <v>11</v>
      </c>
      <c r="F6" s="24" t="s">
        <v>10</v>
      </c>
      <c r="G6" s="32">
        <f>'[1]AVX+FDK+Littel'!D92</f>
        <v>213500</v>
      </c>
      <c r="H6" s="32">
        <f>'[1]AVX+FDK+Littel'!H92</f>
        <v>201000</v>
      </c>
      <c r="J6" s="32">
        <f>0.26*J1*1.1</f>
        <v>308.88000000000005</v>
      </c>
      <c r="K6" s="33">
        <f>G6-H6</f>
        <v>12500</v>
      </c>
      <c r="L6" s="32">
        <f t="shared" si="0"/>
        <v>3861000.0000000005</v>
      </c>
      <c r="M6" s="32"/>
    </row>
    <row r="7" spans="2:13" ht="21.95" customHeight="1" x14ac:dyDescent="0.3">
      <c r="B7" s="10" t="s">
        <v>34</v>
      </c>
      <c r="C7" s="12" t="s">
        <v>82</v>
      </c>
      <c r="D7" s="12" t="s">
        <v>81</v>
      </c>
      <c r="E7" s="11" t="s">
        <v>83</v>
      </c>
      <c r="F7" s="24" t="s">
        <v>84</v>
      </c>
      <c r="G7" s="32">
        <f>'[1]AVX+FDK+Littel'!L92</f>
        <v>43800</v>
      </c>
      <c r="H7" s="32">
        <f>'[1]AVX+FDK+Littel'!P92</f>
        <v>36100</v>
      </c>
      <c r="J7" s="32">
        <v>1126</v>
      </c>
      <c r="K7" s="33">
        <f>G7-H7</f>
        <v>7700</v>
      </c>
      <c r="L7" s="32">
        <f t="shared" si="0"/>
        <v>8670200</v>
      </c>
      <c r="M7" s="32"/>
    </row>
    <row r="8" spans="2:13" ht="21.95" customHeight="1" x14ac:dyDescent="0.3">
      <c r="B8" s="10" t="s">
        <v>34</v>
      </c>
      <c r="C8" s="12" t="s">
        <v>85</v>
      </c>
      <c r="D8" s="12" t="s">
        <v>81</v>
      </c>
      <c r="E8" s="11" t="s">
        <v>86</v>
      </c>
      <c r="F8" s="24" t="s">
        <v>87</v>
      </c>
      <c r="G8" s="32">
        <f>'[1]AVX+FDK+Littel'!T92</f>
        <v>300000</v>
      </c>
      <c r="H8" s="32">
        <f>'[1]AVX+FDK+Littel'!X92</f>
        <v>270000</v>
      </c>
      <c r="J8" s="32">
        <v>55</v>
      </c>
      <c r="K8" s="33">
        <f>G8-H8</f>
        <v>30000</v>
      </c>
      <c r="L8" s="32">
        <f t="shared" si="0"/>
        <v>1650000</v>
      </c>
      <c r="M8" s="32"/>
    </row>
    <row r="9" spans="2:13" ht="21.95" customHeight="1" x14ac:dyDescent="0.3">
      <c r="B9" s="10" t="s">
        <v>34</v>
      </c>
      <c r="C9" s="10" t="s">
        <v>88</v>
      </c>
      <c r="D9" s="10" t="s">
        <v>88</v>
      </c>
      <c r="E9" s="11" t="s">
        <v>89</v>
      </c>
      <c r="F9" s="24" t="s">
        <v>90</v>
      </c>
      <c r="G9" s="32">
        <f>'[1]Lattice+Wurth'!T55</f>
        <v>204000</v>
      </c>
      <c r="H9" s="32">
        <f>'[1]Lattice+Wurth'!X55</f>
        <v>180000</v>
      </c>
      <c r="J9" s="32">
        <v>13.91241177142857</v>
      </c>
      <c r="K9" s="33">
        <f>G9-H9</f>
        <v>24000</v>
      </c>
      <c r="L9" s="32">
        <f t="shared" si="0"/>
        <v>333897.88251428568</v>
      </c>
      <c r="M9" s="32"/>
    </row>
    <row r="10" spans="2:13" ht="21.95" customHeight="1" x14ac:dyDescent="0.3">
      <c r="B10" s="10" t="s">
        <v>34</v>
      </c>
      <c r="C10" s="10" t="s">
        <v>91</v>
      </c>
      <c r="D10" s="10" t="s">
        <v>92</v>
      </c>
      <c r="E10" s="11" t="s">
        <v>93</v>
      </c>
      <c r="F10" s="24" t="s">
        <v>94</v>
      </c>
      <c r="G10" s="32">
        <f>[1]TDK!D188</f>
        <v>3935000</v>
      </c>
      <c r="H10" s="32">
        <f>[1]TDK!H188</f>
        <v>3511000</v>
      </c>
      <c r="J10" s="32">
        <f>0.112*J1</f>
        <v>120.96000000000001</v>
      </c>
      <c r="K10" s="33">
        <v>6000</v>
      </c>
      <c r="L10" s="32">
        <f t="shared" si="0"/>
        <v>725760</v>
      </c>
      <c r="M10" s="34" t="s">
        <v>95</v>
      </c>
    </row>
    <row r="11" spans="2:13" x14ac:dyDescent="0.3">
      <c r="C11"/>
      <c r="D11"/>
      <c r="E11"/>
      <c r="F11"/>
      <c r="G11"/>
      <c r="H11"/>
      <c r="K11"/>
      <c r="L11" s="35">
        <f>SUM(L3:L10)</f>
        <v>16715003.882514285</v>
      </c>
    </row>
    <row r="12" spans="2:13" x14ac:dyDescent="0.3">
      <c r="L12" s="36"/>
    </row>
    <row r="13" spans="2:13" x14ac:dyDescent="0.3">
      <c r="L13" s="36"/>
    </row>
  </sheetData>
  <phoneticPr fontId="2" type="noConversion"/>
  <pageMargins left="0" right="0" top="0.35433070866141742" bottom="0.35433070866141742" header="0.31496062992125978" footer="0.31496062992125978"/>
  <pageSetup paperSize="9" scale="7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0"/>
  <sheetViews>
    <sheetView showGridLines="0" zoomScale="85" zoomScaleNormal="85" workbookViewId="0">
      <selection activeCell="B1" sqref="B1"/>
    </sheetView>
  </sheetViews>
  <sheetFormatPr defaultRowHeight="16.5" x14ac:dyDescent="0.3"/>
  <cols>
    <col min="1" max="1" width="6.125" style="22" customWidth="1"/>
    <col min="2" max="2" width="21.625" style="22" customWidth="1"/>
    <col min="3" max="3" width="20.625" style="2" bestFit="1" customWidth="1"/>
    <col min="4" max="4" width="9.625" style="2" bestFit="1" customWidth="1"/>
    <col min="5" max="5" width="9.25" style="2" bestFit="1" customWidth="1"/>
    <col min="7" max="8" width="13.125" style="22" bestFit="1" customWidth="1"/>
    <col min="9" max="9" width="10" style="2" bestFit="1" customWidth="1"/>
    <col min="10" max="10" width="11.375" style="2" bestFit="1" customWidth="1"/>
    <col min="12" max="13" width="9.25" style="22" bestFit="1" customWidth="1"/>
  </cols>
  <sheetData>
    <row r="1" spans="2:13" ht="26.25" customHeight="1" x14ac:dyDescent="0.3">
      <c r="B1" s="13" t="s">
        <v>96</v>
      </c>
      <c r="E1" s="1"/>
      <c r="G1" s="8" t="s">
        <v>97</v>
      </c>
    </row>
    <row r="2" spans="2:13" s="3" customFormat="1" x14ac:dyDescent="0.3">
      <c r="B2" s="23" t="s">
        <v>98</v>
      </c>
      <c r="C2" s="23" t="s">
        <v>99</v>
      </c>
      <c r="D2" s="23" t="s">
        <v>36</v>
      </c>
      <c r="G2" s="23" t="s">
        <v>98</v>
      </c>
      <c r="H2" s="23" t="s">
        <v>99</v>
      </c>
      <c r="I2" s="14" t="s">
        <v>36</v>
      </c>
      <c r="J2" s="14" t="s">
        <v>100</v>
      </c>
      <c r="K2" s="14" t="s">
        <v>71</v>
      </c>
      <c r="L2" s="14" t="s">
        <v>101</v>
      </c>
    </row>
    <row r="3" spans="2:13" x14ac:dyDescent="0.3">
      <c r="B3" s="24" t="s">
        <v>4</v>
      </c>
      <c r="C3" s="11" t="s">
        <v>5</v>
      </c>
      <c r="D3" s="10" t="s">
        <v>6</v>
      </c>
      <c r="F3" t="s">
        <v>44</v>
      </c>
      <c r="G3" s="17" t="s">
        <v>4</v>
      </c>
      <c r="H3" s="17" t="s">
        <v>43</v>
      </c>
      <c r="I3" s="19" t="s">
        <v>6</v>
      </c>
      <c r="J3" s="19" t="s">
        <v>102</v>
      </c>
      <c r="K3" s="19">
        <v>23</v>
      </c>
      <c r="L3" s="19">
        <v>150</v>
      </c>
    </row>
    <row r="4" spans="2:13" x14ac:dyDescent="0.3">
      <c r="B4" s="24" t="s">
        <v>7</v>
      </c>
      <c r="C4" s="11" t="s">
        <v>8</v>
      </c>
      <c r="D4" s="10" t="s">
        <v>9</v>
      </c>
      <c r="I4"/>
      <c r="J4"/>
    </row>
    <row r="5" spans="2:13" x14ac:dyDescent="0.3">
      <c r="B5" s="24" t="s">
        <v>10</v>
      </c>
      <c r="C5" s="11" t="s">
        <v>11</v>
      </c>
      <c r="D5" s="10" t="s">
        <v>12</v>
      </c>
      <c r="G5" s="8" t="s">
        <v>103</v>
      </c>
      <c r="M5" s="3"/>
    </row>
    <row r="6" spans="2:13" x14ac:dyDescent="0.3">
      <c r="B6" s="24" t="s">
        <v>13</v>
      </c>
      <c r="C6" s="11" t="s">
        <v>14</v>
      </c>
      <c r="D6" s="12" t="s">
        <v>15</v>
      </c>
      <c r="G6" s="23" t="s">
        <v>98</v>
      </c>
      <c r="H6" s="23" t="s">
        <v>99</v>
      </c>
      <c r="I6" s="14" t="s">
        <v>35</v>
      </c>
      <c r="J6" s="14" t="s">
        <v>104</v>
      </c>
      <c r="K6" s="14" t="s">
        <v>72</v>
      </c>
      <c r="L6" s="14" t="s">
        <v>105</v>
      </c>
    </row>
    <row r="7" spans="2:13" x14ac:dyDescent="0.3">
      <c r="F7" t="s">
        <v>45</v>
      </c>
      <c r="G7" s="17" t="s">
        <v>4</v>
      </c>
      <c r="H7" s="17" t="s">
        <v>43</v>
      </c>
      <c r="I7" s="17" t="s">
        <v>34</v>
      </c>
      <c r="J7" s="17" t="s">
        <v>106</v>
      </c>
      <c r="K7" s="17">
        <v>13</v>
      </c>
      <c r="L7" s="17">
        <v>200</v>
      </c>
    </row>
    <row r="8" spans="2:13" ht="26.25" customHeight="1" x14ac:dyDescent="0.3">
      <c r="B8" s="13" t="s">
        <v>107</v>
      </c>
      <c r="E8" s="1"/>
      <c r="I8"/>
      <c r="J8"/>
      <c r="K8" s="2"/>
    </row>
    <row r="9" spans="2:13" s="3" customFormat="1" x14ac:dyDescent="0.3">
      <c r="B9" s="14" t="s">
        <v>36</v>
      </c>
      <c r="C9" s="14" t="s">
        <v>100</v>
      </c>
      <c r="D9" s="14" t="s">
        <v>71</v>
      </c>
      <c r="E9" s="14" t="s">
        <v>101</v>
      </c>
      <c r="G9" s="8" t="s">
        <v>108</v>
      </c>
      <c r="H9"/>
      <c r="I9" s="2"/>
      <c r="J9" s="2"/>
      <c r="K9"/>
      <c r="L9"/>
      <c r="M9"/>
    </row>
    <row r="10" spans="2:13" x14ac:dyDescent="0.3">
      <c r="B10" s="10" t="s">
        <v>19</v>
      </c>
      <c r="C10" s="10" t="s">
        <v>102</v>
      </c>
      <c r="D10" s="10">
        <v>23</v>
      </c>
      <c r="E10" s="10">
        <v>150</v>
      </c>
      <c r="F10" s="2"/>
      <c r="G10" s="23" t="s">
        <v>98</v>
      </c>
      <c r="H10" s="23" t="s">
        <v>99</v>
      </c>
      <c r="I10" s="14" t="s">
        <v>109</v>
      </c>
      <c r="J10" s="14" t="s">
        <v>110</v>
      </c>
      <c r="K10" s="14" t="s">
        <v>74</v>
      </c>
      <c r="L10" s="14" t="s">
        <v>101</v>
      </c>
      <c r="M10" s="14" t="s">
        <v>111</v>
      </c>
    </row>
    <row r="11" spans="2:13" x14ac:dyDescent="0.3">
      <c r="B11" s="2"/>
      <c r="F11" s="2"/>
      <c r="G11" s="17" t="s">
        <v>4</v>
      </c>
      <c r="H11" s="17" t="s">
        <v>43</v>
      </c>
      <c r="I11" s="17">
        <v>23</v>
      </c>
      <c r="J11" s="17">
        <v>13</v>
      </c>
      <c r="K11" s="17">
        <v>12</v>
      </c>
      <c r="L11" s="17">
        <v>150</v>
      </c>
      <c r="M11" s="37">
        <f>L11*K11</f>
        <v>1800</v>
      </c>
    </row>
    <row r="12" spans="2:13" x14ac:dyDescent="0.3">
      <c r="B12" s="14" t="s">
        <v>35</v>
      </c>
      <c r="C12" s="14" t="s">
        <v>104</v>
      </c>
      <c r="D12" s="14" t="s">
        <v>72</v>
      </c>
      <c r="E12" s="14" t="s">
        <v>105</v>
      </c>
      <c r="F12" s="2"/>
    </row>
    <row r="13" spans="2:13" x14ac:dyDescent="0.3">
      <c r="B13" s="10" t="s">
        <v>34</v>
      </c>
      <c r="C13" s="10" t="s">
        <v>106</v>
      </c>
      <c r="D13" s="10">
        <v>13</v>
      </c>
      <c r="E13" s="24">
        <v>200</v>
      </c>
      <c r="F13" s="2"/>
    </row>
    <row r="14" spans="2:13" x14ac:dyDescent="0.3">
      <c r="B14" s="10"/>
      <c r="C14" s="10"/>
      <c r="D14" s="10"/>
      <c r="E14" s="11"/>
      <c r="F14" s="2"/>
    </row>
    <row r="17" spans="1:17" x14ac:dyDescent="0.3">
      <c r="A17" s="2"/>
      <c r="B17" s="2"/>
      <c r="G17" s="8" t="s">
        <v>112</v>
      </c>
    </row>
    <row r="18" spans="1:17" x14ac:dyDescent="0.3">
      <c r="A18" s="2"/>
      <c r="B18" s="2"/>
      <c r="G18" s="15" t="s">
        <v>98</v>
      </c>
      <c r="H18" s="15" t="s">
        <v>99</v>
      </c>
      <c r="I18" s="16" t="s">
        <v>36</v>
      </c>
      <c r="J18" s="16" t="s">
        <v>100</v>
      </c>
      <c r="K18" s="16" t="s">
        <v>71</v>
      </c>
      <c r="L18" s="16" t="s">
        <v>101</v>
      </c>
      <c r="N18" s="16" t="s">
        <v>113</v>
      </c>
      <c r="O18" s="16" t="s">
        <v>104</v>
      </c>
      <c r="P18" s="16" t="s">
        <v>72</v>
      </c>
      <c r="Q18" s="16" t="s">
        <v>105</v>
      </c>
    </row>
    <row r="19" spans="1:17" x14ac:dyDescent="0.3">
      <c r="A19" s="2"/>
      <c r="B19" s="2"/>
      <c r="G19" s="17" t="s">
        <v>4</v>
      </c>
      <c r="H19" s="17" t="s">
        <v>43</v>
      </c>
      <c r="I19" s="17" t="s">
        <v>6</v>
      </c>
      <c r="J19" s="17" t="s">
        <v>102</v>
      </c>
      <c r="K19" s="17">
        <v>23</v>
      </c>
      <c r="L19" s="17">
        <v>150</v>
      </c>
      <c r="N19" s="17"/>
      <c r="O19" s="17"/>
      <c r="P19" s="17"/>
      <c r="Q19" s="17"/>
    </row>
    <row r="20" spans="1:17" x14ac:dyDescent="0.3">
      <c r="G20" s="17" t="s">
        <v>4</v>
      </c>
      <c r="H20" s="17" t="s">
        <v>43</v>
      </c>
      <c r="I20" s="18"/>
      <c r="J20" s="18"/>
      <c r="K20" s="17"/>
      <c r="L20" s="17"/>
      <c r="N20" s="18" t="s">
        <v>34</v>
      </c>
      <c r="O20" s="18" t="s">
        <v>106</v>
      </c>
      <c r="P20" s="17">
        <v>13</v>
      </c>
      <c r="Q20" s="17">
        <v>200</v>
      </c>
    </row>
  </sheetData>
  <phoneticPr fontId="2" type="noConversion"/>
  <pageMargins left="0" right="0" top="0.35433070866141742" bottom="0.35433070866141742" header="0.31496062992125978" footer="0.31496062992125978"/>
  <pageSetup paperSize="9" scale="7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0"/>
  <sheetViews>
    <sheetView showGridLines="0" zoomScale="85" zoomScaleNormal="85" workbookViewId="0">
      <selection activeCell="B2" sqref="B2:E3"/>
    </sheetView>
  </sheetViews>
  <sheetFormatPr defaultRowHeight="16.5" x14ac:dyDescent="0.3"/>
  <cols>
    <col min="1" max="1" width="6.125" style="22" customWidth="1"/>
    <col min="2" max="2" width="21.625" style="22" customWidth="1"/>
    <col min="3" max="3" width="20.625" style="2" bestFit="1" customWidth="1"/>
    <col min="4" max="4" width="9.625" style="2" bestFit="1" customWidth="1"/>
    <col min="5" max="6" width="11.875" style="2" customWidth="1"/>
    <col min="8" max="9" width="13.125" style="22" bestFit="1" customWidth="1"/>
    <col min="10" max="10" width="11.25" style="22" bestFit="1" customWidth="1"/>
    <col min="11" max="11" width="10" style="2" bestFit="1" customWidth="1"/>
    <col min="12" max="12" width="11.375" style="2" bestFit="1" customWidth="1"/>
    <col min="14" max="15" width="9.25" style="22" bestFit="1" customWidth="1"/>
  </cols>
  <sheetData>
    <row r="1" spans="1:15" ht="26.25" customHeight="1" x14ac:dyDescent="0.3">
      <c r="B1" s="13" t="s">
        <v>96</v>
      </c>
      <c r="E1" s="1"/>
      <c r="F1" s="1"/>
      <c r="H1" s="8" t="s">
        <v>97</v>
      </c>
    </row>
    <row r="2" spans="1:15" s="3" customFormat="1" x14ac:dyDescent="0.3">
      <c r="B2" s="23" t="s">
        <v>98</v>
      </c>
      <c r="C2" s="23" t="s">
        <v>99</v>
      </c>
      <c r="D2" s="23" t="s">
        <v>36</v>
      </c>
      <c r="E2" s="23" t="s">
        <v>114</v>
      </c>
      <c r="F2" s="1"/>
      <c r="H2" s="23" t="s">
        <v>98</v>
      </c>
      <c r="I2" s="23" t="s">
        <v>99</v>
      </c>
      <c r="J2" s="14" t="s">
        <v>115</v>
      </c>
      <c r="K2" s="14" t="s">
        <v>36</v>
      </c>
      <c r="L2" s="14" t="s">
        <v>100</v>
      </c>
      <c r="M2" s="14" t="s">
        <v>71</v>
      </c>
      <c r="N2" s="14" t="s">
        <v>116</v>
      </c>
    </row>
    <row r="3" spans="1:15" x14ac:dyDescent="0.3">
      <c r="B3" s="24" t="s">
        <v>4</v>
      </c>
      <c r="C3" s="11" t="s">
        <v>5</v>
      </c>
      <c r="D3" s="10" t="s">
        <v>6</v>
      </c>
      <c r="E3" s="10">
        <v>10</v>
      </c>
      <c r="F3" s="1"/>
      <c r="H3" s="17" t="s">
        <v>4</v>
      </c>
      <c r="I3" s="17" t="s">
        <v>43</v>
      </c>
      <c r="J3" s="20" t="s">
        <v>44</v>
      </c>
      <c r="K3" s="19" t="s">
        <v>6</v>
      </c>
      <c r="L3" s="19" t="s">
        <v>102</v>
      </c>
      <c r="M3" s="19">
        <v>23</v>
      </c>
      <c r="N3" s="19"/>
    </row>
    <row r="4" spans="1:15" x14ac:dyDescent="0.3">
      <c r="B4" s="24" t="s">
        <v>7</v>
      </c>
      <c r="C4" s="11" t="s">
        <v>8</v>
      </c>
      <c r="D4" s="10" t="s">
        <v>9</v>
      </c>
      <c r="E4" s="10">
        <v>20</v>
      </c>
      <c r="F4" s="1"/>
      <c r="G4" s="2"/>
      <c r="K4"/>
      <c r="L4"/>
    </row>
    <row r="5" spans="1:15" x14ac:dyDescent="0.3">
      <c r="B5" s="24" t="s">
        <v>10</v>
      </c>
      <c r="C5" s="11" t="s">
        <v>11</v>
      </c>
      <c r="D5" s="10" t="s">
        <v>12</v>
      </c>
      <c r="E5" s="10">
        <v>50</v>
      </c>
      <c r="F5" s="1"/>
      <c r="G5" s="2"/>
      <c r="H5" s="8" t="s">
        <v>103</v>
      </c>
      <c r="O5" s="3"/>
    </row>
    <row r="6" spans="1:15" x14ac:dyDescent="0.3">
      <c r="B6" s="24" t="s">
        <v>13</v>
      </c>
      <c r="C6" s="11" t="s">
        <v>14</v>
      </c>
      <c r="D6" s="12" t="s">
        <v>15</v>
      </c>
      <c r="E6" s="12">
        <v>100</v>
      </c>
      <c r="F6" s="1"/>
      <c r="G6" s="2"/>
      <c r="H6" s="23" t="s">
        <v>98</v>
      </c>
      <c r="I6" s="23" t="s">
        <v>99</v>
      </c>
      <c r="J6" s="14" t="s">
        <v>117</v>
      </c>
      <c r="K6" s="14" t="s">
        <v>35</v>
      </c>
      <c r="L6" s="14" t="s">
        <v>104</v>
      </c>
      <c r="M6" s="14" t="s">
        <v>72</v>
      </c>
      <c r="N6" s="14" t="s">
        <v>116</v>
      </c>
    </row>
    <row r="7" spans="1:15" x14ac:dyDescent="0.3">
      <c r="F7" s="1"/>
      <c r="H7" s="17" t="s">
        <v>4</v>
      </c>
      <c r="I7" s="17" t="s">
        <v>43</v>
      </c>
      <c r="J7" s="20" t="s">
        <v>45</v>
      </c>
      <c r="K7" s="19" t="s">
        <v>34</v>
      </c>
      <c r="L7" s="19" t="s">
        <v>106</v>
      </c>
      <c r="M7" s="19">
        <v>13</v>
      </c>
      <c r="N7" s="19"/>
    </row>
    <row r="8" spans="1:15" ht="26.25" customHeight="1" x14ac:dyDescent="0.3">
      <c r="B8" s="13" t="s">
        <v>118</v>
      </c>
      <c r="E8" s="1"/>
      <c r="F8" s="1"/>
      <c r="K8"/>
      <c r="L8"/>
      <c r="M8" s="2"/>
    </row>
    <row r="9" spans="1:15" s="3" customFormat="1" x14ac:dyDescent="0.3">
      <c r="B9" s="23" t="s">
        <v>98</v>
      </c>
      <c r="C9" s="23" t="s">
        <v>99</v>
      </c>
      <c r="D9" s="2"/>
      <c r="E9" s="1"/>
      <c r="F9" s="1"/>
      <c r="H9" s="8" t="s">
        <v>108</v>
      </c>
      <c r="I9"/>
      <c r="J9" s="2"/>
      <c r="K9" s="2"/>
      <c r="L9"/>
      <c r="M9"/>
      <c r="N9"/>
    </row>
    <row r="10" spans="1:15" x14ac:dyDescent="0.3">
      <c r="B10" s="24" t="s">
        <v>34</v>
      </c>
      <c r="C10" s="11" t="s">
        <v>35</v>
      </c>
      <c r="E10" s="1"/>
      <c r="F10" s="1"/>
      <c r="G10" s="2"/>
      <c r="H10" s="23" t="s">
        <v>98</v>
      </c>
      <c r="I10" s="23" t="s">
        <v>99</v>
      </c>
      <c r="J10" s="14" t="s">
        <v>109</v>
      </c>
      <c r="K10" s="14" t="s">
        <v>110</v>
      </c>
      <c r="L10" s="14" t="s">
        <v>74</v>
      </c>
      <c r="M10" s="14" t="s">
        <v>101</v>
      </c>
      <c r="N10" s="14" t="s">
        <v>111</v>
      </c>
    </row>
    <row r="11" spans="1:15" x14ac:dyDescent="0.3">
      <c r="B11" s="24" t="s">
        <v>19</v>
      </c>
      <c r="C11" s="11" t="s">
        <v>36</v>
      </c>
      <c r="E11" s="1"/>
      <c r="F11" s="1"/>
      <c r="G11" s="2"/>
      <c r="H11" s="17" t="s">
        <v>4</v>
      </c>
      <c r="I11" s="17" t="s">
        <v>43</v>
      </c>
      <c r="J11" s="17">
        <v>23</v>
      </c>
      <c r="K11" s="17">
        <v>13</v>
      </c>
      <c r="L11" s="17">
        <v>12</v>
      </c>
      <c r="M11" s="17">
        <v>150</v>
      </c>
      <c r="N11" s="37">
        <f>M11*L11</f>
        <v>1800</v>
      </c>
    </row>
    <row r="12" spans="1:15" x14ac:dyDescent="0.3">
      <c r="B12" s="24"/>
      <c r="C12" s="11"/>
      <c r="E12" s="1"/>
      <c r="G12" s="2"/>
      <c r="K12"/>
      <c r="L12"/>
    </row>
    <row r="13" spans="1:15" x14ac:dyDescent="0.3">
      <c r="B13" s="24"/>
      <c r="C13" s="11"/>
      <c r="E13" s="1"/>
      <c r="K13"/>
      <c r="L13"/>
    </row>
    <row r="14" spans="1:15" x14ac:dyDescent="0.3">
      <c r="E14" s="1"/>
      <c r="K14"/>
      <c r="L14"/>
    </row>
    <row r="15" spans="1:15" ht="26.25" customHeight="1" x14ac:dyDescent="0.3">
      <c r="B15" s="13" t="s">
        <v>107</v>
      </c>
      <c r="E15" s="1"/>
      <c r="F15" s="1"/>
      <c r="K15"/>
      <c r="L15"/>
    </row>
    <row r="16" spans="1:15" x14ac:dyDescent="0.3">
      <c r="A16" s="3"/>
      <c r="B16" s="14" t="s">
        <v>117</v>
      </c>
      <c r="C16" s="14" t="s">
        <v>36</v>
      </c>
      <c r="D16" s="14" t="s">
        <v>100</v>
      </c>
      <c r="E16" s="14" t="s">
        <v>71</v>
      </c>
      <c r="F16" s="1"/>
      <c r="K16"/>
      <c r="L16"/>
    </row>
    <row r="17" spans="2:12" x14ac:dyDescent="0.3">
      <c r="B17" s="10" t="s">
        <v>44</v>
      </c>
      <c r="C17" s="10" t="s">
        <v>19</v>
      </c>
      <c r="D17" s="10" t="s">
        <v>102</v>
      </c>
      <c r="E17" s="10">
        <v>23</v>
      </c>
      <c r="K17"/>
      <c r="L17"/>
    </row>
    <row r="18" spans="2:12" x14ac:dyDescent="0.3">
      <c r="B18" s="2"/>
      <c r="K18"/>
      <c r="L18"/>
    </row>
    <row r="19" spans="2:12" x14ac:dyDescent="0.3">
      <c r="B19" s="1"/>
      <c r="D19"/>
      <c r="E19"/>
      <c r="K19"/>
      <c r="L19"/>
    </row>
    <row r="20" spans="2:12" x14ac:dyDescent="0.3">
      <c r="K20"/>
      <c r="L20"/>
    </row>
  </sheetData>
  <phoneticPr fontId="2" type="noConversion"/>
  <pageMargins left="0" right="0" top="0.35433070866141742" bottom="0.35433070866141742" header="0.31496062992125978" footer="0.31496062992125978"/>
  <pageSetup paperSize="9" scale="7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N25"/>
  <sheetViews>
    <sheetView tabSelected="1" zoomScale="115" zoomScaleNormal="115" workbookViewId="0">
      <selection activeCell="G8" sqref="G8"/>
    </sheetView>
  </sheetViews>
  <sheetFormatPr defaultRowHeight="16.5" x14ac:dyDescent="0.3"/>
  <cols>
    <col min="1" max="1" width="2.75" style="22" customWidth="1"/>
    <col min="2" max="2" width="8.625" bestFit="1" customWidth="1"/>
    <col min="3" max="3" width="15.375" bestFit="1" customWidth="1"/>
    <col min="4" max="4" width="8.875" bestFit="1" customWidth="1"/>
    <col min="5" max="5" width="9.25" bestFit="1" customWidth="1"/>
    <col min="10" max="10" width="11" bestFit="1" customWidth="1"/>
  </cols>
  <sheetData>
    <row r="3" spans="2:14" x14ac:dyDescent="0.3">
      <c r="J3" t="s">
        <v>126</v>
      </c>
    </row>
    <row r="4" spans="2:14" ht="26.25" x14ac:dyDescent="0.3">
      <c r="B4" s="13" t="s">
        <v>96</v>
      </c>
      <c r="G4" t="s">
        <v>136</v>
      </c>
      <c r="J4" t="s">
        <v>132</v>
      </c>
    </row>
    <row r="5" spans="2:14" x14ac:dyDescent="0.3">
      <c r="B5" s="38" t="s">
        <v>98</v>
      </c>
      <c r="C5" s="38" t="s">
        <v>99</v>
      </c>
      <c r="D5" s="38" t="s">
        <v>36</v>
      </c>
      <c r="E5" s="38" t="s">
        <v>128</v>
      </c>
      <c r="G5" s="40" t="s">
        <v>122</v>
      </c>
      <c r="H5" s="40" t="s">
        <v>123</v>
      </c>
      <c r="I5" s="19" t="s">
        <v>124</v>
      </c>
      <c r="J5" s="19" t="s">
        <v>125</v>
      </c>
    </row>
    <row r="6" spans="2:14" x14ac:dyDescent="0.3">
      <c r="B6" s="24" t="s">
        <v>4</v>
      </c>
      <c r="C6" s="11" t="s">
        <v>5</v>
      </c>
      <c r="D6" s="10" t="s">
        <v>6</v>
      </c>
      <c r="E6" s="10">
        <v>10</v>
      </c>
      <c r="G6" s="17">
        <v>30</v>
      </c>
      <c r="H6" s="17">
        <v>10</v>
      </c>
      <c r="I6" s="17">
        <f>G6-H6</f>
        <v>20</v>
      </c>
      <c r="J6" s="17">
        <f>I6*E6</f>
        <v>200</v>
      </c>
      <c r="K6" t="s">
        <v>135</v>
      </c>
    </row>
    <row r="7" spans="2:14" x14ac:dyDescent="0.3">
      <c r="G7" t="s">
        <v>137</v>
      </c>
    </row>
    <row r="8" spans="2:14" ht="26.25" x14ac:dyDescent="0.3">
      <c r="B8" s="13" t="s">
        <v>96</v>
      </c>
      <c r="G8" t="s">
        <v>134</v>
      </c>
      <c r="N8" t="s">
        <v>133</v>
      </c>
    </row>
    <row r="9" spans="2:14" x14ac:dyDescent="0.3">
      <c r="B9" s="38" t="s">
        <v>98</v>
      </c>
      <c r="C9" s="38" t="s">
        <v>99</v>
      </c>
      <c r="D9" s="38" t="s">
        <v>36</v>
      </c>
      <c r="E9" s="38" t="s">
        <v>128</v>
      </c>
      <c r="G9" s="39" t="s">
        <v>122</v>
      </c>
      <c r="H9" s="39" t="s">
        <v>128</v>
      </c>
      <c r="I9" s="39" t="s">
        <v>129</v>
      </c>
      <c r="J9" s="39" t="s">
        <v>123</v>
      </c>
      <c r="K9" s="39" t="s">
        <v>127</v>
      </c>
      <c r="L9" s="39" t="s">
        <v>129</v>
      </c>
      <c r="N9" s="39" t="s">
        <v>130</v>
      </c>
    </row>
    <row r="10" spans="2:14" x14ac:dyDescent="0.3">
      <c r="B10" s="24" t="s">
        <v>4</v>
      </c>
      <c r="C10" s="11" t="s">
        <v>5</v>
      </c>
      <c r="D10" s="10" t="s">
        <v>6</v>
      </c>
      <c r="E10" s="10">
        <v>10</v>
      </c>
      <c r="G10" s="17">
        <f>E6</f>
        <v>10</v>
      </c>
      <c r="H10" s="17">
        <v>10</v>
      </c>
      <c r="I10" s="17">
        <f>G10*H10</f>
        <v>100</v>
      </c>
      <c r="J10" s="17">
        <f>H6</f>
        <v>10</v>
      </c>
      <c r="K10" s="17">
        <v>20</v>
      </c>
      <c r="L10" s="17">
        <f>J10*K10</f>
        <v>200</v>
      </c>
      <c r="N10" s="17">
        <f>L10-I10</f>
        <v>100</v>
      </c>
    </row>
    <row r="13" spans="2:14" x14ac:dyDescent="0.3">
      <c r="B13" t="s">
        <v>131</v>
      </c>
    </row>
    <row r="20" spans="2:10" x14ac:dyDescent="0.3">
      <c r="B20" s="17" t="s">
        <v>46</v>
      </c>
      <c r="C20" s="17" t="s">
        <v>43</v>
      </c>
      <c r="D20" s="20" t="s">
        <v>44</v>
      </c>
      <c r="E20" s="19" t="s">
        <v>6</v>
      </c>
      <c r="F20" s="21">
        <v>43853</v>
      </c>
      <c r="G20" s="19">
        <v>3000</v>
      </c>
      <c r="H20" s="19">
        <v>50</v>
      </c>
      <c r="J20">
        <f>G20*H20</f>
        <v>150000</v>
      </c>
    </row>
    <row r="21" spans="2:10" x14ac:dyDescent="0.3">
      <c r="B21" s="17" t="s">
        <v>46</v>
      </c>
      <c r="C21" s="17" t="s">
        <v>43</v>
      </c>
      <c r="D21" s="20" t="s">
        <v>45</v>
      </c>
      <c r="E21" s="19" t="s">
        <v>34</v>
      </c>
      <c r="F21" s="21">
        <v>43853</v>
      </c>
      <c r="G21" s="19">
        <v>5000</v>
      </c>
      <c r="H21" s="19">
        <v>30</v>
      </c>
      <c r="J21">
        <f t="shared" ref="J21:J25" si="0">G21*H21</f>
        <v>150000</v>
      </c>
    </row>
    <row r="22" spans="2:10" x14ac:dyDescent="0.3">
      <c r="B22" s="17" t="s">
        <v>46</v>
      </c>
      <c r="C22" s="17" t="s">
        <v>43</v>
      </c>
      <c r="D22" s="20" t="s">
        <v>44</v>
      </c>
      <c r="E22" s="19" t="s">
        <v>6</v>
      </c>
      <c r="F22" s="21">
        <v>43853</v>
      </c>
      <c r="G22" s="19">
        <v>1000</v>
      </c>
      <c r="H22" s="19">
        <v>20</v>
      </c>
      <c r="J22">
        <f t="shared" si="0"/>
        <v>20000</v>
      </c>
    </row>
    <row r="23" spans="2:10" x14ac:dyDescent="0.3">
      <c r="B23" s="17" t="s">
        <v>46</v>
      </c>
      <c r="C23" s="17" t="s">
        <v>43</v>
      </c>
      <c r="D23" s="20" t="s">
        <v>45</v>
      </c>
      <c r="E23" s="19" t="s">
        <v>34</v>
      </c>
      <c r="F23" s="21">
        <v>43853</v>
      </c>
      <c r="G23" s="19">
        <v>5000</v>
      </c>
      <c r="H23" s="19">
        <v>30</v>
      </c>
      <c r="J23">
        <f t="shared" si="0"/>
        <v>150000</v>
      </c>
    </row>
    <row r="24" spans="2:10" x14ac:dyDescent="0.3">
      <c r="B24" s="17" t="s">
        <v>46</v>
      </c>
      <c r="C24" s="17" t="s">
        <v>43</v>
      </c>
      <c r="D24" s="20" t="s">
        <v>44</v>
      </c>
      <c r="E24" s="19" t="s">
        <v>6</v>
      </c>
      <c r="F24" s="21">
        <v>43853</v>
      </c>
      <c r="G24" s="19">
        <v>4000</v>
      </c>
      <c r="H24" s="19">
        <v>60</v>
      </c>
      <c r="J24">
        <f t="shared" si="0"/>
        <v>240000</v>
      </c>
    </row>
    <row r="25" spans="2:10" x14ac:dyDescent="0.3">
      <c r="B25" s="17" t="s">
        <v>46</v>
      </c>
      <c r="C25" s="17" t="s">
        <v>43</v>
      </c>
      <c r="D25" s="20" t="s">
        <v>45</v>
      </c>
      <c r="E25" s="19" t="s">
        <v>34</v>
      </c>
      <c r="F25" s="21">
        <v>43853</v>
      </c>
      <c r="G25" s="19">
        <v>5000</v>
      </c>
      <c r="H25" s="19">
        <v>30</v>
      </c>
      <c r="J25">
        <f t="shared" si="0"/>
        <v>150000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item_info</vt:lpstr>
      <vt:lpstr>supplier_info</vt:lpstr>
      <vt:lpstr>management_info</vt:lpstr>
      <vt:lpstr>창덕</vt:lpstr>
      <vt:lpstr>재고</vt:lpstr>
      <vt:lpstr>재고 (2)</vt:lpstr>
      <vt:lpstr>재고 (3)</vt:lpstr>
      <vt:lpstr>입고+출고 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sbcho</dc:creator>
  <cp:lastModifiedBy>조찬희</cp:lastModifiedBy>
  <cp:lastPrinted>2014-10-02T01:27:14Z</cp:lastPrinted>
  <dcterms:created xsi:type="dcterms:W3CDTF">2014-09-05T07:34:38Z</dcterms:created>
  <dcterms:modified xsi:type="dcterms:W3CDTF">2020-02-09T10:32:25Z</dcterms:modified>
</cp:coreProperties>
</file>