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description" sheetId="1" r:id="rId1"/>
    <sheet name="data" sheetId="2" r:id="rId2"/>
  </sheets>
  <calcPr calcId="144525"/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F5" i="2"/>
  <c r="S4" i="2"/>
  <c r="R4" i="2"/>
  <c r="Q4" i="2"/>
  <c r="P4" i="2"/>
  <c r="O4" i="2"/>
  <c r="N4" i="2"/>
  <c r="M4" i="2"/>
  <c r="L4" i="2"/>
  <c r="K4" i="2"/>
  <c r="J4" i="2"/>
  <c r="F4" i="2"/>
  <c r="S3" i="2"/>
  <c r="R3" i="2"/>
  <c r="Q3" i="2"/>
  <c r="P3" i="2"/>
  <c r="O3" i="2"/>
  <c r="N3" i="2"/>
  <c r="M3" i="2"/>
  <c r="L3" i="2"/>
  <c r="K3" i="2"/>
  <c r="J3" i="2"/>
  <c r="F3" i="2"/>
  <c r="S2" i="2"/>
  <c r="R2" i="2"/>
  <c r="Q2" i="2"/>
  <c r="P2" i="2"/>
  <c r="O2" i="2"/>
  <c r="N2" i="2"/>
  <c r="M2" i="2"/>
  <c r="L2" i="2"/>
  <c r="K2" i="2"/>
  <c r="J2" i="2"/>
  <c r="F2" i="2"/>
</calcChain>
</file>

<file path=xl/sharedStrings.xml><?xml version="1.0" encoding="utf-8"?>
<sst xmlns="http://schemas.openxmlformats.org/spreadsheetml/2006/main" count="67" uniqueCount="54">
  <si>
    <t>Heat exchanger type</t>
  </si>
  <si>
    <t>Manufacturer</t>
  </si>
  <si>
    <t>Type</t>
  </si>
  <si>
    <t>Plate</t>
  </si>
  <si>
    <t>SWEP</t>
  </si>
  <si>
    <t>B10</t>
  </si>
  <si>
    <t>B25T</t>
  </si>
  <si>
    <t>plates_max</t>
  </si>
  <si>
    <t>flow_max</t>
  </si>
  <si>
    <t>V_channel</t>
  </si>
  <si>
    <t>length</t>
  </si>
  <si>
    <t>width</t>
  </si>
  <si>
    <t>additional information:</t>
  </si>
  <si>
    <t>units</t>
  </si>
  <si>
    <t>SWEP-spec. names</t>
  </si>
  <si>
    <t>NoP max.</t>
  </si>
  <si>
    <t>[-]</t>
  </si>
  <si>
    <t>[m^3/h]</t>
  </si>
  <si>
    <t>[m^3]</t>
  </si>
  <si>
    <t>[kg]</t>
  </si>
  <si>
    <t>[m]</t>
  </si>
  <si>
    <t>A</t>
  </si>
  <si>
    <t>B</t>
  </si>
  <si>
    <t>F1</t>
  </si>
  <si>
    <t>F2</t>
  </si>
  <si>
    <t>length_IO</t>
  </si>
  <si>
    <t>width_IO</t>
  </si>
  <si>
    <t>D, width distance of ports</t>
  </si>
  <si>
    <t>C, length distance of ports</t>
  </si>
  <si>
    <t>E, port length</t>
  </si>
  <si>
    <t>port_length</t>
  </si>
  <si>
    <t>depth_per_plate</t>
  </si>
  <si>
    <t>indent_top</t>
  </si>
  <si>
    <t>G, indentation on top</t>
  </si>
  <si>
    <t>R, corner radius</t>
  </si>
  <si>
    <t>corner_radius</t>
  </si>
  <si>
    <t>port_diameter</t>
  </si>
  <si>
    <t>material</t>
  </si>
  <si>
    <t>stainless_steel</t>
  </si>
  <si>
    <t>B10T</t>
  </si>
  <si>
    <t>BX8T</t>
  </si>
  <si>
    <t>mass_per_plate</t>
  </si>
  <si>
    <t>mass_base</t>
  </si>
  <si>
    <t>depth_base</t>
  </si>
  <si>
    <t>THE DATA IS SAVED IN THE NEXT SHEET! This sheet only contains information about the data and will not be loaded by the simulation environment.</t>
  </si>
  <si>
    <t>The data sheet may be altered by adding new types, values etc., but information must not be added!</t>
  </si>
  <si>
    <t>Data starts at row:</t>
  </si>
  <si>
    <t>Data starts at column:</t>
  </si>
  <si>
    <t>(table header with variable names excluded)</t>
  </si>
  <si>
    <t>(for example 1 for A, 2 for B, 3 for C, 4 for D, etc.. Everything before this column will be treated as an index)</t>
  </si>
  <si>
    <t>DO NOT CHANGE THE LOCATION OF THE NEXT TWO LINES!</t>
  </si>
  <si>
    <t>From here on, this excel file can be altered freely.</t>
  </si>
  <si>
    <t>A_plate</t>
  </si>
  <si>
    <t>[m^2]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</si>
</sst>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G10" sqref="G10"/>
    </sheetView>
  </sheetViews>
  <sheetFormatPr baseColWidth="10" defaultColWidth="9.140625" defaultRowHeight="15" x14ac:dyDescent="0.25"/>
  <cols>
    <col min="1" max="1" width="23.140625" customWidth="1"/>
    <col min="2" max="2" width="15.42578125" customWidth="1"/>
    <col min="4" max="4" width="14.140625" customWidth="1"/>
    <col min="5" max="5" width="11.140625" customWidth="1"/>
    <col min="6" max="7" width="11.7109375" customWidth="1"/>
    <col min="8" max="8" width="13.28515625" customWidth="1"/>
    <col min="9" max="9" width="18.140625" customWidth="1"/>
    <col min="12" max="12" width="11.5703125" customWidth="1"/>
    <col min="13" max="13" width="10.85546875" customWidth="1"/>
    <col min="15" max="15" width="10.85546875" customWidth="1"/>
    <col min="16" max="16" width="15.7109375" customWidth="1"/>
    <col min="17" max="17" width="10.85546875" customWidth="1"/>
    <col min="18" max="18" width="13.28515625" customWidth="1"/>
    <col min="19" max="19" width="13.7109375" customWidth="1"/>
    <col min="20" max="20" width="14.140625" customWidth="1"/>
  </cols>
  <sheetData>
    <row r="1" spans="1:19" x14ac:dyDescent="0.25">
      <c r="A1" t="s">
        <v>44</v>
      </c>
    </row>
    <row r="2" spans="1:19" x14ac:dyDescent="0.25">
      <c r="A2" t="s">
        <v>45</v>
      </c>
    </row>
    <row r="4" spans="1:19" x14ac:dyDescent="0.25">
      <c r="A4" t="s">
        <v>50</v>
      </c>
    </row>
    <row r="5" spans="1:19" x14ac:dyDescent="0.25">
      <c r="A5" t="s">
        <v>46</v>
      </c>
      <c r="B5">
        <v>2</v>
      </c>
      <c r="D5" t="s">
        <v>48</v>
      </c>
    </row>
    <row r="6" spans="1:19" x14ac:dyDescent="0.25">
      <c r="A6" t="s">
        <v>47</v>
      </c>
      <c r="B6">
        <v>4</v>
      </c>
      <c r="D6" t="s">
        <v>49</v>
      </c>
    </row>
    <row r="8" spans="1:19" x14ac:dyDescent="0.25">
      <c r="A8" t="s">
        <v>51</v>
      </c>
    </row>
    <row r="10" spans="1:19" x14ac:dyDescent="0.25">
      <c r="A10" t="s">
        <v>12</v>
      </c>
      <c r="B10" t="s">
        <v>13</v>
      </c>
      <c r="D10" t="s">
        <v>16</v>
      </c>
      <c r="E10" t="s">
        <v>17</v>
      </c>
      <c r="F10" t="s">
        <v>18</v>
      </c>
      <c r="G10" t="s">
        <v>53</v>
      </c>
      <c r="H10" t="s">
        <v>19</v>
      </c>
      <c r="I10" t="s">
        <v>19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19" x14ac:dyDescent="0.25">
      <c r="B11" t="s">
        <v>14</v>
      </c>
      <c r="D11" t="s">
        <v>15</v>
      </c>
      <c r="J11" t="s">
        <v>21</v>
      </c>
      <c r="K11" t="s">
        <v>22</v>
      </c>
      <c r="L11" t="s">
        <v>28</v>
      </c>
      <c r="M11" t="s">
        <v>27</v>
      </c>
      <c r="N11" t="s">
        <v>29</v>
      </c>
      <c r="O11" t="s">
        <v>23</v>
      </c>
      <c r="P11" t="s">
        <v>24</v>
      </c>
      <c r="Q11" t="s">
        <v>33</v>
      </c>
      <c r="R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21.42578125" customWidth="1"/>
    <col min="2" max="2" width="17.140625" customWidth="1"/>
    <col min="4" max="4" width="13.140625" customWidth="1"/>
    <col min="5" max="5" width="14.7109375" customWidth="1"/>
    <col min="6" max="7" width="10.85546875" customWidth="1"/>
    <col min="8" max="8" width="12.28515625" customWidth="1"/>
    <col min="9" max="9" width="15.140625" customWidth="1"/>
    <col min="12" max="12" width="10.140625" customWidth="1"/>
    <col min="13" max="13" width="10" customWidth="1"/>
    <col min="14" max="14" width="12.7109375" customWidth="1"/>
    <col min="15" max="15" width="12.42578125" customWidth="1"/>
    <col min="16" max="16" width="17.28515625" customWidth="1"/>
    <col min="17" max="17" width="13" customWidth="1"/>
    <col min="18" max="18" width="14.42578125" customWidth="1"/>
    <col min="19" max="19" width="14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52</v>
      </c>
      <c r="H1" t="s">
        <v>42</v>
      </c>
      <c r="I1" t="s">
        <v>41</v>
      </c>
      <c r="J1" t="s">
        <v>10</v>
      </c>
      <c r="K1" t="s">
        <v>11</v>
      </c>
      <c r="L1" t="s">
        <v>25</v>
      </c>
      <c r="M1" t="s">
        <v>26</v>
      </c>
      <c r="N1" t="s">
        <v>30</v>
      </c>
      <c r="O1" t="s">
        <v>43</v>
      </c>
      <c r="P1" t="s">
        <v>31</v>
      </c>
      <c r="Q1" t="s">
        <v>32</v>
      </c>
      <c r="R1" t="s">
        <v>35</v>
      </c>
      <c r="S1" t="s">
        <v>36</v>
      </c>
      <c r="T1" t="s">
        <v>37</v>
      </c>
    </row>
    <row r="2" spans="1:20" x14ac:dyDescent="0.25">
      <c r="A2" t="s">
        <v>3</v>
      </c>
      <c r="B2" t="s">
        <v>4</v>
      </c>
      <c r="C2" t="s">
        <v>40</v>
      </c>
      <c r="D2">
        <v>60</v>
      </c>
      <c r="E2">
        <v>4</v>
      </c>
      <c r="F2">
        <f>0.039/1000</f>
        <v>3.8999999999999999E-5</v>
      </c>
      <c r="G2">
        <v>2.3E-2</v>
      </c>
      <c r="H2">
        <v>0.53</v>
      </c>
      <c r="I2">
        <v>7.4999999999999997E-2</v>
      </c>
      <c r="J2">
        <f>315/1000</f>
        <v>0.315</v>
      </c>
      <c r="K2">
        <f>73/1000</f>
        <v>7.2999999999999995E-2</v>
      </c>
      <c r="L2">
        <f>278/1000</f>
        <v>0.27800000000000002</v>
      </c>
      <c r="M2">
        <f>40/1000</f>
        <v>0.04</v>
      </c>
      <c r="N2">
        <f>20.1/1000</f>
        <v>2.01E-2</v>
      </c>
      <c r="O2">
        <f>2.5/1000</f>
        <v>2.5000000000000001E-3</v>
      </c>
      <c r="P2">
        <f>2.24/1000</f>
        <v>2.2400000000000002E-3</v>
      </c>
      <c r="Q2">
        <f>7/1000</f>
        <v>7.0000000000000001E-3</v>
      </c>
      <c r="R2">
        <f>16/1000</f>
        <v>1.6E-2</v>
      </c>
      <c r="S2">
        <f>24/1000</f>
        <v>2.4E-2</v>
      </c>
      <c r="T2" t="s">
        <v>38</v>
      </c>
    </row>
    <row r="3" spans="1:20" x14ac:dyDescent="0.25">
      <c r="C3" t="s">
        <v>5</v>
      </c>
      <c r="D3">
        <v>140</v>
      </c>
      <c r="E3">
        <v>9</v>
      </c>
      <c r="F3">
        <f>0.062/1000</f>
        <v>6.2000000000000003E-5</v>
      </c>
      <c r="G3">
        <v>3.1E-2</v>
      </c>
      <c r="H3">
        <v>1.1499999999999999</v>
      </c>
      <c r="I3">
        <v>0.12</v>
      </c>
      <c r="J3">
        <f>287/1000</f>
        <v>0.28699999999999998</v>
      </c>
      <c r="K3">
        <f>117/1000</f>
        <v>0.11700000000000001</v>
      </c>
      <c r="L3">
        <f>243/1000</f>
        <v>0.24299999999999999</v>
      </c>
      <c r="M3">
        <f>72/1000</f>
        <v>7.1999999999999995E-2</v>
      </c>
      <c r="N3">
        <f>20.1/1000</f>
        <v>2.01E-2</v>
      </c>
      <c r="O3">
        <f>4.4/1000</f>
        <v>4.4000000000000003E-3</v>
      </c>
      <c r="P3">
        <f>2.34/1000</f>
        <v>2.3400000000000001E-3</v>
      </c>
      <c r="Q3">
        <f>6/1000</f>
        <v>6.0000000000000001E-3</v>
      </c>
      <c r="R3">
        <f>22/1000</f>
        <v>2.1999999999999999E-2</v>
      </c>
      <c r="S3">
        <f>24/1000</f>
        <v>2.4E-2</v>
      </c>
      <c r="T3" t="s">
        <v>38</v>
      </c>
    </row>
    <row r="4" spans="1:20" x14ac:dyDescent="0.25">
      <c r="C4" t="s">
        <v>39</v>
      </c>
      <c r="D4">
        <v>140</v>
      </c>
      <c r="E4">
        <v>9</v>
      </c>
      <c r="F4">
        <f>0.061/1000</f>
        <v>6.0999999999999999E-5</v>
      </c>
      <c r="G4">
        <v>3.1E-2</v>
      </c>
      <c r="H4">
        <v>1.1499999999999999</v>
      </c>
      <c r="I4">
        <v>9.6000000000000002E-2</v>
      </c>
      <c r="J4">
        <f>289/1000</f>
        <v>0.28899999999999998</v>
      </c>
      <c r="K4">
        <f>119/1000</f>
        <v>0.11899999999999999</v>
      </c>
      <c r="L4">
        <f>243/1000</f>
        <v>0.24299999999999999</v>
      </c>
      <c r="M4">
        <f>72/1000</f>
        <v>7.1999999999999995E-2</v>
      </c>
      <c r="N4">
        <f>20.1/1000</f>
        <v>2.01E-2</v>
      </c>
      <c r="O4">
        <f>4/1000</f>
        <v>4.0000000000000001E-3</v>
      </c>
      <c r="P4">
        <f>2.24/1000</f>
        <v>2.2400000000000002E-3</v>
      </c>
      <c r="Q4">
        <f>6/1000</f>
        <v>6.0000000000000001E-3</v>
      </c>
      <c r="R4">
        <f>22/1000</f>
        <v>2.1999999999999999E-2</v>
      </c>
      <c r="S4">
        <f>24/1000</f>
        <v>2.4E-2</v>
      </c>
      <c r="T4" t="s">
        <v>38</v>
      </c>
    </row>
    <row r="5" spans="1:20" x14ac:dyDescent="0.25">
      <c r="C5" t="s">
        <v>6</v>
      </c>
      <c r="D5">
        <v>140</v>
      </c>
      <c r="E5">
        <v>9</v>
      </c>
      <c r="F5">
        <f>0.111/1000</f>
        <v>1.11E-4</v>
      </c>
      <c r="G5">
        <v>6.3E-2</v>
      </c>
      <c r="H5">
        <v>2.13</v>
      </c>
      <c r="I5">
        <v>0.17749999999999999</v>
      </c>
      <c r="J5">
        <f>526/1000</f>
        <v>0.52600000000000002</v>
      </c>
      <c r="K5">
        <f>119/1000</f>
        <v>0.11899999999999999</v>
      </c>
      <c r="L5">
        <f>479/1000</f>
        <v>0.47899999999999998</v>
      </c>
      <c r="M5">
        <f>72/1000</f>
        <v>7.1999999999999995E-2</v>
      </c>
      <c r="N5">
        <f>20.1/1000</f>
        <v>2.01E-2</v>
      </c>
      <c r="O5">
        <f>4/1000</f>
        <v>4.0000000000000001E-3</v>
      </c>
      <c r="P5">
        <f>2.25/1000</f>
        <v>2.2499999999999998E-3</v>
      </c>
      <c r="Q5">
        <f>6/1000</f>
        <v>6.0000000000000001E-3</v>
      </c>
      <c r="R5">
        <f>23/1000</f>
        <v>2.3E-2</v>
      </c>
      <c r="S5">
        <f>24/1000</f>
        <v>2.4E-2</v>
      </c>
      <c r="T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2018-07-16T13:58:11Z</dcterms:modified>
</cp:coreProperties>
</file>