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PRISCILLA\Downloads\4-hour-course-xl-files\"/>
    </mc:Choice>
  </mc:AlternateContent>
  <xr:revisionPtr revIDLastSave="0" documentId="13_ncr:1_{97FAF5B8-A71B-44C8-9A5D-E568D4FBE047}" xr6:coauthVersionLast="47" xr6:coauthVersionMax="47" xr10:uidLastSave="{00000000-0000-0000-0000-000000000000}"/>
  <bookViews>
    <workbookView xWindow="-110" yWindow="-110" windowWidth="19420" windowHeight="10300" firstSheet="5" activeTab="8" xr2:uid="{680501D2-1D58-4043-8C51-363F2BA2A10E}"/>
  </bookViews>
  <sheets>
    <sheet name="medals" sheetId="2" r:id="rId1"/>
    <sheet name="Staff" sheetId="4" r:id="rId2"/>
    <sheet name="Staff Summary" sheetId="5" r:id="rId3"/>
    <sheet name="Filtering Employees" sheetId="3" r:id="rId4"/>
    <sheet name="Conditional Formatting" sheetId="1" r:id="rId5"/>
    <sheet name="Employee Lookup" sheetId="6" r:id="rId6"/>
    <sheet name="Call_Center (2)" sheetId="18" r:id="rId7"/>
    <sheet name="Pivot Table" sheetId="7" r:id="rId8"/>
    <sheet name="Pivot Table(For Dashboard)" sheetId="20" r:id="rId9"/>
    <sheet name="Dashboard" sheetId="8" r:id="rId10"/>
  </sheets>
  <definedNames>
    <definedName name="_xlnm._FilterDatabase" localSheetId="4" hidden="1">'Conditional Formatting'!$A$1:$I$58</definedName>
    <definedName name="_xlcn.WorksheetConnection_01.introductiontoexcel.xlsxCalls1" hidden="1">Calls[]</definedName>
    <definedName name="_xlcn.WorksheetConnection_01.introductiontoexcel.xlsxCustomers1" hidden="1">Customers[]</definedName>
    <definedName name="ExternalData_1" localSheetId="0" hidden="1">medals!$A$1:$G$94</definedName>
    <definedName name="ExternalData_1" localSheetId="1" hidden="1">Staff!$A$1:$M$261</definedName>
    <definedName name="ExternalData_3" localSheetId="6" hidden="1">'Call_Center (2)'!$A$1:$M$1001</definedName>
    <definedName name="Slicer_Representative">#N/A</definedName>
    <definedName name="Slicer_Representative1">#N/A</definedName>
  </definedNames>
  <calcPr calcId="191029"/>
  <pivotCaches>
    <pivotCache cacheId="0" r:id="rId11"/>
    <pivotCache cacheId="1" r:id="rId12"/>
    <pivotCache cacheId="83" r:id="rId13"/>
    <pivotCache cacheId="125" r:id="rId14"/>
    <pivotCache cacheId="217" r:id="rId15"/>
    <pivotCache cacheId="324" r:id="rId16"/>
    <pivotCache cacheId="342" r:id="rId17"/>
    <pivotCache cacheId="345" r:id="rId18"/>
    <pivotCache cacheId="348" r:id="rId19"/>
    <pivotCache cacheId="351" r:id="rId20"/>
    <pivotCache cacheId="354" r:id="rId21"/>
  </pivotCaches>
  <extLst>
    <ext xmlns:x14="http://schemas.microsoft.com/office/spreadsheetml/2009/9/main" uri="{876F7934-8845-4945-9796-88D515C7AA90}">
      <x14:pivotCaches>
        <pivotCache cacheId="86" r:id="rId22"/>
      </x14:pivotCaches>
    </ext>
    <ext xmlns:x14="http://schemas.microsoft.com/office/spreadsheetml/2009/9/main" uri="{BBE1A952-AA13-448e-AADC-164F8A28A991}">
      <x14:slicerCaches>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1.introduction-to-excel.xlsx!Customers"/>
          <x15:modelTable id="Calls" name="Calls" connection="WorksheetConnection_01.introduction-to-excel.xlsx!Calls"/>
        </x15:modelTables>
        <x15:modelRelationships>
          <x15:modelRelationship fromTable="Calls" fromColumn="Customer ID" toTable="Customers" toColumn="Customer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5" i="8" l="1" a="1"/>
  <c r="L15" i="8" s="1"/>
  <c r="K16" i="8" a="1"/>
  <c r="K16" i="8" s="1"/>
  <c r="H33" i="20"/>
  <c r="I37" i="20" s="1"/>
  <c r="M981" i="18"/>
  <c r="M982" i="18"/>
  <c r="M983" i="18"/>
  <c r="M984" i="18"/>
  <c r="M985" i="18"/>
  <c r="M986" i="18"/>
  <c r="M987" i="18"/>
  <c r="M988" i="18"/>
  <c r="M989" i="18"/>
  <c r="M990" i="18"/>
  <c r="M991" i="18"/>
  <c r="M992" i="18"/>
  <c r="M993" i="18"/>
  <c r="M994" i="18"/>
  <c r="M995" i="18"/>
  <c r="M996" i="18"/>
  <c r="M997" i="18"/>
  <c r="M998" i="18"/>
  <c r="M999" i="18"/>
  <c r="M1000" i="18"/>
  <c r="M1001" i="18"/>
  <c r="M980" i="18"/>
  <c r="N2" i="18"/>
  <c r="N3" i="18"/>
  <c r="N4" i="18"/>
  <c r="N5" i="18"/>
  <c r="N6" i="18"/>
  <c r="N7" i="18"/>
  <c r="N8" i="18"/>
  <c r="N9" i="18"/>
  <c r="N10" i="18"/>
  <c r="N11" i="18"/>
  <c r="N12" i="18"/>
  <c r="N13" i="18"/>
  <c r="N14" i="18"/>
  <c r="N15" i="18"/>
  <c r="N16" i="18"/>
  <c r="N17" i="18"/>
  <c r="N18" i="18"/>
  <c r="N19" i="18"/>
  <c r="N20" i="18"/>
  <c r="N21" i="18"/>
  <c r="N22" i="18"/>
  <c r="N23" i="18"/>
  <c r="N24" i="18"/>
  <c r="N25" i="18"/>
  <c r="N26" i="18"/>
  <c r="N27" i="18"/>
  <c r="N28" i="18"/>
  <c r="N29" i="18"/>
  <c r="N30" i="18"/>
  <c r="N31" i="18"/>
  <c r="N32" i="18"/>
  <c r="N33" i="18"/>
  <c r="N34" i="18"/>
  <c r="N35" i="18"/>
  <c r="N36" i="18"/>
  <c r="N37" i="18"/>
  <c r="N38" i="18"/>
  <c r="N39" i="18"/>
  <c r="N40" i="18"/>
  <c r="N41" i="18"/>
  <c r="N42" i="18"/>
  <c r="N43" i="18"/>
  <c r="N44" i="18"/>
  <c r="N45" i="18"/>
  <c r="N46" i="18"/>
  <c r="N47" i="18"/>
  <c r="N48" i="18"/>
  <c r="N49" i="18"/>
  <c r="N50" i="18"/>
  <c r="N51" i="18"/>
  <c r="N52" i="18"/>
  <c r="N53" i="18"/>
  <c r="N54" i="18"/>
  <c r="N55" i="18"/>
  <c r="N56" i="18"/>
  <c r="N57" i="18"/>
  <c r="N58" i="18"/>
  <c r="N59" i="18"/>
  <c r="N60" i="18"/>
  <c r="N61" i="18"/>
  <c r="N62" i="18"/>
  <c r="N63" i="18"/>
  <c r="N64" i="18"/>
  <c r="N65" i="18"/>
  <c r="N66" i="18"/>
  <c r="N67" i="18"/>
  <c r="N68" i="18"/>
  <c r="N69" i="18"/>
  <c r="N70" i="18"/>
  <c r="N71" i="18"/>
  <c r="N72" i="18"/>
  <c r="N73" i="18"/>
  <c r="N74" i="18"/>
  <c r="N75" i="18"/>
  <c r="N76" i="18"/>
  <c r="N77" i="18"/>
  <c r="N78" i="18"/>
  <c r="N79" i="18"/>
  <c r="N80" i="18"/>
  <c r="N81" i="18"/>
  <c r="N82" i="18"/>
  <c r="N83" i="18"/>
  <c r="N84" i="18"/>
  <c r="N85" i="18"/>
  <c r="N86" i="18"/>
  <c r="N87" i="18"/>
  <c r="N88" i="18"/>
  <c r="N89" i="18"/>
  <c r="N90" i="18"/>
  <c r="N91" i="18"/>
  <c r="N92" i="18"/>
  <c r="N93" i="18"/>
  <c r="N94" i="18"/>
  <c r="N95" i="18"/>
  <c r="N96" i="18"/>
  <c r="N97" i="18"/>
  <c r="N98" i="18"/>
  <c r="N99" i="18"/>
  <c r="N100" i="18"/>
  <c r="N101" i="18"/>
  <c r="N102" i="18"/>
  <c r="N103" i="18"/>
  <c r="N104" i="18"/>
  <c r="N105" i="18"/>
  <c r="N106" i="18"/>
  <c r="N107" i="18"/>
  <c r="N108" i="18"/>
  <c r="N109" i="18"/>
  <c r="N110" i="18"/>
  <c r="N111" i="18"/>
  <c r="N112" i="18"/>
  <c r="N113" i="18"/>
  <c r="N114" i="18"/>
  <c r="N115" i="18"/>
  <c r="N116" i="18"/>
  <c r="N117" i="18"/>
  <c r="N118" i="18"/>
  <c r="N119" i="18"/>
  <c r="N120" i="18"/>
  <c r="N121" i="18"/>
  <c r="N122" i="18"/>
  <c r="N123" i="18"/>
  <c r="N124" i="18"/>
  <c r="N125" i="18"/>
  <c r="N126" i="18"/>
  <c r="N127" i="18"/>
  <c r="N128" i="18"/>
  <c r="N129" i="18"/>
  <c r="N130" i="18"/>
  <c r="N131" i="18"/>
  <c r="N132" i="18"/>
  <c r="N133" i="18"/>
  <c r="N134" i="18"/>
  <c r="N135" i="18"/>
  <c r="N136" i="18"/>
  <c r="N137" i="18"/>
  <c r="N138" i="18"/>
  <c r="N139" i="18"/>
  <c r="N140" i="18"/>
  <c r="N141" i="18"/>
  <c r="N142" i="18"/>
  <c r="N143" i="18"/>
  <c r="N144" i="18"/>
  <c r="N145" i="18"/>
  <c r="N146" i="18"/>
  <c r="N147" i="18"/>
  <c r="N148" i="18"/>
  <c r="N149" i="18"/>
  <c r="N150" i="18"/>
  <c r="N151" i="18"/>
  <c r="N152" i="18"/>
  <c r="N153" i="18"/>
  <c r="N154" i="18"/>
  <c r="N155" i="18"/>
  <c r="N156" i="18"/>
  <c r="N157" i="18"/>
  <c r="N158" i="18"/>
  <c r="N159" i="18"/>
  <c r="N160" i="18"/>
  <c r="N161" i="18"/>
  <c r="N162" i="18"/>
  <c r="N163" i="18"/>
  <c r="N164" i="18"/>
  <c r="N165" i="18"/>
  <c r="N166" i="18"/>
  <c r="N167" i="18"/>
  <c r="N168" i="18"/>
  <c r="N169" i="18"/>
  <c r="N170" i="18"/>
  <c r="N171" i="18"/>
  <c r="N172" i="18"/>
  <c r="N173" i="18"/>
  <c r="N174" i="18"/>
  <c r="N175" i="18"/>
  <c r="N176" i="18"/>
  <c r="N177" i="18"/>
  <c r="N178" i="18"/>
  <c r="N179" i="18"/>
  <c r="N180" i="18"/>
  <c r="N181" i="18"/>
  <c r="N182" i="18"/>
  <c r="N183" i="18"/>
  <c r="N184" i="18"/>
  <c r="N185" i="18"/>
  <c r="N186" i="18"/>
  <c r="N187" i="18"/>
  <c r="N188" i="18"/>
  <c r="N189" i="18"/>
  <c r="N190" i="18"/>
  <c r="N191" i="18"/>
  <c r="N192" i="18"/>
  <c r="N193" i="18"/>
  <c r="N194" i="18"/>
  <c r="N195" i="18"/>
  <c r="N196" i="18"/>
  <c r="N197" i="18"/>
  <c r="N198" i="18"/>
  <c r="N199" i="18"/>
  <c r="N200" i="18"/>
  <c r="N201" i="18"/>
  <c r="N202" i="18"/>
  <c r="N203" i="18"/>
  <c r="N204" i="18"/>
  <c r="N205" i="18"/>
  <c r="N206" i="18"/>
  <c r="N207" i="18"/>
  <c r="N208" i="18"/>
  <c r="N209" i="18"/>
  <c r="N210" i="18"/>
  <c r="N211" i="18"/>
  <c r="N212" i="18"/>
  <c r="N213" i="18"/>
  <c r="N214" i="18"/>
  <c r="N215" i="18"/>
  <c r="N216" i="18"/>
  <c r="N217" i="18"/>
  <c r="N218" i="18"/>
  <c r="N219" i="18"/>
  <c r="N220" i="18"/>
  <c r="N221" i="18"/>
  <c r="N222" i="18"/>
  <c r="N223" i="18"/>
  <c r="N224" i="18"/>
  <c r="N225" i="18"/>
  <c r="N226" i="18"/>
  <c r="N227" i="18"/>
  <c r="N228" i="18"/>
  <c r="N229" i="18"/>
  <c r="N230" i="18"/>
  <c r="N231" i="18"/>
  <c r="N232" i="18"/>
  <c r="N233" i="18"/>
  <c r="N234" i="18"/>
  <c r="N235" i="18"/>
  <c r="N236" i="18"/>
  <c r="N237" i="18"/>
  <c r="N238" i="18"/>
  <c r="N239" i="18"/>
  <c r="N240" i="18"/>
  <c r="N241" i="18"/>
  <c r="N242" i="18"/>
  <c r="N243" i="18"/>
  <c r="N244" i="18"/>
  <c r="N245" i="18"/>
  <c r="N246" i="18"/>
  <c r="N247" i="18"/>
  <c r="N248" i="18"/>
  <c r="N249" i="18"/>
  <c r="N250" i="18"/>
  <c r="N251" i="18"/>
  <c r="N252" i="18"/>
  <c r="N253" i="18"/>
  <c r="N254" i="18"/>
  <c r="N255" i="18"/>
  <c r="N256" i="18"/>
  <c r="N257" i="18"/>
  <c r="N258" i="18"/>
  <c r="N259" i="18"/>
  <c r="N260" i="18"/>
  <c r="N261" i="18"/>
  <c r="N262" i="18"/>
  <c r="N263" i="18"/>
  <c r="N264" i="18"/>
  <c r="N265" i="18"/>
  <c r="N266" i="18"/>
  <c r="N267" i="18"/>
  <c r="N268" i="18"/>
  <c r="N269" i="18"/>
  <c r="N270" i="18"/>
  <c r="N271" i="18"/>
  <c r="N272" i="18"/>
  <c r="N273" i="18"/>
  <c r="N274" i="18"/>
  <c r="N275" i="18"/>
  <c r="N276" i="18"/>
  <c r="N277" i="18"/>
  <c r="N278" i="18"/>
  <c r="N279" i="18"/>
  <c r="N280" i="18"/>
  <c r="N281" i="18"/>
  <c r="N282" i="18"/>
  <c r="N283" i="18"/>
  <c r="N284" i="18"/>
  <c r="N285" i="18"/>
  <c r="N286" i="18"/>
  <c r="N287" i="18"/>
  <c r="N288" i="18"/>
  <c r="N289" i="18"/>
  <c r="N290" i="18"/>
  <c r="N291" i="18"/>
  <c r="N292" i="18"/>
  <c r="N293" i="18"/>
  <c r="N294" i="18"/>
  <c r="N295" i="18"/>
  <c r="N296" i="18"/>
  <c r="N297" i="18"/>
  <c r="N298" i="18"/>
  <c r="N299" i="18"/>
  <c r="N300" i="18"/>
  <c r="N301" i="18"/>
  <c r="N302" i="18"/>
  <c r="N303" i="18"/>
  <c r="N304" i="18"/>
  <c r="N305" i="18"/>
  <c r="N306" i="18"/>
  <c r="N307" i="18"/>
  <c r="N308" i="18"/>
  <c r="N309" i="18"/>
  <c r="N310" i="18"/>
  <c r="N311" i="18"/>
  <c r="N312" i="18"/>
  <c r="N313" i="18"/>
  <c r="N314" i="18"/>
  <c r="N315" i="18"/>
  <c r="N316" i="18"/>
  <c r="N317" i="18"/>
  <c r="N318" i="18"/>
  <c r="N319" i="18"/>
  <c r="N320" i="18"/>
  <c r="N321" i="18"/>
  <c r="N322" i="18"/>
  <c r="N323" i="18"/>
  <c r="N324" i="18"/>
  <c r="N325" i="18"/>
  <c r="N326" i="18"/>
  <c r="N327" i="18"/>
  <c r="N328" i="18"/>
  <c r="N329" i="18"/>
  <c r="N330" i="18"/>
  <c r="N331" i="18"/>
  <c r="N332" i="18"/>
  <c r="N333" i="18"/>
  <c r="N334" i="18"/>
  <c r="N335" i="18"/>
  <c r="N336" i="18"/>
  <c r="N337" i="18"/>
  <c r="N338" i="18"/>
  <c r="N339" i="18"/>
  <c r="N340" i="18"/>
  <c r="N341" i="18"/>
  <c r="N342" i="18"/>
  <c r="N343" i="18"/>
  <c r="N344" i="18"/>
  <c r="N345" i="18"/>
  <c r="N346" i="18"/>
  <c r="N347" i="18"/>
  <c r="N348" i="18"/>
  <c r="N349" i="18"/>
  <c r="N350" i="18"/>
  <c r="N351" i="18"/>
  <c r="N352" i="18"/>
  <c r="N353" i="18"/>
  <c r="N354" i="18"/>
  <c r="N355" i="18"/>
  <c r="N356" i="18"/>
  <c r="N357" i="18"/>
  <c r="N358" i="18"/>
  <c r="N359" i="18"/>
  <c r="N360" i="18"/>
  <c r="N361" i="18"/>
  <c r="N362" i="18"/>
  <c r="N363" i="18"/>
  <c r="N364" i="18"/>
  <c r="N365" i="18"/>
  <c r="N366" i="18"/>
  <c r="N367" i="18"/>
  <c r="N368" i="18"/>
  <c r="N369" i="18"/>
  <c r="N370" i="18"/>
  <c r="N371" i="18"/>
  <c r="N372" i="18"/>
  <c r="N373" i="18"/>
  <c r="N374" i="18"/>
  <c r="N375" i="18"/>
  <c r="N376" i="18"/>
  <c r="N377" i="18"/>
  <c r="N378" i="18"/>
  <c r="N379" i="18"/>
  <c r="N380" i="18"/>
  <c r="N381" i="18"/>
  <c r="N382" i="18"/>
  <c r="N383" i="18"/>
  <c r="N384" i="18"/>
  <c r="N385" i="18"/>
  <c r="N386" i="18"/>
  <c r="N387" i="18"/>
  <c r="N388" i="18"/>
  <c r="N389" i="18"/>
  <c r="N390" i="18"/>
  <c r="N391" i="18"/>
  <c r="N392" i="18"/>
  <c r="N393" i="18"/>
  <c r="N394" i="18"/>
  <c r="N395" i="18"/>
  <c r="N396" i="18"/>
  <c r="N397" i="18"/>
  <c r="N398" i="18"/>
  <c r="N399" i="18"/>
  <c r="N400" i="18"/>
  <c r="N401" i="18"/>
  <c r="N402" i="18"/>
  <c r="N403" i="18"/>
  <c r="N404" i="18"/>
  <c r="N405" i="18"/>
  <c r="N406" i="18"/>
  <c r="N407" i="18"/>
  <c r="N408" i="18"/>
  <c r="N409" i="18"/>
  <c r="N410" i="18"/>
  <c r="N411" i="18"/>
  <c r="N412" i="18"/>
  <c r="N413" i="18"/>
  <c r="N414" i="18"/>
  <c r="N415" i="18"/>
  <c r="N416" i="18"/>
  <c r="N417" i="18"/>
  <c r="N418" i="18"/>
  <c r="N419" i="18"/>
  <c r="N420" i="18"/>
  <c r="N421" i="18"/>
  <c r="N422" i="18"/>
  <c r="N423" i="18"/>
  <c r="N424" i="18"/>
  <c r="N425" i="18"/>
  <c r="N426" i="18"/>
  <c r="N427" i="18"/>
  <c r="N428" i="18"/>
  <c r="N429" i="18"/>
  <c r="N430" i="18"/>
  <c r="N431" i="18"/>
  <c r="N432" i="18"/>
  <c r="N433" i="18"/>
  <c r="N434" i="18"/>
  <c r="N435" i="18"/>
  <c r="N436" i="18"/>
  <c r="N437" i="18"/>
  <c r="N438" i="18"/>
  <c r="N439" i="18"/>
  <c r="N440" i="18"/>
  <c r="N441" i="18"/>
  <c r="N442" i="18"/>
  <c r="N443" i="18"/>
  <c r="N444" i="18"/>
  <c r="N445" i="18"/>
  <c r="N446" i="18"/>
  <c r="N447" i="18"/>
  <c r="N448" i="18"/>
  <c r="N449" i="18"/>
  <c r="N450" i="18"/>
  <c r="N451" i="18"/>
  <c r="N452" i="18"/>
  <c r="N453" i="18"/>
  <c r="N454" i="18"/>
  <c r="N455" i="18"/>
  <c r="N456" i="18"/>
  <c r="N457" i="18"/>
  <c r="N458" i="18"/>
  <c r="N459" i="18"/>
  <c r="N460" i="18"/>
  <c r="N461" i="18"/>
  <c r="N462" i="18"/>
  <c r="N463" i="18"/>
  <c r="N464" i="18"/>
  <c r="N465" i="18"/>
  <c r="N466" i="18"/>
  <c r="N467" i="18"/>
  <c r="N468" i="18"/>
  <c r="N469" i="18"/>
  <c r="N470" i="18"/>
  <c r="N471" i="18"/>
  <c r="N472" i="18"/>
  <c r="N473" i="18"/>
  <c r="N474" i="18"/>
  <c r="N475" i="18"/>
  <c r="N476" i="18"/>
  <c r="N477" i="18"/>
  <c r="N478" i="18"/>
  <c r="N479" i="18"/>
  <c r="N480" i="18"/>
  <c r="N481" i="18"/>
  <c r="N482" i="18"/>
  <c r="N483" i="18"/>
  <c r="N484" i="18"/>
  <c r="N485" i="18"/>
  <c r="N486" i="18"/>
  <c r="N487" i="18"/>
  <c r="N488" i="18"/>
  <c r="N489" i="18"/>
  <c r="N490" i="18"/>
  <c r="N491" i="18"/>
  <c r="N492" i="18"/>
  <c r="N493" i="18"/>
  <c r="N494" i="18"/>
  <c r="N495" i="18"/>
  <c r="N496" i="18"/>
  <c r="N497" i="18"/>
  <c r="N498" i="18"/>
  <c r="N499" i="18"/>
  <c r="N500" i="18"/>
  <c r="N501" i="18"/>
  <c r="N502" i="18"/>
  <c r="N503" i="18"/>
  <c r="N504" i="18"/>
  <c r="N505" i="18"/>
  <c r="N506" i="18"/>
  <c r="N507" i="18"/>
  <c r="N508" i="18"/>
  <c r="N509" i="18"/>
  <c r="N510" i="18"/>
  <c r="N511" i="18"/>
  <c r="N512" i="18"/>
  <c r="N513" i="18"/>
  <c r="N514" i="18"/>
  <c r="N515" i="18"/>
  <c r="N516" i="18"/>
  <c r="N517" i="18"/>
  <c r="N518" i="18"/>
  <c r="N519" i="18"/>
  <c r="N520" i="18"/>
  <c r="N521" i="18"/>
  <c r="N522" i="18"/>
  <c r="N523" i="18"/>
  <c r="N524" i="18"/>
  <c r="N525" i="18"/>
  <c r="N526" i="18"/>
  <c r="N527" i="18"/>
  <c r="N528" i="18"/>
  <c r="N529" i="18"/>
  <c r="N530" i="18"/>
  <c r="N531" i="18"/>
  <c r="N532" i="18"/>
  <c r="N533" i="18"/>
  <c r="N534" i="18"/>
  <c r="N535" i="18"/>
  <c r="N536" i="18"/>
  <c r="N537" i="18"/>
  <c r="N538" i="18"/>
  <c r="N539" i="18"/>
  <c r="N540" i="18"/>
  <c r="N541" i="18"/>
  <c r="N542" i="18"/>
  <c r="N543" i="18"/>
  <c r="N544" i="18"/>
  <c r="N545" i="18"/>
  <c r="N546" i="18"/>
  <c r="N547" i="18"/>
  <c r="N548" i="18"/>
  <c r="N549" i="18"/>
  <c r="N550" i="18"/>
  <c r="N551" i="18"/>
  <c r="N552" i="18"/>
  <c r="N553" i="18"/>
  <c r="N554" i="18"/>
  <c r="N555" i="18"/>
  <c r="N556" i="18"/>
  <c r="N557" i="18"/>
  <c r="N558" i="18"/>
  <c r="N559" i="18"/>
  <c r="N560" i="18"/>
  <c r="N561" i="18"/>
  <c r="N562" i="18"/>
  <c r="N563" i="18"/>
  <c r="N564" i="18"/>
  <c r="N565" i="18"/>
  <c r="N566" i="18"/>
  <c r="N567" i="18"/>
  <c r="N568" i="18"/>
  <c r="N569" i="18"/>
  <c r="N570" i="18"/>
  <c r="N571" i="18"/>
  <c r="N572" i="18"/>
  <c r="N573" i="18"/>
  <c r="N574" i="18"/>
  <c r="N575" i="18"/>
  <c r="N576" i="18"/>
  <c r="N577" i="18"/>
  <c r="N578" i="18"/>
  <c r="N579" i="18"/>
  <c r="N580" i="18"/>
  <c r="N581" i="18"/>
  <c r="N582" i="18"/>
  <c r="N583" i="18"/>
  <c r="N584" i="18"/>
  <c r="N585" i="18"/>
  <c r="N586" i="18"/>
  <c r="N587" i="18"/>
  <c r="N588" i="18"/>
  <c r="N589" i="18"/>
  <c r="N590" i="18"/>
  <c r="N591" i="18"/>
  <c r="N592" i="18"/>
  <c r="N593" i="18"/>
  <c r="N594" i="18"/>
  <c r="N595" i="18"/>
  <c r="N596" i="18"/>
  <c r="N597" i="18"/>
  <c r="N598" i="18"/>
  <c r="N599" i="18"/>
  <c r="N600" i="18"/>
  <c r="N601" i="18"/>
  <c r="N602" i="18"/>
  <c r="N603" i="18"/>
  <c r="N604" i="18"/>
  <c r="N605" i="18"/>
  <c r="N606" i="18"/>
  <c r="N607" i="18"/>
  <c r="N608" i="18"/>
  <c r="N609" i="18"/>
  <c r="N610" i="18"/>
  <c r="N611" i="18"/>
  <c r="N612" i="18"/>
  <c r="N613" i="18"/>
  <c r="N614" i="18"/>
  <c r="N615" i="18"/>
  <c r="N616" i="18"/>
  <c r="N617" i="18"/>
  <c r="N618" i="18"/>
  <c r="N619" i="18"/>
  <c r="N620" i="18"/>
  <c r="N621" i="18"/>
  <c r="N622" i="18"/>
  <c r="N623" i="18"/>
  <c r="N624" i="18"/>
  <c r="N625" i="18"/>
  <c r="N626" i="18"/>
  <c r="N627" i="18"/>
  <c r="N628" i="18"/>
  <c r="N629" i="18"/>
  <c r="N630" i="18"/>
  <c r="N631" i="18"/>
  <c r="N632" i="18"/>
  <c r="N633" i="18"/>
  <c r="N634" i="18"/>
  <c r="N635" i="18"/>
  <c r="N636" i="18"/>
  <c r="N637" i="18"/>
  <c r="N638" i="18"/>
  <c r="N639" i="18"/>
  <c r="N640" i="18"/>
  <c r="N641" i="18"/>
  <c r="N642" i="18"/>
  <c r="N643" i="18"/>
  <c r="N644" i="18"/>
  <c r="N645" i="18"/>
  <c r="N646" i="18"/>
  <c r="N647" i="18"/>
  <c r="N648" i="18"/>
  <c r="N649" i="18"/>
  <c r="N650" i="18"/>
  <c r="N651" i="18"/>
  <c r="N652" i="18"/>
  <c r="N653" i="18"/>
  <c r="N654" i="18"/>
  <c r="N655" i="18"/>
  <c r="N656" i="18"/>
  <c r="N657" i="18"/>
  <c r="N658" i="18"/>
  <c r="N659" i="18"/>
  <c r="N660" i="18"/>
  <c r="N661" i="18"/>
  <c r="N662" i="18"/>
  <c r="N663" i="18"/>
  <c r="N664" i="18"/>
  <c r="N665" i="18"/>
  <c r="N666" i="18"/>
  <c r="N667" i="18"/>
  <c r="N668" i="18"/>
  <c r="N669" i="18"/>
  <c r="N670" i="18"/>
  <c r="N671" i="18"/>
  <c r="N672" i="18"/>
  <c r="N673" i="18"/>
  <c r="N674" i="18"/>
  <c r="N675" i="18"/>
  <c r="N676" i="18"/>
  <c r="N677" i="18"/>
  <c r="N678" i="18"/>
  <c r="N679" i="18"/>
  <c r="N680" i="18"/>
  <c r="N681" i="18"/>
  <c r="N682" i="18"/>
  <c r="N683" i="18"/>
  <c r="N684" i="18"/>
  <c r="N685" i="18"/>
  <c r="N686" i="18"/>
  <c r="N687" i="18"/>
  <c r="N688" i="18"/>
  <c r="N689" i="18"/>
  <c r="N690" i="18"/>
  <c r="N691" i="18"/>
  <c r="N692" i="18"/>
  <c r="N693" i="18"/>
  <c r="N694" i="18"/>
  <c r="N695" i="18"/>
  <c r="N696" i="18"/>
  <c r="N697" i="18"/>
  <c r="N698" i="18"/>
  <c r="N699" i="18"/>
  <c r="N700" i="18"/>
  <c r="N701" i="18"/>
  <c r="N702" i="18"/>
  <c r="N703" i="18"/>
  <c r="N704" i="18"/>
  <c r="N705" i="18"/>
  <c r="N706" i="18"/>
  <c r="N707" i="18"/>
  <c r="N708" i="18"/>
  <c r="N709" i="18"/>
  <c r="N710" i="18"/>
  <c r="N711" i="18"/>
  <c r="N712" i="18"/>
  <c r="N713" i="18"/>
  <c r="N714" i="18"/>
  <c r="N715" i="18"/>
  <c r="N716" i="18"/>
  <c r="N717" i="18"/>
  <c r="N718" i="18"/>
  <c r="N719" i="18"/>
  <c r="N720" i="18"/>
  <c r="N721" i="18"/>
  <c r="N722" i="18"/>
  <c r="N723" i="18"/>
  <c r="N724" i="18"/>
  <c r="N725" i="18"/>
  <c r="N726" i="18"/>
  <c r="N727" i="18"/>
  <c r="N728" i="18"/>
  <c r="N729" i="18"/>
  <c r="N730" i="18"/>
  <c r="N731" i="18"/>
  <c r="N732" i="18"/>
  <c r="N733" i="18"/>
  <c r="N734" i="18"/>
  <c r="N735" i="18"/>
  <c r="N736" i="18"/>
  <c r="N737" i="18"/>
  <c r="N738" i="18"/>
  <c r="N739" i="18"/>
  <c r="N740" i="18"/>
  <c r="N741" i="18"/>
  <c r="N742" i="18"/>
  <c r="N743" i="18"/>
  <c r="N744" i="18"/>
  <c r="N745" i="18"/>
  <c r="N746" i="18"/>
  <c r="N747" i="18"/>
  <c r="N748" i="18"/>
  <c r="N749" i="18"/>
  <c r="N750" i="18"/>
  <c r="N751" i="18"/>
  <c r="N752" i="18"/>
  <c r="N753" i="18"/>
  <c r="N754" i="18"/>
  <c r="N755" i="18"/>
  <c r="N756" i="18"/>
  <c r="N757" i="18"/>
  <c r="N758" i="18"/>
  <c r="N759" i="18"/>
  <c r="N760" i="18"/>
  <c r="N761" i="18"/>
  <c r="N762" i="18"/>
  <c r="N763" i="18"/>
  <c r="N764" i="18"/>
  <c r="N765" i="18"/>
  <c r="N766" i="18"/>
  <c r="N767" i="18"/>
  <c r="N768" i="18"/>
  <c r="N769" i="18"/>
  <c r="N770" i="18"/>
  <c r="N771" i="18"/>
  <c r="N772" i="18"/>
  <c r="N773" i="18"/>
  <c r="N774" i="18"/>
  <c r="N775" i="18"/>
  <c r="N776" i="18"/>
  <c r="N777" i="18"/>
  <c r="N778" i="18"/>
  <c r="N779" i="18"/>
  <c r="N780" i="18"/>
  <c r="N781" i="18"/>
  <c r="N782" i="18"/>
  <c r="N783" i="18"/>
  <c r="N784" i="18"/>
  <c r="N785" i="18"/>
  <c r="N786" i="18"/>
  <c r="N787" i="18"/>
  <c r="N788" i="18"/>
  <c r="N789" i="18"/>
  <c r="N790" i="18"/>
  <c r="N791" i="18"/>
  <c r="N792" i="18"/>
  <c r="N793" i="18"/>
  <c r="N794" i="18"/>
  <c r="N795" i="18"/>
  <c r="N796" i="18"/>
  <c r="N797" i="18"/>
  <c r="N798" i="18"/>
  <c r="N799" i="18"/>
  <c r="N800" i="18"/>
  <c r="N801" i="18"/>
  <c r="N802" i="18"/>
  <c r="N803" i="18"/>
  <c r="N804" i="18"/>
  <c r="N805" i="18"/>
  <c r="N806" i="18"/>
  <c r="N807" i="18"/>
  <c r="N808" i="18"/>
  <c r="N809" i="18"/>
  <c r="N810" i="18"/>
  <c r="N811" i="18"/>
  <c r="N812" i="18"/>
  <c r="N813" i="18"/>
  <c r="N814" i="18"/>
  <c r="N815" i="18"/>
  <c r="N816" i="18"/>
  <c r="N817" i="18"/>
  <c r="N818" i="18"/>
  <c r="N819" i="18"/>
  <c r="N820" i="18"/>
  <c r="N821" i="18"/>
  <c r="N822" i="18"/>
  <c r="N823" i="18"/>
  <c r="N824" i="18"/>
  <c r="N825" i="18"/>
  <c r="N826" i="18"/>
  <c r="N827" i="18"/>
  <c r="N828" i="18"/>
  <c r="N829" i="18"/>
  <c r="N830" i="18"/>
  <c r="N831" i="18"/>
  <c r="N832" i="18"/>
  <c r="N833" i="18"/>
  <c r="N834" i="18"/>
  <c r="N835" i="18"/>
  <c r="N836" i="18"/>
  <c r="N837" i="18"/>
  <c r="N838" i="18"/>
  <c r="N839" i="18"/>
  <c r="N840" i="18"/>
  <c r="N841" i="18"/>
  <c r="N842" i="18"/>
  <c r="N843" i="18"/>
  <c r="N844" i="18"/>
  <c r="N845" i="18"/>
  <c r="N846" i="18"/>
  <c r="N847" i="18"/>
  <c r="N848" i="18"/>
  <c r="N849" i="18"/>
  <c r="N850" i="18"/>
  <c r="N851" i="18"/>
  <c r="N852" i="18"/>
  <c r="N853" i="18"/>
  <c r="N854" i="18"/>
  <c r="N855" i="18"/>
  <c r="N856" i="18"/>
  <c r="N857" i="18"/>
  <c r="N858" i="18"/>
  <c r="N859" i="18"/>
  <c r="N860" i="18"/>
  <c r="N861" i="18"/>
  <c r="N862" i="18"/>
  <c r="N863" i="18"/>
  <c r="N864" i="18"/>
  <c r="N865" i="18"/>
  <c r="N866" i="18"/>
  <c r="N867" i="18"/>
  <c r="N868" i="18"/>
  <c r="N869" i="18"/>
  <c r="N870" i="18"/>
  <c r="N871" i="18"/>
  <c r="N872" i="18"/>
  <c r="N873" i="18"/>
  <c r="N874" i="18"/>
  <c r="N875" i="18"/>
  <c r="N876" i="18"/>
  <c r="N877" i="18"/>
  <c r="N878" i="18"/>
  <c r="N879" i="18"/>
  <c r="N880" i="18"/>
  <c r="N881" i="18"/>
  <c r="N882" i="18"/>
  <c r="N883" i="18"/>
  <c r="N884" i="18"/>
  <c r="N885" i="18"/>
  <c r="N886" i="18"/>
  <c r="N887" i="18"/>
  <c r="N888" i="18"/>
  <c r="N889" i="18"/>
  <c r="N890" i="18"/>
  <c r="N891" i="18"/>
  <c r="N892" i="18"/>
  <c r="N893" i="18"/>
  <c r="N894" i="18"/>
  <c r="N895" i="18"/>
  <c r="N896" i="18"/>
  <c r="N897" i="18"/>
  <c r="N898" i="18"/>
  <c r="N899" i="18"/>
  <c r="N900" i="18"/>
  <c r="N901" i="18"/>
  <c r="N902" i="18"/>
  <c r="N903" i="18"/>
  <c r="N904" i="18"/>
  <c r="N905" i="18"/>
  <c r="N906" i="18"/>
  <c r="N907" i="18"/>
  <c r="N908" i="18"/>
  <c r="N909" i="18"/>
  <c r="N910" i="18"/>
  <c r="N911" i="18"/>
  <c r="N912" i="18"/>
  <c r="N913" i="18"/>
  <c r="N914" i="18"/>
  <c r="N915" i="18"/>
  <c r="N916" i="18"/>
  <c r="N917" i="18"/>
  <c r="N918" i="18"/>
  <c r="N919" i="18"/>
  <c r="N920" i="18"/>
  <c r="N921" i="18"/>
  <c r="N922" i="18"/>
  <c r="N923" i="18"/>
  <c r="N924" i="18"/>
  <c r="N925" i="18"/>
  <c r="N926" i="18"/>
  <c r="N927" i="18"/>
  <c r="N928" i="18"/>
  <c r="N929" i="18"/>
  <c r="N930" i="18"/>
  <c r="N931" i="18"/>
  <c r="N932" i="18"/>
  <c r="N933" i="18"/>
  <c r="N934" i="18"/>
  <c r="N935" i="18"/>
  <c r="N936" i="18"/>
  <c r="N937" i="18"/>
  <c r="N938" i="18"/>
  <c r="N939" i="18"/>
  <c r="N940" i="18"/>
  <c r="N941" i="18"/>
  <c r="N942" i="18"/>
  <c r="N943" i="18"/>
  <c r="N944" i="18"/>
  <c r="N945" i="18"/>
  <c r="N946" i="18"/>
  <c r="N947" i="18"/>
  <c r="N948" i="18"/>
  <c r="N949" i="18"/>
  <c r="N950" i="18"/>
  <c r="N951" i="18"/>
  <c r="N952" i="18"/>
  <c r="N953" i="18"/>
  <c r="N954" i="18"/>
  <c r="N955" i="18"/>
  <c r="N956" i="18"/>
  <c r="N957" i="18"/>
  <c r="N958" i="18"/>
  <c r="N959" i="18"/>
  <c r="N960" i="18"/>
  <c r="N961" i="18"/>
  <c r="N962" i="18"/>
  <c r="N963" i="18"/>
  <c r="N964" i="18"/>
  <c r="N965" i="18"/>
  <c r="N966" i="18"/>
  <c r="N967" i="18"/>
  <c r="N968" i="18"/>
  <c r="N969" i="18"/>
  <c r="N970" i="18"/>
  <c r="N971" i="18"/>
  <c r="N972" i="18"/>
  <c r="N973" i="18"/>
  <c r="N974" i="18"/>
  <c r="N975" i="18"/>
  <c r="N976" i="18"/>
  <c r="N977" i="18"/>
  <c r="N978" i="18"/>
  <c r="N979" i="18"/>
  <c r="N980" i="18"/>
  <c r="N981" i="18"/>
  <c r="N982" i="18"/>
  <c r="N983" i="18"/>
  <c r="N984" i="18"/>
  <c r="N985" i="18"/>
  <c r="N986" i="18"/>
  <c r="N987" i="18"/>
  <c r="N988" i="18"/>
  <c r="N989" i="18"/>
  <c r="N990" i="18"/>
  <c r="N991" i="18"/>
  <c r="N992" i="18"/>
  <c r="N993" i="18"/>
  <c r="N994" i="18"/>
  <c r="N995" i="18"/>
  <c r="N996" i="18"/>
  <c r="N997" i="18"/>
  <c r="N998" i="18"/>
  <c r="N999" i="18"/>
  <c r="N1000" i="18"/>
  <c r="N1001" i="18"/>
  <c r="A32" i="5" a="1"/>
  <c r="A32" i="5" s="1"/>
  <c r="E32" i="5" s="1"/>
  <c r="E29" i="5"/>
  <c r="B29" i="5"/>
  <c r="A91" i="3" a="1"/>
  <c r="A91" i="3" s="1"/>
  <c r="A81" i="3" a="1"/>
  <c r="A81" i="3" s="1"/>
  <c r="A82" i="3" a="1"/>
  <c r="A82" i="3" s="1"/>
  <c r="A76" i="3" a="1"/>
  <c r="A76" i="3" s="1"/>
  <c r="A54" i="3" a="1"/>
  <c r="A54" i="3" s="1"/>
  <c r="A77" i="3" a="1"/>
  <c r="A77" i="3" s="1"/>
  <c r="B16" i="6"/>
  <c r="B14" i="6"/>
  <c r="B15" i="6"/>
  <c r="B8" i="6"/>
  <c r="B7" i="6"/>
  <c r="B6" i="6"/>
  <c r="D22" i="5" a="1"/>
  <c r="D22" i="5" s="1"/>
  <c r="D23" i="5" a="1"/>
  <c r="D23" i="5" s="1"/>
  <c r="D24" i="5" a="1"/>
  <c r="D24" i="5" s="1"/>
  <c r="D25" i="5" a="1"/>
  <c r="D25" i="5" s="1"/>
  <c r="D21" i="5" a="1"/>
  <c r="D21" i="5" s="1"/>
  <c r="C21" i="5" a="1"/>
  <c r="C21" i="5" s="1"/>
  <c r="C22" i="5" a="1"/>
  <c r="C22" i="5" s="1"/>
  <c r="C23" i="5" a="1"/>
  <c r="C23" i="5" s="1"/>
  <c r="C24" i="5" a="1"/>
  <c r="C24" i="5" s="1"/>
  <c r="C25" i="5" a="1"/>
  <c r="C25" i="5" s="1"/>
  <c r="D20" i="5"/>
  <c r="D19" i="5"/>
  <c r="C19" i="5"/>
  <c r="C20" i="5"/>
  <c r="B25" i="5"/>
  <c r="B24" i="5"/>
  <c r="B23" i="5"/>
  <c r="B21" i="5"/>
  <c r="B22" i="5"/>
  <c r="B20" i="5"/>
  <c r="B19" i="5"/>
  <c r="A55" i="3" a="1"/>
  <c r="A55" i="3" s="1"/>
  <c r="A3" i="3" a="1"/>
  <c r="A3" i="3" s="1"/>
  <c r="A4" i="3" a="1"/>
  <c r="A4" i="3" s="1"/>
  <c r="A2" i="5" a="1"/>
  <c r="A2" i="5" s="1"/>
  <c r="D2" i="5" s="1"/>
  <c r="H36" i="20" l="1"/>
  <c r="H40" i="20"/>
  <c r="H39" i="20"/>
  <c r="H38" i="20"/>
  <c r="H37" i="20"/>
  <c r="I36" i="20"/>
  <c r="I40" i="20"/>
  <c r="I39" i="20"/>
  <c r="I38" i="20"/>
  <c r="B38" i="5"/>
  <c r="C38" i="5"/>
  <c r="D38" i="5" s="1"/>
  <c r="E38" i="5"/>
  <c r="B37" i="5"/>
  <c r="C37" i="5"/>
  <c r="D37" i="5" s="1"/>
  <c r="E37" i="5"/>
  <c r="B36" i="5"/>
  <c r="C36" i="5"/>
  <c r="D36" i="5" s="1"/>
  <c r="E36" i="5"/>
  <c r="B35" i="5"/>
  <c r="C35" i="5"/>
  <c r="D35" i="5" s="1"/>
  <c r="E35" i="5"/>
  <c r="B34" i="5"/>
  <c r="C34" i="5"/>
  <c r="D34" i="5" s="1"/>
  <c r="E34" i="5"/>
  <c r="B33" i="5"/>
  <c r="C33" i="5"/>
  <c r="D33" i="5"/>
  <c r="E33" i="5"/>
  <c r="B32" i="5"/>
  <c r="C32" i="5"/>
  <c r="D32" i="5"/>
  <c r="B43" i="5"/>
  <c r="C43" i="5"/>
  <c r="D43" i="5" s="1"/>
  <c r="E43" i="5"/>
  <c r="B42" i="5"/>
  <c r="C42" i="5"/>
  <c r="D42" i="5" s="1"/>
  <c r="E42" i="5"/>
  <c r="B41" i="5"/>
  <c r="C41" i="5"/>
  <c r="D41" i="5"/>
  <c r="E41" i="5"/>
  <c r="B40" i="5"/>
  <c r="C40" i="5"/>
  <c r="D40" i="5" s="1"/>
  <c r="E40" i="5"/>
  <c r="B39" i="5"/>
  <c r="C39" i="5"/>
  <c r="D39" i="5" s="1"/>
  <c r="E39" i="5"/>
  <c r="D10" i="5"/>
  <c r="C6" i="5"/>
  <c r="E6" i="5"/>
  <c r="C5" i="5"/>
  <c r="E5" i="5"/>
  <c r="C4" i="5"/>
  <c r="E4" i="5"/>
  <c r="E2" i="5"/>
  <c r="C13" i="5"/>
  <c r="E13" i="5"/>
  <c r="C12" i="5"/>
  <c r="E12" i="5"/>
  <c r="C11" i="5"/>
  <c r="E11" i="5"/>
  <c r="C10" i="5"/>
  <c r="E10" i="5"/>
  <c r="C9" i="5"/>
  <c r="E9" i="5"/>
  <c r="C8" i="5"/>
  <c r="E8" i="5"/>
  <c r="C3" i="5"/>
  <c r="E3" i="5"/>
  <c r="C2" i="5"/>
  <c r="C7" i="5"/>
  <c r="E7" i="5"/>
  <c r="B6" i="5"/>
  <c r="D6" i="5"/>
  <c r="B5" i="5"/>
  <c r="D5" i="5"/>
  <c r="B4" i="5"/>
  <c r="D4" i="5"/>
  <c r="B2" i="5"/>
  <c r="B13" i="5"/>
  <c r="D13" i="5"/>
  <c r="B12" i="5"/>
  <c r="D12" i="5"/>
  <c r="B11" i="5"/>
  <c r="D11" i="5"/>
  <c r="B10" i="5"/>
  <c r="B9" i="5"/>
  <c r="D9" i="5"/>
  <c r="B8" i="5"/>
  <c r="D8" i="5"/>
  <c r="B7" i="5"/>
  <c r="D7" i="5"/>
  <c r="B3" i="5"/>
  <c r="D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0A61A0-788B-433F-91E1-F465361DC22C}" keepAlive="1" name="Query - Call_Center" description="Connection to the 'Call_Center' query in the workbook." type="5" refreshedVersion="8" background="1" saveData="1">
    <dbPr connection="Provider=Microsoft.Mashup.OleDb.1;Data Source=$Workbook$;Location=Call_Center;Extended Properties=&quot;&quot;" command="SELECT * FROM [Call_Center]"/>
  </connection>
  <connection id="2" xr16:uid="{24015712-8F86-47EA-9B39-EFE6643A11C9}" keepAlive="1" name="Query - Call_Center (2)" description="Connection to the 'Call_Center (2)' query in the workbook." type="5" refreshedVersion="8" background="1" saveData="1">
    <dbPr connection="Provider=Microsoft.Mashup.OleDb.1;Data Source=$Workbook$;Location=&quot;Call_Center (2)&quot;;Extended Properties=&quot;&quot;" command="SELECT * FROM [Call_Center (2)]"/>
  </connection>
  <connection id="3" xr16:uid="{306133A5-5D52-4336-9CAC-011BBBEF9C47}"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4" xr16:uid="{2104E2EE-F937-4A42-B10B-E4D6CB3F7A79}" keepAlive="1" name="Query - Errors in Call_Center (2)" description="Connection to the 'Errors in Call_Center (2)' query in the workbook." type="5" refreshedVersion="0" background="1">
    <dbPr connection="Provider=Microsoft.Mashup.OleDb.1;Data Source=$Workbook$;Location=&quot;Errors in Call_Center (2)&quot;;Extended Properties=&quot;&quot;" command="SELECT * FROM [Errors in Call_Center (2)]"/>
  </connection>
  <connection id="5" xr16:uid="{94AD7FD8-DFDE-414C-8F90-3370B9A80E46}" keepAlive="1" name="Query - medals" description="Connection to the 'medals' query in the workbook." type="5" refreshedVersion="8" background="1" saveData="1">
    <dbPr connection="Provider=Microsoft.Mashup.OleDb.1;Data Source=$Workbook$;Location=medals;Extended Properties=&quot;&quot;" command="SELECT * FROM [medals]"/>
  </connection>
  <connection id="6" xr16:uid="{2FA71CCD-CD2B-4771-B372-BEA378F74FB5}"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7" xr16:uid="{ED1BD6D7-AA1F-4A8E-B9CD-4D58CEBA60B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0FDD74B3-8B4E-468B-8F23-79A9A9F220A8}" name="WorksheetConnection_01.introduction-to-excel.xlsx!Calls" type="102" refreshedVersion="8" minRefreshableVersion="5">
    <extLst>
      <ext xmlns:x15="http://schemas.microsoft.com/office/spreadsheetml/2010/11/main" uri="{DE250136-89BD-433C-8126-D09CA5730AF9}">
        <x15:connection id="Calls">
          <x15:rangePr sourceName="_xlcn.WorksheetConnection_01.introductiontoexcel.xlsxCalls1"/>
        </x15:connection>
      </ext>
    </extLst>
  </connection>
  <connection id="9" xr16:uid="{12CE35DC-CE19-42DC-9A52-71F5A802FB01}" name="WorksheetConnection_01.introduction-to-excel.xlsx!Customers" type="102" refreshedVersion="8" minRefreshableVersion="5">
    <extLst>
      <ext xmlns:x15="http://schemas.microsoft.com/office/spreadsheetml/2010/11/main" uri="{DE250136-89BD-433C-8126-D09CA5730AF9}">
        <x15:connection id="Customers">
          <x15:rangePr sourceName="_xlcn.WorksheetConnection_01.introductiontoexcel.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<sst xmlns="http://schemas.openxmlformats.org/spreadsheetml/2006/main" count="6985" uniqueCount="1806">
  <si>
    <t>Emp ID</t>
  </si>
  <si>
    <t>Name</t>
  </si>
  <si>
    <t>Gender</t>
  </si>
  <si>
    <t>Department</t>
  </si>
  <si>
    <t>Salary</t>
  </si>
  <si>
    <t>Start Date</t>
  </si>
  <si>
    <t>FTE</t>
  </si>
  <si>
    <t>Employee type</t>
  </si>
  <si>
    <t>Work location</t>
  </si>
  <si>
    <t>PR00007</t>
  </si>
  <si>
    <t>Torrance  Collier</t>
  </si>
  <si>
    <t>Female</t>
  </si>
  <si>
    <t>Training</t>
  </si>
  <si>
    <t>Permanent</t>
  </si>
  <si>
    <t>Wellington, New Zealand</t>
  </si>
  <si>
    <t>PR00095</t>
  </si>
  <si>
    <t>Devrat Damarsingh</t>
  </si>
  <si>
    <t>Business Development</t>
  </si>
  <si>
    <t>Hyderabad, India</t>
  </si>
  <si>
    <t>PR00113</t>
  </si>
  <si>
    <t>Van Tuxwell</t>
  </si>
  <si>
    <t>Columbus, USA</t>
  </si>
  <si>
    <t>PR00147</t>
  </si>
  <si>
    <t>Minerva Ricardot</t>
  </si>
  <si>
    <t>Male</t>
  </si>
  <si>
    <t>???</t>
  </si>
  <si>
    <t>Remote</t>
  </si>
  <si>
    <t>Legal</t>
  </si>
  <si>
    <t>PR00246</t>
  </si>
  <si>
    <t>Husein Augar</t>
  </si>
  <si>
    <t>Marketing</t>
  </si>
  <si>
    <t>PR00419</t>
  </si>
  <si>
    <t>Billi Fellgate</t>
  </si>
  <si>
    <t>PR00576</t>
  </si>
  <si>
    <t>Lalitchandra Vadali</t>
  </si>
  <si>
    <t>PR00746</t>
  </si>
  <si>
    <t>Hogan Iles</t>
  </si>
  <si>
    <t>Accounting</t>
  </si>
  <si>
    <t>PR00770</t>
  </si>
  <si>
    <t>Beryl Burnsyde</t>
  </si>
  <si>
    <t>PR00882</t>
  </si>
  <si>
    <t xml:space="preserve"> Jill Shipsey</t>
  </si>
  <si>
    <t>PR00893</t>
  </si>
  <si>
    <t>Vasavi Veeravasarapu</t>
  </si>
  <si>
    <t>Human Resources</t>
  </si>
  <si>
    <t>PR00916</t>
  </si>
  <si>
    <t>Inger Chapelhow</t>
  </si>
  <si>
    <t>Research and Development</t>
  </si>
  <si>
    <t>PR01055</t>
  </si>
  <si>
    <t>Devasree Fullara Saurin</t>
  </si>
  <si>
    <t>Chennai, India</t>
  </si>
  <si>
    <t>PR01159</t>
  </si>
  <si>
    <t>Mollie  Hanway</t>
  </si>
  <si>
    <t>Seattle, USA</t>
  </si>
  <si>
    <t>PR01211</t>
  </si>
  <si>
    <t>Enoch Dowrey</t>
  </si>
  <si>
    <t>Auckland, New Zealand</t>
  </si>
  <si>
    <t>PR01269</t>
  </si>
  <si>
    <t>Eleonore Airdrie</t>
  </si>
  <si>
    <t>Engineering</t>
  </si>
  <si>
    <t>PR01306</t>
  </si>
  <si>
    <t>Patti Dradey</t>
  </si>
  <si>
    <t>Services</t>
  </si>
  <si>
    <t>PR01346</t>
  </si>
  <si>
    <t>Adolph McNalley</t>
  </si>
  <si>
    <t>PR01383</t>
  </si>
  <si>
    <t>Addi Studdeard</t>
  </si>
  <si>
    <t>Product Management</t>
  </si>
  <si>
    <t>PR01476</t>
  </si>
  <si>
    <t>Jaishree Atasi Yavatkar</t>
  </si>
  <si>
    <t>PR01662</t>
  </si>
  <si>
    <t>Genevra Friday</t>
  </si>
  <si>
    <t>PR01943</t>
  </si>
  <si>
    <t>Rameshwari Chikodi</t>
  </si>
  <si>
    <t>PR01956</t>
  </si>
  <si>
    <t xml:space="preserve"> Jamesy O'Ferris</t>
  </si>
  <si>
    <t>PR02010</t>
  </si>
  <si>
    <t>Prerana Nishita</t>
  </si>
  <si>
    <t>PR02016</t>
  </si>
  <si>
    <t>Iris  Wagg</t>
  </si>
  <si>
    <t>PR02113</t>
  </si>
  <si>
    <t>Beverie Moffet</t>
  </si>
  <si>
    <t>Support</t>
  </si>
  <si>
    <t>PR02140</t>
  </si>
  <si>
    <t>Anjushri Chandiramani</t>
  </si>
  <si>
    <t>PR02208</t>
  </si>
  <si>
    <t>Gowri Sankar Chakrala</t>
  </si>
  <si>
    <t>PR02275</t>
  </si>
  <si>
    <t>Louise Lamming</t>
  </si>
  <si>
    <t>Sales</t>
  </si>
  <si>
    <t>PR02288</t>
  </si>
  <si>
    <t>Althea  Bronger</t>
  </si>
  <si>
    <t>PR02321</t>
  </si>
  <si>
    <t>Evanne  Sheryn</t>
  </si>
  <si>
    <t>PR02436</t>
  </si>
  <si>
    <t>Marmaduke Worssam</t>
  </si>
  <si>
    <t>PR02603</t>
  </si>
  <si>
    <t>Dinanath Simhambhatla</t>
  </si>
  <si>
    <t>PR02782</t>
  </si>
  <si>
    <t>Isaak Rawne</t>
  </si>
  <si>
    <t>PR02957</t>
  </si>
  <si>
    <t>Vaughn Carvill</t>
  </si>
  <si>
    <t>PR03034</t>
  </si>
  <si>
    <t>Sreenivasa Naik Gudiwada</t>
  </si>
  <si>
    <t>PR03137</t>
  </si>
  <si>
    <t>Jagajeet Viraj</t>
  </si>
  <si>
    <t>PR03158</t>
  </si>
  <si>
    <t>Danica Nayshe</t>
  </si>
  <si>
    <t>PR03271</t>
  </si>
  <si>
    <t>Stan  Tolliday</t>
  </si>
  <si>
    <t>PR03445</t>
  </si>
  <si>
    <t>Myrle Prandoni</t>
  </si>
  <si>
    <t>PR03532</t>
  </si>
  <si>
    <t>Crawford Scad</t>
  </si>
  <si>
    <t>PR03804</t>
  </si>
  <si>
    <t>Pratigya Rema</t>
  </si>
  <si>
    <t>Sartaj Probal</t>
  </si>
  <si>
    <t>PR03844</t>
  </si>
  <si>
    <t>Brose MacCorkell</t>
  </si>
  <si>
    <t>PR03886</t>
  </si>
  <si>
    <t>Edd  MacKnockiter</t>
  </si>
  <si>
    <t>PR03980</t>
  </si>
  <si>
    <t xml:space="preserve"> Kath Bletsoe</t>
  </si>
  <si>
    <t>PR04366</t>
  </si>
  <si>
    <t>Carry Loblie</t>
  </si>
  <si>
    <t>PR04380</t>
  </si>
  <si>
    <t>PR04446</t>
  </si>
  <si>
    <t>Sameer Shashank Sapra</t>
  </si>
  <si>
    <t>PR04473</t>
  </si>
  <si>
    <t xml:space="preserve"> Wyn Treadger</t>
  </si>
  <si>
    <t>PR04601</t>
  </si>
  <si>
    <t>Yedukondalu Panditula</t>
  </si>
  <si>
    <t>PR04686</t>
  </si>
  <si>
    <t>Oona Donan</t>
  </si>
  <si>
    <t>PR04851</t>
  </si>
  <si>
    <t>Rodina Drinan</t>
  </si>
  <si>
    <t>SQ00022</t>
  </si>
  <si>
    <t>Carlin Demke</t>
  </si>
  <si>
    <t>SQ00070</t>
  </si>
  <si>
    <t>Larissa Ingledow</t>
  </si>
  <si>
    <t>Rank</t>
  </si>
  <si>
    <t>Country</t>
  </si>
  <si>
    <t>Gold</t>
  </si>
  <si>
    <t>Silver</t>
  </si>
  <si>
    <t>Bronze</t>
  </si>
  <si>
    <t>Total</t>
  </si>
  <si>
    <t>gold_percentage</t>
  </si>
  <si>
    <t>1</t>
  </si>
  <si>
    <t>United States</t>
  </si>
  <si>
    <t>2</t>
  </si>
  <si>
    <t>China</t>
  </si>
  <si>
    <t>3</t>
  </si>
  <si>
    <t>Japan</t>
  </si>
  <si>
    <t>4</t>
  </si>
  <si>
    <t>Great Britain</t>
  </si>
  <si>
    <t>5</t>
  </si>
  <si>
    <t>ROC</t>
  </si>
  <si>
    <t>6</t>
  </si>
  <si>
    <t>Australia</t>
  </si>
  <si>
    <t>7</t>
  </si>
  <si>
    <t>Netherlands</t>
  </si>
  <si>
    <t>8</t>
  </si>
  <si>
    <t>France</t>
  </si>
  <si>
    <t>9</t>
  </si>
  <si>
    <t>Germany</t>
  </si>
  <si>
    <t>10</t>
  </si>
  <si>
    <t>Italy</t>
  </si>
  <si>
    <t>11</t>
  </si>
  <si>
    <t>Canada</t>
  </si>
  <si>
    <t>12</t>
  </si>
  <si>
    <t>Brazil</t>
  </si>
  <si>
    <t>13</t>
  </si>
  <si>
    <t>New Zealand</t>
  </si>
  <si>
    <t>14</t>
  </si>
  <si>
    <t>Cuba</t>
  </si>
  <si>
    <t>15</t>
  </si>
  <si>
    <t>Hungary</t>
  </si>
  <si>
    <t>16</t>
  </si>
  <si>
    <t>South Korea</t>
  </si>
  <si>
    <t>17</t>
  </si>
  <si>
    <t>Poland</t>
  </si>
  <si>
    <t>18</t>
  </si>
  <si>
    <t>Czech Republic</t>
  </si>
  <si>
    <t>19</t>
  </si>
  <si>
    <t>Kenya</t>
  </si>
  <si>
    <t>20</t>
  </si>
  <si>
    <t>Norway</t>
  </si>
  <si>
    <t>21</t>
  </si>
  <si>
    <t>Jamaica</t>
  </si>
  <si>
    <t>22</t>
  </si>
  <si>
    <t>Spain</t>
  </si>
  <si>
    <t>23</t>
  </si>
  <si>
    <t>Sweden</t>
  </si>
  <si>
    <t>24</t>
  </si>
  <si>
    <t>Switzerland</t>
  </si>
  <si>
    <t>25</t>
  </si>
  <si>
    <t>Denmark</t>
  </si>
  <si>
    <t>26</t>
  </si>
  <si>
    <t>Croatia</t>
  </si>
  <si>
    <t>27</t>
  </si>
  <si>
    <t>Iran</t>
  </si>
  <si>
    <t>28</t>
  </si>
  <si>
    <t>Serbia</t>
  </si>
  <si>
    <t>29</t>
  </si>
  <si>
    <t>Belgium</t>
  </si>
  <si>
    <t>30</t>
  </si>
  <si>
    <t>Bulgaria</t>
  </si>
  <si>
    <t>31</t>
  </si>
  <si>
    <t>Slovenia</t>
  </si>
  <si>
    <t>32</t>
  </si>
  <si>
    <t>Uzbekistan</t>
  </si>
  <si>
    <t>33</t>
  </si>
  <si>
    <t>Georgia</t>
  </si>
  <si>
    <t>34</t>
  </si>
  <si>
    <t>Chinese Taipei</t>
  </si>
  <si>
    <t>35</t>
  </si>
  <si>
    <t>Turkey</t>
  </si>
  <si>
    <t>36</t>
  </si>
  <si>
    <t>Greece</t>
  </si>
  <si>
    <t>Uganda</t>
  </si>
  <si>
    <t>38</t>
  </si>
  <si>
    <t>Ecuador</t>
  </si>
  <si>
    <t>39</t>
  </si>
  <si>
    <t>Ireland</t>
  </si>
  <si>
    <t>Israel</t>
  </si>
  <si>
    <t>41</t>
  </si>
  <si>
    <t>Qatar</t>
  </si>
  <si>
    <t>42</t>
  </si>
  <si>
    <t>Bahamas</t>
  </si>
  <si>
    <t>Kosovo</t>
  </si>
  <si>
    <t>44</t>
  </si>
  <si>
    <t>Ukraine</t>
  </si>
  <si>
    <t>45</t>
  </si>
  <si>
    <t>Belarus</t>
  </si>
  <si>
    <t>46</t>
  </si>
  <si>
    <t>Romania</t>
  </si>
  <si>
    <t>Venezuela</t>
  </si>
  <si>
    <t>48</t>
  </si>
  <si>
    <t>India</t>
  </si>
  <si>
    <t>49</t>
  </si>
  <si>
    <t>Hong Kong</t>
  </si>
  <si>
    <t>50</t>
  </si>
  <si>
    <t>Philippines</t>
  </si>
  <si>
    <t>Slovakia</t>
  </si>
  <si>
    <t>52</t>
  </si>
  <si>
    <t>South Africa</t>
  </si>
  <si>
    <t>53</t>
  </si>
  <si>
    <t>Austria</t>
  </si>
  <si>
    <t>54</t>
  </si>
  <si>
    <t>Egypt</t>
  </si>
  <si>
    <t>55</t>
  </si>
  <si>
    <t>Indonesia</t>
  </si>
  <si>
    <t>56</t>
  </si>
  <si>
    <t>Ethiopia</t>
  </si>
  <si>
    <t>Portugal</t>
  </si>
  <si>
    <t>58</t>
  </si>
  <si>
    <t>Tunisia</t>
  </si>
  <si>
    <t>59</t>
  </si>
  <si>
    <t>Estonia</t>
  </si>
  <si>
    <t>Fiji</t>
  </si>
  <si>
    <t>Latvia</t>
  </si>
  <si>
    <t>Thailand</t>
  </si>
  <si>
    <t>63</t>
  </si>
  <si>
    <t>Bermuda</t>
  </si>
  <si>
    <t>Morocco</t>
  </si>
  <si>
    <t>Puerto Rico</t>
  </si>
  <si>
    <t>66</t>
  </si>
  <si>
    <t>Colombia</t>
  </si>
  <si>
    <t>67</t>
  </si>
  <si>
    <t>Azerbaijan</t>
  </si>
  <si>
    <t>68</t>
  </si>
  <si>
    <t>Dominican Republic</t>
  </si>
  <si>
    <t>69</t>
  </si>
  <si>
    <t>Armenia</t>
  </si>
  <si>
    <t>70</t>
  </si>
  <si>
    <t>Kyrgyzstan</t>
  </si>
  <si>
    <t>71</t>
  </si>
  <si>
    <t>Mongolia</t>
  </si>
  <si>
    <t>72</t>
  </si>
  <si>
    <t>Argentina</t>
  </si>
  <si>
    <t>San Marino</t>
  </si>
  <si>
    <t>74</t>
  </si>
  <si>
    <t>Jordan</t>
  </si>
  <si>
    <t>Malaysia</t>
  </si>
  <si>
    <t>Nigeria</t>
  </si>
  <si>
    <t>77</t>
  </si>
  <si>
    <t>Bahrain</t>
  </si>
  <si>
    <t>Lithuania</t>
  </si>
  <si>
    <t>Namibia</t>
  </si>
  <si>
    <t>North Macedonia</t>
  </si>
  <si>
    <t>Saudi Arabia</t>
  </si>
  <si>
    <t>Turkmenistan</t>
  </si>
  <si>
    <t>83</t>
  </si>
  <si>
    <t>Kazakhstan</t>
  </si>
  <si>
    <t>84</t>
  </si>
  <si>
    <t>Mexico</t>
  </si>
  <si>
    <t>85</t>
  </si>
  <si>
    <t>Finland</t>
  </si>
  <si>
    <t>86</t>
  </si>
  <si>
    <t>Botswana</t>
  </si>
  <si>
    <t>Burkina Faso</t>
  </si>
  <si>
    <t>Ghana</t>
  </si>
  <si>
    <t>Grenada</t>
  </si>
  <si>
    <t>Ivory Coast</t>
  </si>
  <si>
    <t>Kuwait</t>
  </si>
  <si>
    <t>Moldova</t>
  </si>
  <si>
    <t>Syria</t>
  </si>
  <si>
    <t>Salary Bucket</t>
  </si>
  <si>
    <t>Work Type</t>
  </si>
  <si>
    <t>Age</t>
  </si>
  <si>
    <t>Total Years</t>
  </si>
  <si>
    <t>Above 100k</t>
  </si>
  <si>
    <t>Full Time</t>
  </si>
  <si>
    <t>50k to 100k</t>
  </si>
  <si>
    <t>Part Time</t>
  </si>
  <si>
    <t>SQ04612</t>
  </si>
  <si>
    <t>Mick Spraberry</t>
  </si>
  <si>
    <t>VT01803</t>
  </si>
  <si>
    <t>Freddy Linford</t>
  </si>
  <si>
    <t>Fixed Term</t>
  </si>
  <si>
    <t>TN02749</t>
  </si>
  <si>
    <t>Parasuramudu Jamakayala</t>
  </si>
  <si>
    <t>SQ00144</t>
  </si>
  <si>
    <t>Collen Dunbleton</t>
  </si>
  <si>
    <t>Need to Check</t>
  </si>
  <si>
    <t>SQ01854</t>
  </si>
  <si>
    <t>Jessica Callcott</t>
  </si>
  <si>
    <t>SQ00612</t>
  </si>
  <si>
    <t>Leena Bruckshaw</t>
  </si>
  <si>
    <t>VT00578</t>
  </si>
  <si>
    <t>Magnum Locksley</t>
  </si>
  <si>
    <t>Under 50k</t>
  </si>
  <si>
    <t>TN01281</t>
  </si>
  <si>
    <t>Cletus McGarahan</t>
  </si>
  <si>
    <t>Wyn Treadger</t>
  </si>
  <si>
    <t>VT02417</t>
  </si>
  <si>
    <t>Evangelina Lergan</t>
  </si>
  <si>
    <t>Temporary</t>
  </si>
  <si>
    <t>SQ00691</t>
  </si>
  <si>
    <t>Verla Timmis</t>
  </si>
  <si>
    <t>TN00214</t>
  </si>
  <si>
    <t>Devsena Veluvalapalli</t>
  </si>
  <si>
    <t>VT02539</t>
  </si>
  <si>
    <t>Devinne Tuny</t>
  </si>
  <si>
    <t>SQ04598</t>
  </si>
  <si>
    <t>Pearla  Beteriss</t>
  </si>
  <si>
    <t>TN00464</t>
  </si>
  <si>
    <t>Gopal Venkata</t>
  </si>
  <si>
    <t>Jill Shipsey</t>
  </si>
  <si>
    <t>TN03416</t>
  </si>
  <si>
    <t>Seward Kubera</t>
  </si>
  <si>
    <t>TN00890</t>
  </si>
  <si>
    <t>Mayur Kousika</t>
  </si>
  <si>
    <t>VT04137</t>
  </si>
  <si>
    <t>Marissa Infante</t>
  </si>
  <si>
    <t>VT03849</t>
  </si>
  <si>
    <t>Leonidas Cavaney</t>
  </si>
  <si>
    <t>SQ01395</t>
  </si>
  <si>
    <t>Dennison Crosswaite</t>
  </si>
  <si>
    <t>SQ02559</t>
  </si>
  <si>
    <t>Aldrich  Glenny</t>
  </si>
  <si>
    <t>VT04627</t>
  </si>
  <si>
    <t>Yvette  Bett</t>
  </si>
  <si>
    <t>VT03537</t>
  </si>
  <si>
    <t>Renaldo Thomassin</t>
  </si>
  <si>
    <t>VT02313</t>
  </si>
  <si>
    <t>Thekla Lynnett</t>
  </si>
  <si>
    <t>SQ01620</t>
  </si>
  <si>
    <t>Westbrook Brandino</t>
  </si>
  <si>
    <t>VT04681</t>
  </si>
  <si>
    <t>Nickolai  Artin</t>
  </si>
  <si>
    <t>TN04246</t>
  </si>
  <si>
    <t>Shaylyn Ransbury</t>
  </si>
  <si>
    <t>TN02570</t>
  </si>
  <si>
    <t>Grady Rochelle</t>
  </si>
  <si>
    <t>VT02801</t>
  </si>
  <si>
    <t>Shellysheldon Mahady</t>
  </si>
  <si>
    <t>SQ01177</t>
  </si>
  <si>
    <t>Nazeer Basha Mustafa</t>
  </si>
  <si>
    <t>VT01740</t>
  </si>
  <si>
    <t>Ginger  Myott</t>
  </si>
  <si>
    <t>TN01876</t>
  </si>
  <si>
    <t>Aileen McCritchie</t>
  </si>
  <si>
    <t>VT03988</t>
  </si>
  <si>
    <t>Venkat Kodi</t>
  </si>
  <si>
    <t>TN00227</t>
  </si>
  <si>
    <t>Raghuveer Yettugunna</t>
  </si>
  <si>
    <t>VT01092</t>
  </si>
  <si>
    <t>Tabby  Astall</t>
  </si>
  <si>
    <t>TN03169</t>
  </si>
  <si>
    <t>Doe Clubley</t>
  </si>
  <si>
    <t>SQ01402</t>
  </si>
  <si>
    <t>Sahaj Jonnalagadda</t>
  </si>
  <si>
    <t>SQ00360</t>
  </si>
  <si>
    <t>Orlando Gorstidge</t>
  </si>
  <si>
    <t>SQ01637</t>
  </si>
  <si>
    <t>Joaquin McVitty</t>
  </si>
  <si>
    <t>TN03210</t>
  </si>
  <si>
    <t>Suman Katte</t>
  </si>
  <si>
    <t>VT04093</t>
  </si>
  <si>
    <t>Prasanna Lakshmi Payasam</t>
  </si>
  <si>
    <t>SQ02246</t>
  </si>
  <si>
    <t>Matias Cormack</t>
  </si>
  <si>
    <t>TN03032</t>
  </si>
  <si>
    <t>Jaipal Potanapudi</t>
  </si>
  <si>
    <t>SQ00914</t>
  </si>
  <si>
    <t>Duran Appala</t>
  </si>
  <si>
    <t>SQ02525</t>
  </si>
  <si>
    <t>Mickie Dagwell</t>
  </si>
  <si>
    <t>TN03331</t>
  </si>
  <si>
    <t>VT01249</t>
  </si>
  <si>
    <t>Brendan  Edgeller</t>
  </si>
  <si>
    <t>VT02260</t>
  </si>
  <si>
    <t>Rhiamon Mollison</t>
  </si>
  <si>
    <t>TN02883</t>
  </si>
  <si>
    <t>John Joseph</t>
  </si>
  <si>
    <t>SQ03024</t>
  </si>
  <si>
    <t>Inge Creer</t>
  </si>
  <si>
    <t>TN04428</t>
  </si>
  <si>
    <t>Tadio Audritt</t>
  </si>
  <si>
    <t>SQ03350</t>
  </si>
  <si>
    <t>Felice McMurty</t>
  </si>
  <si>
    <t>VT03421</t>
  </si>
  <si>
    <t>Alic Bagg</t>
  </si>
  <si>
    <t>VT02118</t>
  </si>
  <si>
    <t>Oorjit Nandanavanam</t>
  </si>
  <si>
    <t>TN02496</t>
  </si>
  <si>
    <t>Ponnan Delhi</t>
  </si>
  <si>
    <t>VT02491</t>
  </si>
  <si>
    <t>Alexis Gotfrey</t>
  </si>
  <si>
    <t>Kath Bletsoe</t>
  </si>
  <si>
    <t>VT03307</t>
  </si>
  <si>
    <t>Tallie Chaikovski</t>
  </si>
  <si>
    <t>TN04058</t>
  </si>
  <si>
    <t>Subbarao Malladi</t>
  </si>
  <si>
    <t>VT03993</t>
  </si>
  <si>
    <t>Dulce Colbeck</t>
  </si>
  <si>
    <t>VT02663</t>
  </si>
  <si>
    <t>Sravanthi Chalaki</t>
  </si>
  <si>
    <t>SQ03476</t>
  </si>
  <si>
    <t>Ramalingam Kothapeta</t>
  </si>
  <si>
    <t>TN00182</t>
  </si>
  <si>
    <t>Camilla Castle</t>
  </si>
  <si>
    <t>VT01523</t>
  </si>
  <si>
    <t>Charmane Heistermann</t>
  </si>
  <si>
    <t>VT01684</t>
  </si>
  <si>
    <t>Audry Yu</t>
  </si>
  <si>
    <t>TN04740</t>
  </si>
  <si>
    <t>Tristam Cuming</t>
  </si>
  <si>
    <t>TN03575</t>
  </si>
  <si>
    <t>Janina Wolverson</t>
  </si>
  <si>
    <t>VT04984</t>
  </si>
  <si>
    <t>Dell Molloy</t>
  </si>
  <si>
    <t>SQ03546</t>
  </si>
  <si>
    <t>Amlankusum Rajabhushan</t>
  </si>
  <si>
    <t>VT02374</t>
  </si>
  <si>
    <t>Delphine Jewis</t>
  </si>
  <si>
    <t>SQ00450</t>
  </si>
  <si>
    <t>SQ04488</t>
  </si>
  <si>
    <t>Ramnath Ravuri</t>
  </si>
  <si>
    <t>TN00735</t>
  </si>
  <si>
    <t>Caresa Christer</t>
  </si>
  <si>
    <t>VT01893</t>
  </si>
  <si>
    <t>Lindy Guillet</t>
  </si>
  <si>
    <t>SQ02223</t>
  </si>
  <si>
    <t>Pippy Shepperd</t>
  </si>
  <si>
    <t>SQ00498</t>
  </si>
  <si>
    <t>Amery Ofer</t>
  </si>
  <si>
    <t>TN00727</t>
  </si>
  <si>
    <t>Dulsea Folkes</t>
  </si>
  <si>
    <t>SQ01697</t>
  </si>
  <si>
    <t>Makshi Vinutha</t>
  </si>
  <si>
    <t>SQ01519</t>
  </si>
  <si>
    <t>Caron Kolakovic</t>
  </si>
  <si>
    <t>VT03500</t>
  </si>
  <si>
    <t>Shiuli Sapna</t>
  </si>
  <si>
    <t>TN01210</t>
  </si>
  <si>
    <t>Alyosha Riquet</t>
  </si>
  <si>
    <t>SQ03321</t>
  </si>
  <si>
    <t>Gradey Litton</t>
  </si>
  <si>
    <t>Vasu Nandin</t>
  </si>
  <si>
    <t>SQ00841</t>
  </si>
  <si>
    <t>Bhuvan Pals</t>
  </si>
  <si>
    <t>SQ04603</t>
  </si>
  <si>
    <t>Natalee Craiker</t>
  </si>
  <si>
    <t>TN01028</t>
  </si>
  <si>
    <t>Alicea Pudsall</t>
  </si>
  <si>
    <t>VT04028</t>
  </si>
  <si>
    <t>Michale Rolf</t>
  </si>
  <si>
    <t>TN03068</t>
  </si>
  <si>
    <t>Gumwant Veera</t>
  </si>
  <si>
    <t>VT03701</t>
  </si>
  <si>
    <t>Narois Motiwala</t>
  </si>
  <si>
    <t>TN04101</t>
  </si>
  <si>
    <t>Marline Wahncke</t>
  </si>
  <si>
    <t>TN01632</t>
  </si>
  <si>
    <t>Katya Hundy</t>
  </si>
  <si>
    <t>Jamesy O'Ferris</t>
  </si>
  <si>
    <t>SQ03626</t>
  </si>
  <si>
    <t>Krishnakanta Vellanki</t>
  </si>
  <si>
    <t>VT01610</t>
  </si>
  <si>
    <t>Dhruv Manjunath</t>
  </si>
  <si>
    <t>TN01340</t>
  </si>
  <si>
    <t>Granny Spencelayh</t>
  </si>
  <si>
    <t>TN00698</t>
  </si>
  <si>
    <t>Barbara-anne Kenchington</t>
  </si>
  <si>
    <t>SQ00960</t>
  </si>
  <si>
    <t>Calvin O'Carroll</t>
  </si>
  <si>
    <t>SQ01998</t>
  </si>
  <si>
    <t>Vanmala Shriharsha</t>
  </si>
  <si>
    <t>SQ01283</t>
  </si>
  <si>
    <t>Barr Faughny</t>
  </si>
  <si>
    <t>SQ01026</t>
  </si>
  <si>
    <t>Anumati Shyamari Meherhomji</t>
  </si>
  <si>
    <t>TN01912</t>
  </si>
  <si>
    <t>Fred Dudeney</t>
  </si>
  <si>
    <t>VT02319</t>
  </si>
  <si>
    <t>Tarala Vishaal</t>
  </si>
  <si>
    <t>SQ04960</t>
  </si>
  <si>
    <t>Shubhra Potla</t>
  </si>
  <si>
    <t>SQ01829</t>
  </si>
  <si>
    <t>Mabel Orrow</t>
  </si>
  <si>
    <t>Hemavati Muthiah</t>
  </si>
  <si>
    <t>TN02798</t>
  </si>
  <si>
    <t>Krittika Gaekwad</t>
  </si>
  <si>
    <t>VT02532</t>
  </si>
  <si>
    <t>Adey Ryal</t>
  </si>
  <si>
    <t>SQ03116</t>
  </si>
  <si>
    <t>Syd Fearn</t>
  </si>
  <si>
    <t>SQ02638</t>
  </si>
  <si>
    <t>Cara Havers</t>
  </si>
  <si>
    <t>VT03704</t>
  </si>
  <si>
    <t>Egor Minto</t>
  </si>
  <si>
    <t>VT04552</t>
  </si>
  <si>
    <t>Theresita Chasmer</t>
  </si>
  <si>
    <t>SQ04665</t>
  </si>
  <si>
    <t>Collin Jagson</t>
  </si>
  <si>
    <t>VT00336</t>
  </si>
  <si>
    <t>Shevantilal Muppala</t>
  </si>
  <si>
    <t>TN01256</t>
  </si>
  <si>
    <t>Shattesh Utpat</t>
  </si>
  <si>
    <t>VT01101</t>
  </si>
  <si>
    <t>Adela Dowsett</t>
  </si>
  <si>
    <t>TN04660</t>
  </si>
  <si>
    <t>Thedrick Bothwell</t>
  </si>
  <si>
    <t>VT00596</t>
  </si>
  <si>
    <t>Letisha Carrett</t>
  </si>
  <si>
    <t>VT03552</t>
  </si>
  <si>
    <t>Kamalakshi Mukundan</t>
  </si>
  <si>
    <t>TN00083</t>
  </si>
  <si>
    <t>Chandana Sannidhi Surnilla</t>
  </si>
  <si>
    <t>SQ02643</t>
  </si>
  <si>
    <t>Indu Varada Sumedh</t>
  </si>
  <si>
    <t>Karuna Pashupathy</t>
  </si>
  <si>
    <t>TN02674</t>
  </si>
  <si>
    <t>Antonetta  Coggeshall</t>
  </si>
  <si>
    <t>TN02727</t>
  </si>
  <si>
    <t>Wald Bountiff</t>
  </si>
  <si>
    <t>VT01323</t>
  </si>
  <si>
    <t>Mardav Ramaswami</t>
  </si>
  <si>
    <t>SQ03387</t>
  </si>
  <si>
    <t>Robinia Scholling</t>
  </si>
  <si>
    <t>SQ00105</t>
  </si>
  <si>
    <t>Sarayu Ragunathan</t>
  </si>
  <si>
    <t>SQ02424</t>
  </si>
  <si>
    <t>Kevalkumar Solanki</t>
  </si>
  <si>
    <t>VT01703</t>
  </si>
  <si>
    <t>Upendra Swati</t>
  </si>
  <si>
    <t>SQ02703</t>
  </si>
  <si>
    <t>Deepit Ranjana</t>
  </si>
  <si>
    <t>VT04373</t>
  </si>
  <si>
    <t>Edi  Hofton</t>
  </si>
  <si>
    <t>SQ03733</t>
  </si>
  <si>
    <t>Revkah Antonacci</t>
  </si>
  <si>
    <t>VT04467</t>
  </si>
  <si>
    <t>Amal Nimesh</t>
  </si>
  <si>
    <t>Kunja Prashanta Vibha</t>
  </si>
  <si>
    <t>VT04415</t>
  </si>
  <si>
    <t>Malory Biles</t>
  </si>
  <si>
    <t>TN04067</t>
  </si>
  <si>
    <t>Lea Chaplin</t>
  </si>
  <si>
    <t>TN04175</t>
  </si>
  <si>
    <t>Hinda Label</t>
  </si>
  <si>
    <t>VT00687</t>
  </si>
  <si>
    <t>Godavari Veena</t>
  </si>
  <si>
    <t>TN00579</t>
  </si>
  <si>
    <t>Rafaelita Blaksland</t>
  </si>
  <si>
    <t>TN03097</t>
  </si>
  <si>
    <t>Bendite  Bloan</t>
  </si>
  <si>
    <t>SQ02174</t>
  </si>
  <si>
    <t>Sidoney Yitzhok</t>
  </si>
  <si>
    <t>TN01601</t>
  </si>
  <si>
    <t>Melva  Jickells</t>
  </si>
  <si>
    <t>SQ01730</t>
  </si>
  <si>
    <t>Austine Littlewood</t>
  </si>
  <si>
    <t>TN03355</t>
  </si>
  <si>
    <t>Ruby Cracie</t>
  </si>
  <si>
    <t>VT01246</t>
  </si>
  <si>
    <t>Zach Polon</t>
  </si>
  <si>
    <t>TN04166</t>
  </si>
  <si>
    <t>Tadio  Dowdle</t>
  </si>
  <si>
    <t>TN01701</t>
  </si>
  <si>
    <t>Yves Pawlik</t>
  </si>
  <si>
    <t>VT03298</t>
  </si>
  <si>
    <t>Nonah Bissell</t>
  </si>
  <si>
    <t>TN04892</t>
  </si>
  <si>
    <t>Luca Wolstenholme</t>
  </si>
  <si>
    <t>SQ04437</t>
  </si>
  <si>
    <t>Hephzibah Summerell</t>
  </si>
  <si>
    <t>VT01762</t>
  </si>
  <si>
    <t>Geena Raghavanpillai</t>
  </si>
  <si>
    <t>VT04273</t>
  </si>
  <si>
    <t>Brad Gumb</t>
  </si>
  <si>
    <t>SQ00187</t>
  </si>
  <si>
    <t>Rupak Mehra</t>
  </si>
  <si>
    <t>TN00258</t>
  </si>
  <si>
    <t>Joyce Leyband</t>
  </si>
  <si>
    <t>VT00476</t>
  </si>
  <si>
    <t>Adolph  Hartin</t>
  </si>
  <si>
    <t>Sawini Chandan</t>
  </si>
  <si>
    <t>Baruna Ogale</t>
  </si>
  <si>
    <t>TN01566</t>
  </si>
  <si>
    <t>Fonzie O'Shea</t>
  </si>
  <si>
    <t>SQ03491</t>
  </si>
  <si>
    <t>Freda Legan</t>
  </si>
  <si>
    <t>SQ02465</t>
  </si>
  <si>
    <t>Bernie Gorges</t>
  </si>
  <si>
    <t>VT00194</t>
  </si>
  <si>
    <t>Violante Courtonne</t>
  </si>
  <si>
    <t>TN00328</t>
  </si>
  <si>
    <t>Jeannie Petracco</t>
  </si>
  <si>
    <t>SQ02371</t>
  </si>
  <si>
    <t>Alida Welman</t>
  </si>
  <si>
    <t>VT04350</t>
  </si>
  <si>
    <t>Kulbhushan Moorthy</t>
  </si>
  <si>
    <t>SQ02035</t>
  </si>
  <si>
    <t>Anni Izzard</t>
  </si>
  <si>
    <t>SQ00286</t>
  </si>
  <si>
    <t>Ilesh Dasgupta</t>
  </si>
  <si>
    <t>TN02205</t>
  </si>
  <si>
    <t>Madhumati Gazala Soumitra</t>
  </si>
  <si>
    <t>VT00740</t>
  </si>
  <si>
    <t>Chitrasen Laul</t>
  </si>
  <si>
    <t>SQ03112</t>
  </si>
  <si>
    <t>Kantimoy Pritish</t>
  </si>
  <si>
    <t>Lalit Kothari</t>
  </si>
  <si>
    <t>VT01996</t>
  </si>
  <si>
    <t>Hali Behnecke</t>
  </si>
  <si>
    <t>Sahas Sanabhi Shrikant</t>
  </si>
  <si>
    <t>SQ02624</t>
  </si>
  <si>
    <t>Gwenneth Fealey</t>
  </si>
  <si>
    <t>SQ02565</t>
  </si>
  <si>
    <t>Konstantin Timblett</t>
  </si>
  <si>
    <t>SQ02582</t>
  </si>
  <si>
    <t>Kaishori Harathi Kateel</t>
  </si>
  <si>
    <t>TN02397</t>
  </si>
  <si>
    <t>Mendel  Gentsch</t>
  </si>
  <si>
    <t>TN04265</t>
  </si>
  <si>
    <t>Rushil Kripa</t>
  </si>
  <si>
    <t>TN02204</t>
  </si>
  <si>
    <t>Aldrich Glenny</t>
  </si>
  <si>
    <t>VT03771</t>
  </si>
  <si>
    <t>Marjie Bamford</t>
  </si>
  <si>
    <t>SQ04613</t>
  </si>
  <si>
    <t>Sarojini Naueshwara</t>
  </si>
  <si>
    <t>VT00534</t>
  </si>
  <si>
    <t>Roselle Wandrach</t>
  </si>
  <si>
    <t>TN01396</t>
  </si>
  <si>
    <t>Koral Gerriet</t>
  </si>
  <si>
    <t>TN02377</t>
  </si>
  <si>
    <t>Anjela Spancock</t>
  </si>
  <si>
    <t>TN02988</t>
  </si>
  <si>
    <t>Mahindra Sreedharan</t>
  </si>
  <si>
    <t>VT04905</t>
  </si>
  <si>
    <t>Suchira Bhanupriya Tapti</t>
  </si>
  <si>
    <t>Fullara Sushanti Mokate</t>
  </si>
  <si>
    <t>TN04775</t>
  </si>
  <si>
    <t>Hridaynath Tendulkar</t>
  </si>
  <si>
    <t>SQ03625</t>
  </si>
  <si>
    <t>Fidela Artis</t>
  </si>
  <si>
    <t>Total Salary</t>
  </si>
  <si>
    <t>Headcount</t>
  </si>
  <si>
    <t>Average Salary</t>
  </si>
  <si>
    <t>Permanent Employees</t>
  </si>
  <si>
    <t>Lowest Salary</t>
  </si>
  <si>
    <t>Highest Salary</t>
  </si>
  <si>
    <t>Top 5 Salaries</t>
  </si>
  <si>
    <t>All Emps</t>
  </si>
  <si>
    <t>Salary Breakdown</t>
  </si>
  <si>
    <t>Employee Lookup</t>
  </si>
  <si>
    <t>Employee ID</t>
  </si>
  <si>
    <t>Name:</t>
  </si>
  <si>
    <t>(VLOOKUP)</t>
  </si>
  <si>
    <t>XLOOKUP</t>
  </si>
  <si>
    <t>Department:</t>
  </si>
  <si>
    <t>Employee ID:</t>
  </si>
  <si>
    <t>Employees with Salary = $120,000</t>
  </si>
  <si>
    <t>Female Employees with Salary&gt;100k</t>
  </si>
  <si>
    <t>Entire Staff with Salary&gt;100k</t>
  </si>
  <si>
    <t>Employees that joined in March 2021</t>
  </si>
  <si>
    <t>Employees that joined in the month of march</t>
  </si>
  <si>
    <t>Department Reports of headcounts, salaries and % diff from overall average</t>
  </si>
  <si>
    <t>Department(All)</t>
  </si>
  <si>
    <t>% diff from overall average</t>
  </si>
  <si>
    <t>Call number</t>
  </si>
  <si>
    <t>Customer ID</t>
  </si>
  <si>
    <t>Duration</t>
  </si>
  <si>
    <t>Representative</t>
  </si>
  <si>
    <t>Date of Call</t>
  </si>
  <si>
    <t>Purchase Amount</t>
  </si>
  <si>
    <t>Satisfaction Rating</t>
  </si>
  <si>
    <t>Customer ID_1</t>
  </si>
  <si>
    <t>Gedner</t>
  </si>
  <si>
    <t>City</t>
  </si>
  <si>
    <t>Call_7271</t>
  </si>
  <si>
    <t>C0003</t>
  </si>
  <si>
    <t>R05</t>
  </si>
  <si>
    <t>C0001</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</si>
  <si>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</si>
  <si>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</si>
  <si>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</si>
  <si>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</si>
  <si>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</si>
  <si>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</si>
  <si>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</si>
  <si>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</si>
  <si>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</si>
  <si>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</si>
  <si>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</si>
  <si>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</si>
  <si>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</si>
  <si>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</si>
  <si>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</si>
  <si>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</si>
  <si>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</si>
  <si>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</si>
  <si>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</si>
  <si>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</si>
  <si>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</si>
  <si>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</si>
  <si>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</si>
  <si>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</si>
  <si>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</si>
  <si>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</si>
  <si>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</si>
  <si>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</si>
  <si>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</si>
  <si>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</si>
  <si>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</si>
  <si>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</si>
  <si>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</si>
  <si>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</si>
  <si>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</si>
  <si>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</si>
  <si>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</si>
  <si>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</si>
  <si>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</si>
  <si>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</si>
  <si>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</si>
  <si>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</si>
  <si>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</si>
  <si>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</si>
  <si>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</si>
  <si>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</si>
  <si>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</si>
  <si>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</si>
  <si>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</si>
  <si>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</si>
  <si>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</si>
  <si>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</si>
  <si>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</si>
  <si>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</si>
  <si>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</si>
  <si>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</si>
  <si>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</si>
  <si>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</si>
  <si>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</si>
  <si>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</si>
  <si>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</si>
  <si>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</si>
  <si>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</si>
  <si>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</si>
  <si>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</si>
  <si>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</si>
  <si>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</si>
  <si>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</si>
  <si>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</si>
  <si>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</si>
  <si>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</si>
  <si>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</si>
  <si>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</si>
  <si>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</si>
  <si>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</si>
  <si>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</si>
  <si>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</si>
  <si>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</si>
  <si>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</si>
  <si>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</si>
  <si>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</si>
  <si>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</si>
  <si>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</si>
  <si>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</si>
  <si>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</si>
  <si>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</si>
  <si>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</si>
  <si>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</si>
  <si>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</si>
  <si>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</si>
  <si>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</si>
  <si>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</si>
  <si>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</si>
  <si>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</si>
  <si>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</si>
  <si>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</si>
  <si>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</si>
  <si>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</si>
  <si>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</si>
  <si>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</si>
  <si>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</si>
  <si>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</si>
  <si>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</si>
  <si>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</si>
  <si>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</si>
  <si>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</si>
  <si>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</si>
  <si>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</si>
  <si>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</si>
  <si>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</si>
  <si>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</si>
  <si>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</si>
  <si>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</si>
  <si>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</si>
  <si>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</si>
  <si>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</si>
  <si>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</si>
  <si>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</si>
  <si>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</si>
  <si>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</si>
  <si>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</si>
  <si>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</si>
  <si>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</si>
  <si>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</si>
  <si>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</si>
  <si>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</si>
  <si>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</si>
  <si>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</si>
  <si>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</si>
  <si>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</si>
  <si>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</si>
  <si>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</si>
  <si>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</si>
  <si>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</si>
  <si>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</si>
  <si>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</si>
  <si>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</si>
  <si>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</si>
  <si>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</si>
  <si>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</si>
  <si>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</si>
  <si>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</si>
  <si>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</si>
  <si>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</si>
  <si>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</si>
  <si>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</si>
  <si>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</si>
  <si>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</si>
  <si>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</si>
  <si>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</si>
  <si>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</si>
  <si>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</si>
  <si>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</si>
  <si>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</si>
  <si>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</si>
  <si>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</si>
  <si>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</si>
  <si>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</si>
  <si>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</si>
  <si>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</si>
  <si>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</si>
  <si>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</si>
  <si>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</si>
  <si>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</si>
  <si>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</si>
  <si>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</si>
  <si>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</si>
  <si>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</si>
  <si>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</si>
  <si>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</si>
  <si>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</si>
  <si>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</si>
  <si>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</si>
  <si>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</si>
  <si>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</si>
  <si>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</si>
  <si>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</si>
  <si>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</si>
  <si>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</si>
  <si>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</si>
  <si>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</si>
  <si>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</si>
  <si>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</si>
  <si>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</si>
  <si>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</si>
  <si>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</si>
  <si>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</si>
  <si>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</si>
  <si>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</si>
  <si>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</si>
  <si>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</si>
  <si>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</si>
  <si>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</si>
  <si>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</si>
  <si>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</si>
  <si>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</si>
  <si>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</si>
  <si>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</si>
  <si>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</si>
  <si>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</si>
  <si>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</si>
  <si>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</si>
  <si>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</si>
  <si>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</si>
  <si>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</si>
  <si>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</si>
  <si>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</si>
  <si>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</si>
  <si>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</si>
  <si>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</si>
  <si>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</si>
  <si>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</si>
  <si>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</si>
  <si>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</si>
  <si>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</si>
  <si>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</si>
  <si>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</si>
  <si>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</si>
  <si>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</si>
  <si>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</si>
  <si>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</si>
  <si>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</si>
  <si>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</si>
  <si>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</si>
  <si>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</si>
  <si>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</si>
  <si>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</si>
  <si>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</si>
  <si>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</si>
  <si>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</si>
  <si>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</si>
  <si>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</si>
  <si>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</si>
  <si>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</si>
  <si>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</si>
  <si>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</si>
  <si>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</si>
  <si>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</si>
  <si>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</si>
  <si>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</si>
  <si>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</si>
  <si>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</si>
  <si>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</si>
  <si>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</si>
  <si>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</si>
  <si>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</si>
  <si>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</si>
  <si>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</si>
  <si>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</si>
  <si>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</si>
  <si>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</si>
  <si>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</si>
  <si>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</si>
  <si>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</si>
  <si>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</si>
  <si>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</si>
  <si>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</si>
  <si>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</si>
  <si>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</si>
  <si>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</si>
  <si>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</si>
  <si>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</si>
  <si>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</si>
  <si>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</si>
  <si>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</si>
  <si>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</si>
  <si>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</si>
  <si>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</si>
  <si>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</si>
  <si>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</si>
  <si>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</si>
  <si>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</si>
  <si>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</si>
  <si>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</si>
  <si>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</si>
  <si>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</si>
  <si>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</si>
  <si>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</si>
  <si>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</si>
  <si>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</si>
  <si>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</si>
  <si>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</si>
  <si>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</si>
  <si>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</si>
  <si>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</si>
  <si>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</si>
  <si>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</si>
  <si>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</si>
  <si>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</si>
  <si>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</si>
  <si>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</si>
  <si>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</si>
  <si>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</si>
  <si>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</si>
  <si>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</si>
  <si>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</si>
  <si>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</si>
  <si>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</si>
  <si>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</si>
  <si>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</si>
  <si>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</si>
  <si>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</si>
  <si>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</si>
  <si>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</si>
  <si>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</si>
  <si>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</si>
  <si>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</si>
  <si>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</si>
  <si>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</si>
  <si>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</si>
  <si>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</si>
  <si>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</si>
  <si>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</si>
  <si>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</si>
  <si>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</si>
  <si>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</si>
  <si>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</si>
  <si>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</si>
  <si>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</si>
  <si>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</si>
  <si>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</si>
  <si>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</si>
  <si>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</si>
  <si>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</si>
  <si>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</si>
  <si>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</si>
  <si>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</si>
  <si>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</si>
  <si>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</si>
  <si>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</si>
  <si>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</si>
  <si>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</si>
  <si>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</si>
  <si>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</si>
  <si>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</si>
  <si>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</si>
  <si>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</si>
  <si>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</si>
  <si>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</si>
  <si>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</si>
  <si>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</si>
  <si>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</si>
  <si>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</si>
  <si>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</si>
  <si>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</si>
  <si>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</si>
  <si>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</si>
  <si>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</si>
  <si>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</si>
  <si>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</si>
  <si>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</si>
  <si>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</si>
  <si>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</si>
  <si>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</si>
  <si>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</si>
  <si>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</si>
  <si>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</si>
  <si>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</si>
  <si>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</si>
  <si>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</si>
  <si>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</si>
  <si>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</si>
  <si>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</si>
  <si>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</si>
  <si>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</si>
  <si>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</si>
  <si>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</si>
  <si>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</si>
  <si>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</si>
  <si>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</si>
  <si>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</si>
  <si>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</si>
  <si>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</si>
  <si>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</si>
  <si>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</si>
  <si>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</si>
  <si>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</si>
  <si>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</si>
  <si>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</si>
  <si>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</si>
  <si>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</si>
  <si>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</si>
  <si>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</si>
  <si>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</si>
  <si>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</si>
  <si>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</si>
  <si>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</si>
  <si>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</si>
  <si>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</si>
  <si>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</si>
  <si>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</si>
  <si>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</si>
  <si>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</si>
  <si>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</si>
  <si>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</si>
  <si>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</si>
  <si>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</si>
  <si>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</si>
  <si>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</si>
  <si>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</si>
  <si>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</si>
  <si>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</si>
  <si>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</si>
  <si>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</si>
  <si>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</si>
  <si>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</si>
  <si>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</si>
  <si>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</si>
  <si>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</si>
  <si>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</si>
  <si>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</si>
  <si>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</si>
  <si>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</si>
  <si>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</si>
  <si>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</si>
  <si>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</si>
  <si>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</si>
  <si>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</si>
  <si>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</si>
  <si>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</si>
  <si>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</si>
  <si>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</si>
  <si>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</si>
  <si>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</si>
  <si>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</si>
  <si>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</si>
  <si>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</si>
  <si>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</si>
  <si>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</si>
  <si>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</si>
  <si>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</si>
  <si>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</si>
  <si>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</si>
  <si>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</si>
  <si>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</si>
  <si>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</si>
  <si>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</si>
  <si>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</si>
  <si>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</si>
  <si>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</si>
  <si>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</si>
  <si>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</si>
  <si>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</si>
  <si>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</si>
  <si>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</si>
  <si>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</si>
  <si>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</si>
  <si>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</si>
  <si>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</si>
  <si>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</si>
  <si>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</si>
  <si>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</si>
  <si>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</si>
  <si>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</si>
  <si>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</si>
  <si>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</si>
  <si>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</si>
  <si>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</si>
  <si>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</si>
  <si>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</si>
  <si>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</si>
  <si>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</si>
  <si>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</si>
  <si>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</si>
  <si>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</si>
  <si>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</si>
  <si>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</si>
  <si>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</si>
  <si>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</si>
  <si>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</si>
  <si>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</si>
  <si>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</si>
  <si>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</si>
  <si>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</si>
  <si>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</si>
  <si>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</si>
  <si>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</si>
  <si>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</si>
  <si>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</si>
  <si>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</si>
  <si>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</si>
  <si>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</si>
  <si>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</si>
  <si>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</si>
  <si>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</si>
  <si>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</si>
  <si>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</si>
  <si>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</si>
  <si>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</si>
  <si>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</si>
  <si>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</si>
  <si>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</si>
  <si>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</si>
  <si>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</si>
  <si>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</si>
  <si>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</si>
  <si>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</si>
  <si>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</si>
  <si>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</si>
  <si>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</si>
  <si>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</si>
  <si>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</si>
  <si>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</si>
  <si>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</si>
  <si>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</si>
  <si>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</si>
  <si>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</si>
  <si>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</si>
  <si>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</si>
  <si>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</si>
  <si>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</si>
  <si>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</si>
  <si>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</si>
  <si>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</si>
  <si>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</si>
  <si>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</si>
  <si>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</si>
  <si>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</si>
  <si>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</si>
  <si>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</si>
  <si>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</si>
  <si>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</si>
  <si>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</si>
  <si>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</si>
  <si>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</si>
  <si>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</si>
  <si>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</si>
  <si>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</si>
  <si>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</si>
  <si>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</si>
  <si>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</si>
  <si>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</si>
  <si>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</si>
  <si>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</si>
  <si>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</si>
  <si>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</si>
  <si>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</si>
  <si>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</si>
  <si>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</si>
  <si>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</si>
  <si>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</si>
  <si>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</si>
  <si>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</si>
  <si>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</si>
  <si>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</si>
  <si>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</si>
  <si>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</si>
  <si>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</si>
  <si>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</si>
  <si>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</si>
  <si>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</si>
  <si>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</si>
  <si>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</si>
  <si>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</si>
  <si>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</si>
  <si>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</si>
  <si>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</si>
  <si>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</si>
  <si>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</si>
  <si>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</si>
  <si>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</si>
  <si>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</si>
  <si>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</si>
  <si>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</si>
  <si>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</si>
  <si>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</si>
  <si>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</si>
  <si>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</si>
  <si>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</si>
  <si>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</si>
  <si>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</si>
  <si>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</si>
  <si>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</si>
  <si>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</si>
  <si>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</si>
  <si>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</si>
  <si>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</si>
  <si>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</si>
  <si>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</si>
  <si>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</si>
  <si>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</si>
  <si>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</si>
  <si>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</si>
  <si>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</si>
  <si>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</si>
  <si>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</si>
  <si>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</si>
  <si>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</si>
  <si>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</si>
  <si>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</si>
  <si>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</si>
  <si>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</si>
  <si>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</si>
  <si>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</si>
  <si>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</si>
  <si>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</si>
  <si>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</si>
  <si>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</si>
  <si>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</si>
  <si>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</si>
  <si>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</si>
  <si>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</si>
  <si>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</si>
  <si>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</si>
  <si>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</si>
  <si>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</si>
  <si>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</si>
  <si>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</si>
  <si>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</si>
  <si>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</si>
  <si>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</si>
  <si>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</si>
  <si>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</si>
  <si>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</si>
  <si>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</si>
  <si>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</si>
  <si>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</si>
  <si>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</si>
  <si>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</si>
  <si>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</si>
  <si>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</si>
  <si>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</si>
  <si>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</si>
  <si>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</si>
  <si>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</si>
  <si>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</si>
  <si>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</si>
  <si>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</si>
  <si>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</si>
  <si>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</si>
  <si>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</si>
  <si>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</si>
  <si>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</si>
  <si>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</si>
  <si>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</si>
  <si>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</si>
  <si>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</si>
  <si>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</si>
  <si>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</si>
  <si>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</si>
  <si>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</si>
  <si>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</si>
  <si>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</si>
  <si>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</si>
  <si>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</si>
  <si>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</si>
  <si>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</si>
  <si>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</si>
  <si>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</si>
  <si>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</si>
  <si>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</si>
  <si>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</si>
  <si>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</si>
  <si>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</si>
  <si>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</si>
  <si>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</si>
  <si>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</si>
  <si>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</si>
  <si>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</si>
  <si>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</si>
  <si>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</si>
  <si>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</si>
  <si>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</si>
  <si>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</si>
  <si>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</si>
  <si>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</si>
  <si>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</si>
  <si>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</si>
  <si>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</si>
  <si>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</si>
  <si>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</si>
  <si>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</si>
  <si>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</si>
  <si>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</si>
  <si>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</si>
  <si>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</si>
  <si>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</si>
  <si>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</si>
  <si>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</si>
  <si>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</si>
  <si>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</si>
  <si>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</si>
  <si>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</si>
  <si>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</si>
  <si>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</si>
  <si>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</si>
  <si>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</si>
  <si>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</si>
  <si>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</si>
  <si>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</si>
  <si>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</si>
  <si>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</si>
  <si>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</si>
  <si>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</si>
  <si>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</si>
  <si>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</si>
  <si>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</si>
  <si>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</si>
  <si>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</si>
  <si>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</si>
  <si>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</si>
  <si>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</si>
  <si>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</si>
  <si>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</si>
  <si>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</si>
  <si>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</si>
  <si>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</si>
  <si>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</si>
  <si>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</si>
  <si>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</si>
  <si>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</si>
  <si>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</si>
  <si>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</si>
  <si>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</si>
  <si>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</si>
  <si>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</si>
  <si>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</si>
  <si>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</si>
  <si>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</si>
  <si>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</si>
  <si>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</si>
  <si>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</si>
  <si>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</si>
  <si>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</si>
  <si>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</si>
  <si>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</si>
  <si>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</si>
  <si>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</si>
  <si>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</si>
  <si>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</si>
  <si>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</si>
  <si>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</si>
  <si>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</si>
  <si>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</si>
  <si>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</si>
  <si>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</si>
  <si>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</si>
  <si>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</si>
  <si>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</si>
  <si>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</si>
  <si>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</si>
  <si>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</si>
  <si>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</si>
  <si>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</si>
  <si>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</si>
  <si>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</si>
  <si>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</si>
  <si>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</si>
  <si>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</si>
  <si>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</si>
  <si>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</si>
  <si>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</si>
  <si>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</si>
  <si>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</si>
  <si>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</si>
  <si>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</si>
  <si>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</si>
  <si>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</si>
  <si>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</si>
  <si>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</si>
  <si>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</si>
  <si>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</si>
  <si>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</si>
  <si>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</si>
  <si>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</si>
  <si>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</si>
  <si>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</si>
  <si>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</si>
  <si>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</si>
  <si>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</si>
  <si>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</si>
  <si>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</si>
  <si>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</si>
  <si>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</si>
  <si>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</si>
  <si>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</si>
  <si>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</si>
  <si>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</si>
  <si>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</si>
  <si>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</si>
  <si>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</si>
  <si>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</si>
  <si>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</si>
  <si>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</si>
  <si>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</si>
  <si>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</si>
  <si>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</si>
  <si>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</si>
  <si>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</si>
  <si>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</si>
  <si>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</si>
  <si>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</si>
  <si>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</si>
  <si>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</si>
  <si>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</si>
  <si>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</si>
  <si>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</si>
  <si>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</si>
  <si>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</si>
  <si>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</si>
  <si>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</si>
  <si>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</si>
  <si>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</si>
  <si>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</si>
  <si>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</si>
  <si>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</si>
  <si>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</si>
  <si>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</si>
  <si>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</si>
  <si>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</si>
  <si>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</si>
  <si>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</si>
  <si>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</si>
  <si>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</si>
  <si>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</si>
  <si>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</si>
  <si>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</si>
  <si>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</si>
  <si>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</si>
  <si>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</si>
  <si>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</si>
  <si>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</si>
  <si>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</si>
  <si>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</si>
  <si>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</si>
  <si>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</si>
  <si>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</si>
  <si>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</si>
  <si>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</si>
  <si>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</si>
  <si>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</si>
  <si>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</si>
  <si>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</si>
  <si>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</si>
  <si>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</si>
  <si>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</si>
  <si>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</si>
  <si>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</si>
  <si>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</si>
  <si>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</si>
  <si>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</si>
  <si>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</si>
  <si>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</si>
  <si>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</si>
  <si>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</si>
  <si>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</si>
  <si>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</si>
  <si>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</si>
  <si>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</si>
  <si>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</si>
  <si>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</si>
  <si>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</si>
  <si>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</si>
  <si>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</si>
  <si>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</si>
  <si>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</si>
  <si>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</si>
  <si>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</si>
  <si>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</si>
  <si>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</si>
  <si>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</si>
  <si>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</si>
  <si>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</si>
  <si>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</si>
  <si>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</si>
  <si>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</si>
  <si>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</si>
  <si>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</si>
  <si>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</si>
  <si>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</si>
  <si>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</si>
  <si>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</si>
  <si>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</si>
  <si>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</si>
  <si>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</si>
  <si>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</si>
  <si>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</si>
  <si>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</si>
  <si>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</si>
  <si>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</si>
  <si>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</si>
  <si>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</si>
  <si>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</si>
  <si>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</si>
  <si>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</si>
  <si>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</si>
  <si>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</si>
  <si>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</si>
  <si>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</si>
  <si>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</si>
  <si>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</si>
  <si>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</si>
  <si>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</si>
  <si>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</si>
  <si>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</si>
  <si>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</si>
  <si>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</si>
  <si>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</si>
  <si>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</si>
  <si>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</si>
  <si>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</si>
  <si>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</si>
  <si>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</si>
  <si>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</si>
  <si>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</si>
  <si>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</si>
  <si>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</si>
  <si>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</si>
  <si>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</si>
  <si>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</si>
  <si>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</si>
  <si>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</si>
  <si>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</si>
  <si>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</si>
  <si>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</si>
  <si>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</si>
  <si>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</si>
  <si>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</si>
  <si>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</si>
  <si>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</si>
  <si>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</si>
  <si>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</si>
  <si>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</si>
  <si>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</si>
  <si>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</si>
  <si>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</si>
  <si>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</si>
  <si>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</si>
  <si>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</si>
  <si>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</si>
  <si>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</si>
  <si>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</si>
  <si>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</si>
  <si>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</si>
  <si>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</si>
  <si>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</si>
  <si>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</si>
  <si>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</si>
  <si>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</si>
  <si>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</si>
  <si>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</si>
  <si>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</si>
  <si>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</si>
  <si>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</si>
  <si>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</si>
  <si>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</si>
  <si>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</si>
  <si>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</si>
  <si>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</si>
  <si>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</si>
  <si>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</si>
  <si>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</si>
  <si>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</si>
  <si>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</si>
  <si>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</si>
  <si>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</si>
  <si>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</si>
  <si>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</si>
  <si>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</si>
  <si>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</si>
  <si>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</si>
  <si>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</si>
  <si>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</si>
  <si>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</si>
  <si>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</si>
  <si>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</si>
  <si>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</si>
  <si>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</si>
  <si>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</si>
  <si>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</si>
  <si>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</si>
  <si>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</si>
  <si>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</si>
  <si>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</si>
  <si>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</si>
  <si>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</si>
  <si>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</si>
  <si>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</si>
  <si>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</si>
  <si>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</si>
  <si>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</si>
  <si>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</si>
  <si>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</si>
  <si>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</si>
  <si>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</si>
  <si>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</si>
  <si>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</si>
  <si>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</si>
  <si>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</si>
  <si>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</si>
  <si>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</si>
  <si>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</si>
  <si>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</si>
  <si>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</si>
  <si>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</si>
  <si>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</si>
  <si>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</si>
  <si>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</si>
  <si>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</si>
  <si>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</si>
  <si>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</si>
  <si>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</si>
  <si>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</si>
  <si>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</si>
  <si>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</si>
  <si>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</si>
  <si>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</si>
  <si>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</si>
  <si>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</si>
  <si>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</si>
  <si>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</si>
  <si>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</si>
  <si>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</si>
  <si>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</si>
  <si>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</si>
  <si>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</si>
  <si>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</si>
  <si>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</si>
  <si>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</si>
  <si>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Row Labels</t>
  </si>
  <si>
    <t>Grand Total</t>
  </si>
  <si>
    <t>Count of Call number</t>
  </si>
  <si>
    <t>Average of Satisfaction Rating</t>
  </si>
  <si>
    <t>Sum of Purchase Amount</t>
  </si>
  <si>
    <t>Top 10 Customers For Each Representative</t>
  </si>
  <si>
    <t>Top Performing Customers</t>
  </si>
  <si>
    <t>Frequency of duration of calls</t>
  </si>
  <si>
    <t>2-11</t>
  </si>
  <si>
    <t>12-21</t>
  </si>
  <si>
    <t>22-31</t>
  </si>
  <si>
    <t>32-41</t>
  </si>
  <si>
    <t>42-51</t>
  </si>
  <si>
    <t>52-61</t>
  </si>
  <si>
    <t>62-71</t>
  </si>
  <si>
    <t>72-81</t>
  </si>
  <si>
    <t>82-91</t>
  </si>
  <si>
    <t>92-101</t>
  </si>
  <si>
    <t>102-111</t>
  </si>
  <si>
    <t>112-121</t>
  </si>
  <si>
    <t>122-131</t>
  </si>
  <si>
    <t>132-141</t>
  </si>
  <si>
    <t>142-151</t>
  </si>
  <si>
    <t>152-161</t>
  </si>
  <si>
    <t>162-171</t>
  </si>
  <si>
    <t>172-181</t>
  </si>
  <si>
    <t>How busy is the call centre</t>
  </si>
  <si>
    <t>Jan</t>
  </si>
  <si>
    <t>Feb</t>
  </si>
  <si>
    <t>Mar</t>
  </si>
  <si>
    <t>Apr</t>
  </si>
  <si>
    <t>May</t>
  </si>
  <si>
    <t>Jun</t>
  </si>
  <si>
    <t>Jul</t>
  </si>
  <si>
    <t>Aug</t>
  </si>
  <si>
    <t>Sept</t>
  </si>
  <si>
    <t>Oct</t>
  </si>
  <si>
    <t>Nov</t>
  </si>
  <si>
    <t>Dec</t>
  </si>
  <si>
    <t>Frequency Of Calls</t>
  </si>
  <si>
    <t>Total Purchase Amount</t>
  </si>
  <si>
    <t>Financial Year</t>
  </si>
  <si>
    <t>Day of Week</t>
  </si>
  <si>
    <t>Which day of the week is the busiest</t>
  </si>
  <si>
    <t>Sunday</t>
  </si>
  <si>
    <t>Monday</t>
  </si>
  <si>
    <t>Tuesday</t>
  </si>
  <si>
    <t>Wednesday</t>
  </si>
  <si>
    <t>Thursday</t>
  </si>
  <si>
    <t>Friday</t>
  </si>
  <si>
    <t>Saturday</t>
  </si>
  <si>
    <t>Frequency of Calls</t>
  </si>
  <si>
    <t>Breakdown of busy days for each rep</t>
  </si>
  <si>
    <t>CustomerID</t>
  </si>
  <si>
    <t>Cincinatti</t>
  </si>
  <si>
    <t>Total Calls</t>
  </si>
  <si>
    <t>Rating Rounded</t>
  </si>
  <si>
    <t>Total Duration</t>
  </si>
  <si>
    <t>Average Rating</t>
  </si>
  <si>
    <t>5* Calls</t>
  </si>
  <si>
    <t>Sep</t>
  </si>
  <si>
    <t>Total Calls2</t>
  </si>
  <si>
    <t>Reps</t>
  </si>
  <si>
    <t>Calls</t>
  </si>
  <si>
    <t>Amount</t>
  </si>
  <si>
    <t>Sel. Calls</t>
  </si>
  <si>
    <t>Sel. 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</si>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</sst>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Red]\(&quot;$&quot;#,##0.00\)"/>
    <numFmt numFmtId="165" formatCode="d\.hh:mm:ss"/>
    <numFmt numFmtId="166" formatCode="_-[$$-409]* #,##0_ ;_-[$$-409]* \-#,##0\ ;_-[$$-409]* &quot;-&quot;??_ ;_-@_ "/>
    <numFmt numFmtId="167" formatCode="_-[$$-409]* #,##0.00_ ;_-[$$-409]* \-#,##0.00\ ;_-[$$-409]* &quot;-&quot;??_ ;_-@_ "/>
    <numFmt numFmtId="168" formatCode="\$#,##0;\(\$#,##0\);\$#,##0"/>
    <numFmt numFmtId="169" formatCode="\$#,###.0,&quot;K&quot;"/>
    <numFmt numFmtId="170" formatCode="\$#,###.0,&quot;k&quot;"/>
    <numFmt numFmtId="175" formatCode="[$$-409]#,##0_ ;\-[$$-409]#,##0\ "/>
  </numFmts>
  <fonts count="4" x14ac:knownFonts="1">
    <font>
      <sz val="14"/>
      <color theme="1"/>
      <name val="Aptos Narrow"/>
      <family val="2"/>
      <scheme val="minor"/>
    </font>
    <font>
      <b/>
      <sz val="11"/>
      <color theme="1"/>
      <name val="Aptos Narrow"/>
      <family val="2"/>
      <scheme val="minor"/>
    </font>
    <font>
      <sz val="14"/>
      <color theme="1"/>
      <name val="Aptos Narrow"/>
      <family val="2"/>
      <scheme val="minor"/>
    </font>
    <font>
      <b/>
      <sz val="14"/>
      <color theme="1"/>
      <name val="Aptos Narrow"/>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79998168889431442"/>
        <bgColor theme="9" tint="0.79998168889431442"/>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FFC000"/>
        <bgColor theme="9" tint="0.79998168889431442"/>
      </patternFill>
    </fill>
    <fill>
      <patternFill patternType="solid">
        <fgColor theme="2"/>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9" fontId="2" fillId="0" borderId="0" applyFont="0" applyFill="0" applyBorder="0" applyAlignment="0" applyProtection="0"/>
  </cellStyleXfs>
  <cellXfs count="45">
    <xf numFmtId="0" fontId="0" fillId="0" borderId="0" xfId="0"/>
    <xf numFmtId="0" fontId="1" fillId="2" borderId="0" xfId="0" applyFont="1" applyFill="1"/>
    <xf numFmtId="0" fontId="1" fillId="2" borderId="0" xfId="0" applyFont="1" applyFill="1" applyAlignment="1">
      <alignment horizontal="right"/>
    </xf>
    <xf numFmtId="0" fontId="1" fillId="2" borderId="0" xfId="0" applyFont="1" applyFill="1" applyAlignment="1">
      <alignment horizontal="center"/>
    </xf>
    <xf numFmtId="164" fontId="0" fillId="0" borderId="0" xfId="0" applyNumberFormat="1"/>
    <xf numFmtId="14" fontId="0" fillId="0" borderId="0" xfId="0" applyNumberFormat="1" applyAlignment="1">
      <alignment horizontal="right"/>
    </xf>
    <xf numFmtId="0" fontId="0" fillId="0" borderId="0" xfId="0" applyAlignment="1">
      <alignment horizontal="center"/>
    </xf>
    <xf numFmtId="9" fontId="0" fillId="0" borderId="0" xfId="1" applyFont="1"/>
    <xf numFmtId="14" fontId="0" fillId="0" borderId="0" xfId="0" applyNumberFormat="1"/>
    <xf numFmtId="165" fontId="0" fillId="0" borderId="0" xfId="0" applyNumberFormat="1"/>
    <xf numFmtId="0" fontId="0" fillId="3" borderId="0" xfId="0" applyFill="1"/>
    <xf numFmtId="166" fontId="0" fillId="3" borderId="0" xfId="0" applyNumberFormat="1" applyFill="1"/>
    <xf numFmtId="166" fontId="0" fillId="0" borderId="0" xfId="0" applyNumberFormat="1"/>
    <xf numFmtId="167" fontId="0" fillId="0" borderId="0" xfId="0" applyNumberFormat="1"/>
    <xf numFmtId="0" fontId="0" fillId="4" borderId="2" xfId="0" applyFill="1" applyBorder="1"/>
    <xf numFmtId="0" fontId="0" fillId="0" borderId="2" xfId="0" applyBorder="1"/>
    <xf numFmtId="0" fontId="0" fillId="5" borderId="1" xfId="0" applyFill="1" applyBorder="1"/>
    <xf numFmtId="0" fontId="0" fillId="6" borderId="0" xfId="0" applyFill="1"/>
    <xf numFmtId="0" fontId="0" fillId="7" borderId="0" xfId="0" applyFill="1"/>
    <xf numFmtId="14" fontId="0" fillId="7" borderId="0" xfId="0" applyNumberFormat="1" applyFill="1"/>
    <xf numFmtId="0" fontId="3" fillId="7" borderId="0" xfId="0" applyFont="1" applyFill="1"/>
    <xf numFmtId="14" fontId="3" fillId="7" borderId="0" xfId="0" applyNumberFormat="1" applyFont="1" applyFill="1"/>
    <xf numFmtId="0" fontId="0" fillId="8" borderId="0" xfId="0" applyFill="1"/>
    <xf numFmtId="2" fontId="0" fillId="0" borderId="0" xfId="0" applyNumberFormat="1"/>
    <xf numFmtId="166" fontId="0" fillId="7" borderId="0" xfId="0" applyNumberFormat="1" applyFill="1"/>
    <xf numFmtId="0" fontId="0" fillId="7" borderId="0" xfId="0" applyFill="1" applyAlignment="1">
      <alignment wrapText="1"/>
    </xf>
    <xf numFmtId="22" fontId="0" fillId="0" borderId="0" xfId="0" applyNumberFormat="1"/>
    <xf numFmtId="0" fontId="0" fillId="0" borderId="0" xfId="0" pivotButton="1"/>
    <xf numFmtId="0" fontId="0" fillId="0" borderId="0" xfId="0" applyAlignment="1">
      <alignment horizontal="left"/>
    </xf>
    <xf numFmtId="0" fontId="0" fillId="3" borderId="0" xfId="0" applyFill="1" applyAlignment="1">
      <alignment horizontal="left"/>
    </xf>
    <xf numFmtId="0" fontId="0" fillId="6" borderId="0" xfId="0" applyFill="1" applyAlignment="1">
      <alignment horizontal="left"/>
    </xf>
    <xf numFmtId="10" fontId="0" fillId="0" borderId="0" xfId="0" applyNumberFormat="1"/>
    <xf numFmtId="0" fontId="0" fillId="9" borderId="0" xfId="0" applyFill="1"/>
    <xf numFmtId="3" fontId="0" fillId="0" borderId="0" xfId="0" applyNumberFormat="1"/>
    <xf numFmtId="168" fontId="0" fillId="0" borderId="0" xfId="0" applyNumberFormat="1"/>
    <xf numFmtId="1" fontId="0" fillId="0" borderId="0" xfId="0" applyNumberFormat="1"/>
    <xf numFmtId="0" fontId="0" fillId="9" borderId="0" xfId="0" applyFill="1" applyBorder="1"/>
    <xf numFmtId="0" fontId="0" fillId="0" borderId="0" xfId="0" applyNumberFormat="1"/>
    <xf numFmtId="169" fontId="0" fillId="0" borderId="0" xfId="0" applyNumberFormat="1"/>
    <xf numFmtId="170" fontId="0" fillId="0" borderId="0" xfId="0" applyNumberFormat="1"/>
    <xf numFmtId="0" fontId="0" fillId="0" borderId="0" xfId="0" applyAlignment="1">
      <alignment horizontal="left" indent="1"/>
    </xf>
    <xf numFmtId="0" fontId="0" fillId="6" borderId="0" xfId="0" applyFill="1" applyAlignment="1">
      <alignment horizontal="center" vertical="center"/>
    </xf>
    <xf numFmtId="175" fontId="0" fillId="6" borderId="0" xfId="0" applyNumberFormat="1" applyFill="1"/>
    <xf numFmtId="0" fontId="0" fillId="6" borderId="0" xfId="0" applyFill="1" applyAlignment="1">
      <alignment horizontal="center"/>
    </xf>
    <xf numFmtId="0" fontId="3" fillId="6" borderId="0" xfId="0" applyFont="1" applyFill="1"/>
  </cellXfs>
  <cellStyles count="2">
    <cellStyle name="Normal" xfId="0" builtinId="0"/>
    <cellStyle name="Percent" xfId="1" builtinId="5"/>
  </cellStyles>
  <dxfs count="25">
    <dxf>
      <fill>
        <patternFill>
          <bgColor theme="5" tint="0.59996337778862885"/>
        </patternFill>
      </fill>
      <border>
        <right style="thin">
          <color auto="1"/>
        </right>
        <vertical/>
        <horizontal/>
      </border>
    </dxf>
    <dxf>
      <font>
        <color rgb="FF9C0006"/>
      </font>
      <fill>
        <patternFill>
          <bgColor rgb="FFFFC7CE"/>
        </patternFill>
      </fill>
    </dxf>
    <dxf>
      <numFmt numFmtId="167" formatCode="_-[$$-409]* #,##0.00_ ;_-[$$-409]* \-#,##0.00\ ;_-[$$-409]* &quot;-&quot;??_ ;_-@_ "/>
    </dxf>
    <dxf>
      <numFmt numFmtId="167" formatCode="_-[$$-409]* #,##0.00_ ;_-[$$-409]* \-#,##0.00\ ;_-[$$-409]* &quot;-&quot;??_ ;_-@_ "/>
    </dxf>
    <dxf>
      <numFmt numFmtId="2" formatCode="0.00"/>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165" formatCode="d\.hh:mm:ss"/>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4"/>
        <color theme="1"/>
        <name val="Aptos Narrow"/>
        <family val="2"/>
        <scheme val="minor"/>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ivotCacheDefinition" Target="pivotCache/pivotCacheDefinition1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pivotCacheDefinition" Target="pivotCache/pivotCacheDefinition1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2.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ivotCacheDefinition" Target="pivotCache/pivotCacheDefinition12.xml"/><Relationship Id="rId27" Type="http://schemas.openxmlformats.org/officeDocument/2006/relationships/styles" Target="style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Table'!$B$45</c:f>
              <c:strCache>
                <c:ptCount val="1"/>
                <c:pt idx="0">
                  <c:v>Total</c:v>
                </c:pt>
              </c:strCache>
            </c:strRef>
          </c:tx>
          <c:spPr>
            <a:solidFill>
              <a:schemeClr val="accent1"/>
            </a:solidFill>
            <a:ln>
              <a:noFill/>
            </a:ln>
            <a:effectLst/>
          </c:spPr>
          <c:invertIfNegative val="0"/>
          <c:cat>
            <c:strRef>
              <c:f>'Pivot Table'!$A$46:$A$61</c:f>
              <c:strCache>
                <c:ptCount val="15"/>
                <c:pt idx="0">
                  <c:v>C0005</c:v>
                </c:pt>
                <c:pt idx="1">
                  <c:v>C0007</c:v>
                </c:pt>
                <c:pt idx="2">
                  <c:v>C0015</c:v>
                </c:pt>
                <c:pt idx="3">
                  <c:v>C0004</c:v>
                </c:pt>
                <c:pt idx="4">
                  <c:v>C0006</c:v>
                </c:pt>
                <c:pt idx="5">
                  <c:v>C0012</c:v>
                </c:pt>
                <c:pt idx="6">
                  <c:v>C0010</c:v>
                </c:pt>
                <c:pt idx="7">
                  <c:v>C0014</c:v>
                </c:pt>
                <c:pt idx="8">
                  <c:v>C0003</c:v>
                </c:pt>
                <c:pt idx="9">
                  <c:v>C0009</c:v>
                </c:pt>
                <c:pt idx="10">
                  <c:v>C0011</c:v>
                </c:pt>
                <c:pt idx="11">
                  <c:v>C0008</c:v>
                </c:pt>
                <c:pt idx="12">
                  <c:v>C0001</c:v>
                </c:pt>
                <c:pt idx="13">
                  <c:v>C0013</c:v>
                </c:pt>
                <c:pt idx="14">
                  <c:v>C0002</c:v>
                </c:pt>
              </c:strCache>
            </c:strRef>
          </c:cat>
          <c:val>
            <c:numRef>
              <c:f>'Pivot Table'!$B$46:$B$61</c:f>
              <c:numCache>
                <c:formatCode>_-[$$-409]* #,##0.00_ ;_-[$$-409]* \-#,##0.00\ ;_-[$$-409]* "-"??_ ;_-@_ </c:formatCode>
                <c:ptCount val="15"/>
                <c:pt idx="0">
                  <c:v>2280</c:v>
                </c:pt>
                <c:pt idx="1">
                  <c:v>1907</c:v>
                </c:pt>
                <c:pt idx="2">
                  <c:v>1898</c:v>
                </c:pt>
                <c:pt idx="3">
                  <c:v>1886</c:v>
                </c:pt>
                <c:pt idx="4">
                  <c:v>1818</c:v>
                </c:pt>
                <c:pt idx="5">
                  <c:v>1616</c:v>
                </c:pt>
                <c:pt idx="6">
                  <c:v>1470</c:v>
                </c:pt>
                <c:pt idx="7">
                  <c:v>1363</c:v>
                </c:pt>
                <c:pt idx="8">
                  <c:v>1332</c:v>
                </c:pt>
                <c:pt idx="9">
                  <c:v>1271</c:v>
                </c:pt>
                <c:pt idx="10">
                  <c:v>1180</c:v>
                </c:pt>
                <c:pt idx="11">
                  <c:v>1016</c:v>
                </c:pt>
                <c:pt idx="12">
                  <c:v>805</c:v>
                </c:pt>
                <c:pt idx="13">
                  <c:v>516</c:v>
                </c:pt>
                <c:pt idx="14">
                  <c:v>223</c:v>
                </c:pt>
              </c:numCache>
            </c:numRef>
          </c:val>
          <c:extLst>
            <c:ext xmlns:c16="http://schemas.microsoft.com/office/drawing/2014/chart" uri="{C3380CC4-5D6E-409C-BE32-E72D297353CC}">
              <c16:uniqueId val="{00000000-CE70-4395-B430-37F29DC6BA6A}"/>
            </c:ext>
          </c:extLst>
        </c:ser>
        <c:dLbls>
          <c:showLegendKey val="0"/>
          <c:showVal val="0"/>
          <c:showCatName val="0"/>
          <c:showSerName val="0"/>
          <c:showPercent val="0"/>
          <c:showBubbleSize val="0"/>
        </c:dLbls>
        <c:gapWidth val="219"/>
        <c:overlap val="-27"/>
        <c:axId val="235048239"/>
        <c:axId val="235058799"/>
      </c:barChart>
      <c:catAx>
        <c:axId val="23504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35058799"/>
        <c:crosses val="autoZero"/>
        <c:auto val="1"/>
        <c:lblAlgn val="ctr"/>
        <c:lblOffset val="100"/>
        <c:noMultiLvlLbl val="0"/>
      </c:catAx>
      <c:valAx>
        <c:axId val="2350587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3504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Table'!$B$88</c:f>
              <c:strCache>
                <c:ptCount val="1"/>
                <c:pt idx="0">
                  <c:v>Total</c:v>
                </c:pt>
              </c:strCache>
            </c:strRef>
          </c:tx>
          <c:spPr>
            <a:ln w="28575" cap="rnd">
              <a:solidFill>
                <a:schemeClr val="accent1"/>
              </a:solidFill>
              <a:round/>
            </a:ln>
            <a:effectLst/>
          </c:spPr>
          <c:marker>
            <c:symbol val="none"/>
          </c:marker>
          <c:cat>
            <c:strRef>
              <c:f>'Pivot Table'!$A$89:$A$101</c:f>
              <c:strCache>
                <c:ptCount val="12"/>
                <c:pt idx="0">
                  <c:v>Jan</c:v>
                </c:pt>
                <c:pt idx="1">
                  <c:v>Feb</c:v>
                </c:pt>
                <c:pt idx="2">
                  <c:v>Mar</c:v>
                </c:pt>
                <c:pt idx="3">
                  <c:v>Apr</c:v>
                </c:pt>
                <c:pt idx="4">
                  <c:v>May</c:v>
                </c:pt>
                <c:pt idx="5">
                  <c:v>Jun</c:v>
                </c:pt>
                <c:pt idx="6">
                  <c:v>Jul</c:v>
                </c:pt>
                <c:pt idx="7">
                  <c:v>Aug</c:v>
                </c:pt>
                <c:pt idx="8">
                  <c:v>Sept</c:v>
                </c:pt>
                <c:pt idx="9">
                  <c:v>Oct</c:v>
                </c:pt>
                <c:pt idx="10">
                  <c:v>Nov</c:v>
                </c:pt>
                <c:pt idx="11">
                  <c:v>Dec</c:v>
                </c:pt>
              </c:strCache>
            </c:strRef>
          </c:cat>
          <c:val>
            <c:numRef>
              <c:f>'Pivot Table'!$B$89:$B$101</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1947-4861-AAB6-A883A24A84B1}"/>
            </c:ext>
          </c:extLst>
        </c:ser>
        <c:dLbls>
          <c:showLegendKey val="0"/>
          <c:showVal val="0"/>
          <c:showCatName val="0"/>
          <c:showSerName val="0"/>
          <c:showPercent val="0"/>
          <c:showBubbleSize val="0"/>
        </c:dLbls>
        <c:smooth val="0"/>
        <c:axId val="783431056"/>
        <c:axId val="783432496"/>
      </c:lineChart>
      <c:catAx>
        <c:axId val="78343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83432496"/>
        <c:crosses val="autoZero"/>
        <c:auto val="1"/>
        <c:lblAlgn val="ctr"/>
        <c:lblOffset val="100"/>
        <c:noMultiLvlLbl val="0"/>
      </c:catAx>
      <c:valAx>
        <c:axId val="78343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834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Dashboard)!Monthly Trend</c:name>
    <c:fmtId val="9"/>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Table(For Dashboard)'!$C$17</c:f>
              <c:strCache>
                <c:ptCount val="1"/>
                <c:pt idx="0">
                  <c:v>Total Calls2</c:v>
                </c:pt>
              </c:strCache>
            </c:strRef>
          </c:tx>
          <c:spPr>
            <a:solidFill>
              <a:schemeClr val="accent1">
                <a:lumMod val="40000"/>
                <a:lumOff val="60000"/>
              </a:schemeClr>
            </a:solidFill>
            <a:ln>
              <a:noFill/>
            </a:ln>
            <a:effectLst/>
          </c:spPr>
          <c:cat>
            <c:strRef>
              <c:f>'Pivot Table(For Dashboard)'!$A$18:$A$30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Table(For Dashboard)'!$C$18:$C$30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2-42BB-454E-8A57-1DA08C0393F5}"/>
            </c:ext>
          </c:extLst>
        </c:ser>
        <c:dLbls>
          <c:showLegendKey val="0"/>
          <c:showVal val="0"/>
          <c:showCatName val="0"/>
          <c:showSerName val="0"/>
          <c:showPercent val="0"/>
          <c:showBubbleSize val="0"/>
        </c:dLbls>
        <c:axId val="1644560015"/>
        <c:axId val="1644572015"/>
      </c:areaChart>
      <c:lineChart>
        <c:grouping val="standard"/>
        <c:varyColors val="0"/>
        <c:ser>
          <c:idx val="0"/>
          <c:order val="0"/>
          <c:tx>
            <c:strRef>
              <c:f>'Pivot Table(For Dashboard)'!$B$17</c:f>
              <c:strCache>
                <c:ptCount val="1"/>
                <c:pt idx="0">
                  <c:v>Total Calls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Table(For Dashboard)'!$A$18:$A$30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Table(For Dashboard)'!$B$18:$B$30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42BB-454E-8A57-1DA08C0393F5}"/>
            </c:ext>
          </c:extLst>
        </c:ser>
        <c:dLbls>
          <c:showLegendKey val="0"/>
          <c:showVal val="0"/>
          <c:showCatName val="0"/>
          <c:showSerName val="0"/>
          <c:showPercent val="0"/>
          <c:showBubbleSize val="0"/>
        </c:dLbls>
        <c:marker val="1"/>
        <c:smooth val="0"/>
        <c:axId val="1644560015"/>
        <c:axId val="1644572015"/>
      </c:lineChart>
      <c:catAx>
        <c:axId val="164456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72015"/>
        <c:crosses val="autoZero"/>
        <c:auto val="1"/>
        <c:lblAlgn val="ctr"/>
        <c:lblOffset val="100"/>
        <c:noMultiLvlLbl val="0"/>
      </c:catAx>
      <c:valAx>
        <c:axId val="1644572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6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Dashboard)!Weekly Trend</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Table(For Dashboard)'!$L$17</c:f>
              <c:strCache>
                <c:ptCount val="1"/>
                <c:pt idx="0">
                  <c:v>Total</c:v>
                </c:pt>
              </c:strCache>
            </c:strRef>
          </c:tx>
          <c:spPr>
            <a:solidFill>
              <a:schemeClr val="accent1"/>
            </a:solidFill>
            <a:ln>
              <a:noFill/>
            </a:ln>
            <a:effectLst/>
          </c:spPr>
          <c:invertIfNegative val="0"/>
          <c:cat>
            <c:strRef>
              <c:f>'Pivot Table(For Dashboard)'!$K$18:$K$25</c:f>
              <c:strCache>
                <c:ptCount val="7"/>
                <c:pt idx="0">
                  <c:v>Saturday</c:v>
                </c:pt>
                <c:pt idx="1">
                  <c:v>Friday</c:v>
                </c:pt>
                <c:pt idx="2">
                  <c:v>Thursday</c:v>
                </c:pt>
                <c:pt idx="3">
                  <c:v>Wednesday</c:v>
                </c:pt>
                <c:pt idx="4">
                  <c:v>Tuesday</c:v>
                </c:pt>
                <c:pt idx="5">
                  <c:v>Monday</c:v>
                </c:pt>
                <c:pt idx="6">
                  <c:v>Sunday</c:v>
                </c:pt>
              </c:strCache>
            </c:strRef>
          </c:cat>
          <c:val>
            <c:numRef>
              <c:f>'Pivot Table(For Dashboard)'!$L$18:$L$25</c:f>
              <c:numCache>
                <c:formatCode>#,##0</c:formatCode>
                <c:ptCount val="7"/>
                <c:pt idx="0">
                  <c:v>40</c:v>
                </c:pt>
                <c:pt idx="1">
                  <c:v>24</c:v>
                </c:pt>
                <c:pt idx="2">
                  <c:v>23</c:v>
                </c:pt>
                <c:pt idx="3">
                  <c:v>23</c:v>
                </c:pt>
                <c:pt idx="4">
                  <c:v>13</c:v>
                </c:pt>
                <c:pt idx="5">
                  <c:v>30</c:v>
                </c:pt>
                <c:pt idx="6">
                  <c:v>36</c:v>
                </c:pt>
              </c:numCache>
            </c:numRef>
          </c:val>
          <c:extLst>
            <c:ext xmlns:c16="http://schemas.microsoft.com/office/drawing/2014/chart" uri="{C3380CC4-5D6E-409C-BE32-E72D297353CC}">
              <c16:uniqueId val="{00000000-4964-47CC-9276-349559E53553}"/>
            </c:ext>
          </c:extLst>
        </c:ser>
        <c:dLbls>
          <c:showLegendKey val="0"/>
          <c:showVal val="0"/>
          <c:showCatName val="0"/>
          <c:showSerName val="0"/>
          <c:showPercent val="0"/>
          <c:showBubbleSize val="0"/>
        </c:dLbls>
        <c:gapWidth val="182"/>
        <c:axId val="1644567695"/>
        <c:axId val="1644572975"/>
      </c:barChart>
      <c:catAx>
        <c:axId val="1644567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72975"/>
        <c:crosses val="autoZero"/>
        <c:auto val="1"/>
        <c:lblAlgn val="ctr"/>
        <c:lblOffset val="100"/>
        <c:noMultiLvlLbl val="0"/>
      </c:catAx>
      <c:valAx>
        <c:axId val="16445729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6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Dashboard)'!$E$36:$E$40</c:f>
              <c:strCache>
                <c:ptCount val="5"/>
                <c:pt idx="0">
                  <c:v>R01</c:v>
                </c:pt>
                <c:pt idx="1">
                  <c:v>R02</c:v>
                </c:pt>
                <c:pt idx="2">
                  <c:v>R03</c:v>
                </c:pt>
                <c:pt idx="3">
                  <c:v>R04</c:v>
                </c:pt>
                <c:pt idx="4">
                  <c:v>R05</c:v>
                </c:pt>
              </c:strCache>
            </c:strRef>
          </c:cat>
          <c:val>
            <c:numRef>
              <c:f>'Pivot Table(For Dashboard)'!$F$36:$F$40</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056-4422-849F-26B775084F63}"/>
            </c:ext>
          </c:extLst>
        </c:ser>
        <c:ser>
          <c:idx val="1"/>
          <c:order val="1"/>
          <c:tx>
            <c:strRef>
              <c:f>'Pivot Table(For Dashboard)'!$H$35</c:f>
              <c:strCache>
                <c:ptCount val="1"/>
                <c:pt idx="0">
                  <c:v>Sel. Calls</c:v>
                </c:pt>
              </c:strCache>
            </c:strRef>
          </c:tx>
          <c:spPr>
            <a:solidFill>
              <a:schemeClr val="accent2"/>
            </a:solidFill>
            <a:ln>
              <a:noFill/>
            </a:ln>
            <a:effectLst/>
          </c:spPr>
          <c:invertIfNegative val="0"/>
          <c:dLbls>
            <c:delete val="1"/>
          </c:dLbls>
          <c:val>
            <c:numRef>
              <c:f>'Pivot Table(For Dashboard)'!$H$36:$H$40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4056-4422-849F-26B775084F63}"/>
            </c:ext>
          </c:extLst>
        </c:ser>
        <c:dLbls>
          <c:dLblPos val="outEnd"/>
          <c:showLegendKey val="0"/>
          <c:showVal val="1"/>
          <c:showCatName val="0"/>
          <c:showSerName val="0"/>
          <c:showPercent val="0"/>
          <c:showBubbleSize val="0"/>
        </c:dLbls>
        <c:gapWidth val="25"/>
        <c:overlap val="100"/>
        <c:axId val="1463769663"/>
        <c:axId val="1463778303"/>
      </c:barChart>
      <c:catAx>
        <c:axId val="146376966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63778303"/>
        <c:crosses val="autoZero"/>
        <c:auto val="1"/>
        <c:lblAlgn val="ctr"/>
        <c:lblOffset val="100"/>
        <c:noMultiLvlLbl val="0"/>
      </c:catAx>
      <c:valAx>
        <c:axId val="1463778303"/>
        <c:scaling>
          <c:orientation val="minMax"/>
          <c:min val="0"/>
        </c:scaling>
        <c:delete val="1"/>
        <c:axPos val="t"/>
        <c:numFmt formatCode="#,##0" sourceLinked="1"/>
        <c:majorTickMark val="out"/>
        <c:minorTickMark val="none"/>
        <c:tickLblPos val="nextTo"/>
        <c:crossAx val="1463769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85000"/>
          <a:alpha val="97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Dashboard)'!$E$36:$E$40</c:f>
              <c:strCache>
                <c:ptCount val="5"/>
                <c:pt idx="0">
                  <c:v>R01</c:v>
                </c:pt>
                <c:pt idx="1">
                  <c:v>R02</c:v>
                </c:pt>
                <c:pt idx="2">
                  <c:v>R03</c:v>
                </c:pt>
                <c:pt idx="3">
                  <c:v>R04</c:v>
                </c:pt>
                <c:pt idx="4">
                  <c:v>R05</c:v>
                </c:pt>
              </c:strCache>
            </c:strRef>
          </c:cat>
          <c:val>
            <c:numRef>
              <c:f>'Pivot Table(For Dashboard)'!$G$36:$G$40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ECD-426E-BAE5-AE24F126A185}"/>
            </c:ext>
          </c:extLst>
        </c:ser>
        <c:ser>
          <c:idx val="1"/>
          <c:order val="1"/>
          <c:tx>
            <c:strRef>
              <c:f>'Pivot Table(For Dashboard)'!$I$35</c:f>
              <c:strCache>
                <c:ptCount val="1"/>
                <c:pt idx="0">
                  <c:v>Sel. Amount</c:v>
                </c:pt>
              </c:strCache>
            </c:strRef>
          </c:tx>
          <c:spPr>
            <a:solidFill>
              <a:schemeClr val="accent2"/>
            </a:solidFill>
            <a:ln>
              <a:noFill/>
            </a:ln>
            <a:effectLst/>
          </c:spPr>
          <c:invertIfNegative val="0"/>
          <c:val>
            <c:numRef>
              <c:f>'Pivot Table(For Dashboard)'!$I$36:$I$40</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3ECD-426E-BAE5-AE24F126A185}"/>
            </c:ext>
          </c:extLst>
        </c:ser>
        <c:dLbls>
          <c:showLegendKey val="0"/>
          <c:showVal val="0"/>
          <c:showCatName val="0"/>
          <c:showSerName val="0"/>
          <c:showPercent val="0"/>
          <c:showBubbleSize val="0"/>
        </c:dLbls>
        <c:gapWidth val="25"/>
        <c:overlap val="100"/>
        <c:axId val="483300879"/>
        <c:axId val="483304719"/>
      </c:barChart>
      <c:catAx>
        <c:axId val="4833008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83304719"/>
        <c:crosses val="autoZero"/>
        <c:auto val="1"/>
        <c:lblAlgn val="ctr"/>
        <c:lblOffset val="100"/>
        <c:noMultiLvlLbl val="0"/>
      </c:catAx>
      <c:valAx>
        <c:axId val="483304719"/>
        <c:scaling>
          <c:orientation val="minMax"/>
        </c:scaling>
        <c:delete val="1"/>
        <c:axPos val="t"/>
        <c:numFmt formatCode="\$#,###.0,&quot;K&quot;" sourceLinked="1"/>
        <c:majorTickMark val="none"/>
        <c:minorTickMark val="none"/>
        <c:tickLblPos val="nextTo"/>
        <c:crossAx val="48330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Table(For Dashboard)'!$B$48:$B$49</c:f>
              <c:strCache>
                <c:ptCount val="1"/>
                <c:pt idx="0">
                  <c:v>Female</c:v>
                </c:pt>
              </c:strCache>
            </c:strRef>
          </c:tx>
          <c:spPr>
            <a:solidFill>
              <a:schemeClr val="accent1"/>
            </a:solidFill>
            <a:ln>
              <a:noFill/>
            </a:ln>
            <a:effectLst/>
          </c:spPr>
          <c:invertIfNegative val="0"/>
          <c:cat>
            <c:strRef>
              <c:f>'Pivot Table(For Dashboard)'!$A$50:$A$53</c:f>
              <c:strCache>
                <c:ptCount val="3"/>
                <c:pt idx="0">
                  <c:v>Cincinatti</c:v>
                </c:pt>
                <c:pt idx="1">
                  <c:v>Cleveland</c:v>
                </c:pt>
                <c:pt idx="2">
                  <c:v>Columbus</c:v>
                </c:pt>
              </c:strCache>
            </c:strRef>
          </c:cat>
          <c:val>
            <c:numRef>
              <c:f>'Pivot Table(For Dashboard)'!$B$50:$B$53</c:f>
              <c:numCache>
                <c:formatCode>#,##0</c:formatCode>
                <c:ptCount val="3"/>
                <c:pt idx="0">
                  <c:v>144</c:v>
                </c:pt>
                <c:pt idx="1">
                  <c:v>326</c:v>
                </c:pt>
                <c:pt idx="2">
                  <c:v>129</c:v>
                </c:pt>
              </c:numCache>
            </c:numRef>
          </c:val>
          <c:extLst>
            <c:ext xmlns:c16="http://schemas.microsoft.com/office/drawing/2014/chart" uri="{C3380CC4-5D6E-409C-BE32-E72D297353CC}">
              <c16:uniqueId val="{00000000-76A6-41BD-AB3A-A2E1D4A9F060}"/>
            </c:ext>
          </c:extLst>
        </c:ser>
        <c:ser>
          <c:idx val="1"/>
          <c:order val="1"/>
          <c:tx>
            <c:strRef>
              <c:f>'Pivot Table(For Dashboard)'!$C$48:$C$49</c:f>
              <c:strCache>
                <c:ptCount val="1"/>
                <c:pt idx="0">
                  <c:v>Male</c:v>
                </c:pt>
              </c:strCache>
            </c:strRef>
          </c:tx>
          <c:spPr>
            <a:solidFill>
              <a:schemeClr val="accent2"/>
            </a:solidFill>
            <a:ln>
              <a:noFill/>
            </a:ln>
            <a:effectLst/>
          </c:spPr>
          <c:invertIfNegative val="0"/>
          <c:cat>
            <c:strRef>
              <c:f>'Pivot Table(For Dashboard)'!$A$50:$A$53</c:f>
              <c:strCache>
                <c:ptCount val="3"/>
                <c:pt idx="0">
                  <c:v>Cincinatti</c:v>
                </c:pt>
                <c:pt idx="1">
                  <c:v>Cleveland</c:v>
                </c:pt>
                <c:pt idx="2">
                  <c:v>Columbus</c:v>
                </c:pt>
              </c:strCache>
            </c:strRef>
          </c:cat>
          <c:val>
            <c:numRef>
              <c:f>'Pivot Table(For Dashboard)'!$C$50:$C$53</c:f>
              <c:numCache>
                <c:formatCode>#,##0</c:formatCode>
                <c:ptCount val="3"/>
                <c:pt idx="0">
                  <c:v>132</c:v>
                </c:pt>
                <c:pt idx="1">
                  <c:v>63</c:v>
                </c:pt>
                <c:pt idx="2">
                  <c:v>206</c:v>
                </c:pt>
              </c:numCache>
            </c:numRef>
          </c:val>
          <c:extLst>
            <c:ext xmlns:c16="http://schemas.microsoft.com/office/drawing/2014/chart" uri="{C3380CC4-5D6E-409C-BE32-E72D297353CC}">
              <c16:uniqueId val="{00000001-76A6-41BD-AB3A-A2E1D4A9F060}"/>
            </c:ext>
          </c:extLst>
        </c:ser>
        <c:dLbls>
          <c:showLegendKey val="0"/>
          <c:showVal val="0"/>
          <c:showCatName val="0"/>
          <c:showSerName val="0"/>
          <c:showPercent val="0"/>
          <c:showBubbleSize val="0"/>
        </c:dLbls>
        <c:gapWidth val="150"/>
        <c:overlap val="100"/>
        <c:axId val="809397791"/>
        <c:axId val="809405471"/>
      </c:barChart>
      <c:catAx>
        <c:axId val="80939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09405471"/>
        <c:crosses val="autoZero"/>
        <c:auto val="1"/>
        <c:lblAlgn val="ctr"/>
        <c:lblOffset val="100"/>
        <c:noMultiLvlLbl val="0"/>
      </c:catAx>
      <c:valAx>
        <c:axId val="8094054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0939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Dashboard)!Weekly Trend</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38505281792883"/>
          <c:y val="7.3065391223844117E-2"/>
          <c:w val="0.76859241262973588"/>
          <c:h val="0.86501991608432149"/>
        </c:manualLayout>
      </c:layout>
      <c:barChart>
        <c:barDir val="bar"/>
        <c:grouping val="clustered"/>
        <c:varyColors val="0"/>
        <c:ser>
          <c:idx val="0"/>
          <c:order val="0"/>
          <c:tx>
            <c:strRef>
              <c:f>'Pivot Table(For Dashboard)'!$L$17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Dashboard)'!$K$18:$K$25</c:f>
              <c:strCache>
                <c:ptCount val="7"/>
                <c:pt idx="0">
                  <c:v>Saturday</c:v>
                </c:pt>
                <c:pt idx="1">
                  <c:v>Friday</c:v>
                </c:pt>
                <c:pt idx="2">
                  <c:v>Thursday</c:v>
                </c:pt>
                <c:pt idx="3">
                  <c:v>Wednesday</c:v>
                </c:pt>
                <c:pt idx="4">
                  <c:v>Tuesday</c:v>
                </c:pt>
                <c:pt idx="5">
                  <c:v>Monday</c:v>
                </c:pt>
                <c:pt idx="6">
                  <c:v>Sunday</c:v>
                </c:pt>
              </c:strCache>
            </c:strRef>
          </c:cat>
          <c:val>
            <c:numRef>
              <c:f>'Pivot Table(For Dashboard)'!$L$18:$L$25</c:f>
              <c:numCache>
                <c:formatCode>#,##0</c:formatCode>
                <c:ptCount val="7"/>
                <c:pt idx="0">
                  <c:v>40</c:v>
                </c:pt>
                <c:pt idx="1">
                  <c:v>24</c:v>
                </c:pt>
                <c:pt idx="2">
                  <c:v>23</c:v>
                </c:pt>
                <c:pt idx="3">
                  <c:v>23</c:v>
                </c:pt>
                <c:pt idx="4">
                  <c:v>13</c:v>
                </c:pt>
                <c:pt idx="5">
                  <c:v>30</c:v>
                </c:pt>
                <c:pt idx="6">
                  <c:v>36</c:v>
                </c:pt>
              </c:numCache>
            </c:numRef>
          </c:val>
          <c:extLst>
            <c:ext xmlns:c16="http://schemas.microsoft.com/office/drawing/2014/chart" uri="{C3380CC4-5D6E-409C-BE32-E72D297353CC}">
              <c16:uniqueId val="{00000000-F4B1-4B5C-9F3D-BF32EFA9B1B3}"/>
            </c:ext>
          </c:extLst>
        </c:ser>
        <c:dLbls>
          <c:showLegendKey val="0"/>
          <c:showVal val="0"/>
          <c:showCatName val="0"/>
          <c:showSerName val="0"/>
          <c:showPercent val="0"/>
          <c:showBubbleSize val="0"/>
        </c:dLbls>
        <c:gapWidth val="25"/>
        <c:axId val="1644567695"/>
        <c:axId val="1644572975"/>
      </c:barChart>
      <c:catAx>
        <c:axId val="1644567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72975"/>
        <c:crosses val="autoZero"/>
        <c:auto val="1"/>
        <c:lblAlgn val="ctr"/>
        <c:lblOffset val="100"/>
        <c:noMultiLvlLbl val="0"/>
      </c:catAx>
      <c:valAx>
        <c:axId val="1644572975"/>
        <c:scaling>
          <c:orientation val="minMax"/>
        </c:scaling>
        <c:delete val="1"/>
        <c:axPos val="b"/>
        <c:numFmt formatCode="#,##0" sourceLinked="1"/>
        <c:majorTickMark val="none"/>
        <c:minorTickMark val="none"/>
        <c:tickLblPos val="nextTo"/>
        <c:crossAx val="164456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Dashboard)!Monthly Trend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50000"/>
                  </a:schemeClr>
                </a:solidFill>
              </a:rPr>
              <a:t>Call</a:t>
            </a:r>
            <a:r>
              <a:rPr lang="en-US" b="1" baseline="0">
                <a:solidFill>
                  <a:schemeClr val="accent2">
                    <a:lumMod val="50000"/>
                  </a:schemeClr>
                </a:solidFill>
              </a:rPr>
              <a:t> Trend</a:t>
            </a:r>
            <a:endParaRPr lang="en-US" b="1">
              <a:solidFill>
                <a:schemeClr val="accent2">
                  <a:lumMod val="50000"/>
                </a:schemeClr>
              </a:solidFill>
            </a:endParaRPr>
          </a:p>
        </c:rich>
      </c:tx>
      <c:layout>
        <c:manualLayout>
          <c:xMode val="edge"/>
          <c:yMode val="edge"/>
          <c:x val="7.4684884005403518E-2"/>
          <c:y val="3.486791831206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50000"/>
              </a:schemeClr>
            </a:solidFill>
            <a:round/>
          </a:ln>
          <a:effectLst>
            <a:outerShdw blurRad="50800" dist="50800" dir="5400000" sx="3000" sy="3000" algn="ctr" rotWithShape="0">
              <a:srgbClr val="000000">
                <a:alpha val="43137"/>
              </a:srgbClr>
            </a:outerShdw>
          </a:effectLst>
        </c:spPr>
        <c:marker>
          <c:symbol val="circle"/>
          <c:size val="5"/>
          <c:spPr>
            <a:solidFill>
              <a:schemeClr val="bg1"/>
            </a:solidFill>
            <a:ln w="12700">
              <a:solidFill>
                <a:schemeClr val="accent1"/>
              </a:solidFill>
            </a:ln>
            <a:effectLst>
              <a:outerShdw blurRad="50800" dist="50800" dir="5400000" sx="3000" sy="3000" algn="ctr" rotWithShape="0">
                <a:srgbClr val="000000">
                  <a:alpha val="43137"/>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Table(For Dashboard)'!$C$17</c:f>
              <c:strCache>
                <c:ptCount val="1"/>
                <c:pt idx="0">
                  <c:v>Total Calls2</c:v>
                </c:pt>
              </c:strCache>
            </c:strRef>
          </c:tx>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noFill/>
            </a:ln>
            <a:effectLst/>
          </c:spPr>
          <c:cat>
            <c:strRef>
              <c:f>'Pivot Table(For Dashboard)'!$A$18:$A$30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Table(For Dashboard)'!$C$18:$C$30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5E4B-4C55-89BA-14562425F979}"/>
            </c:ext>
          </c:extLst>
        </c:ser>
        <c:dLbls>
          <c:showLegendKey val="0"/>
          <c:showVal val="0"/>
          <c:showCatName val="0"/>
          <c:showSerName val="0"/>
          <c:showPercent val="0"/>
          <c:showBubbleSize val="0"/>
        </c:dLbls>
        <c:axId val="1644560015"/>
        <c:axId val="1644572015"/>
      </c:areaChart>
      <c:lineChart>
        <c:grouping val="standard"/>
        <c:varyColors val="0"/>
        <c:ser>
          <c:idx val="0"/>
          <c:order val="0"/>
          <c:tx>
            <c:strRef>
              <c:f>'Pivot Table(For Dashboard)'!$B$17</c:f>
              <c:strCache>
                <c:ptCount val="1"/>
                <c:pt idx="0">
                  <c:v>Total Calls</c:v>
                </c:pt>
              </c:strCache>
            </c:strRef>
          </c:tx>
          <c:spPr>
            <a:ln w="28575" cap="rnd">
              <a:solidFill>
                <a:schemeClr val="accent2">
                  <a:lumMod val="50000"/>
                </a:schemeClr>
              </a:solidFill>
              <a:round/>
            </a:ln>
            <a:effectLst>
              <a:outerShdw blurRad="50800" dist="50800" dir="5400000" sx="3000" sy="3000" algn="ctr" rotWithShape="0">
                <a:srgbClr val="000000">
                  <a:alpha val="43137"/>
                </a:srgbClr>
              </a:outerShdw>
            </a:effectLst>
          </c:spPr>
          <c:marker>
            <c:symbol val="circle"/>
            <c:size val="5"/>
            <c:spPr>
              <a:solidFill>
                <a:schemeClr val="bg1"/>
              </a:solidFill>
              <a:ln w="12700">
                <a:solidFill>
                  <a:schemeClr val="accent1"/>
                </a:solidFill>
              </a:ln>
              <a:effectLst>
                <a:outerShdw blurRad="50800" dist="50800" dir="5400000" sx="3000" sy="3000" algn="ctr" rotWithShape="0">
                  <a:srgbClr val="000000">
                    <a:alpha val="43137"/>
                  </a:srgbClr>
                </a:outerShdw>
              </a:effectLst>
            </c:spPr>
          </c:marker>
          <c:cat>
            <c:strRef>
              <c:f>'Pivot Table(For Dashboard)'!$A$18:$A$30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Table(For Dashboard)'!$B$18:$B$30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5E4B-4C55-89BA-14562425F979}"/>
            </c:ext>
          </c:extLst>
        </c:ser>
        <c:dLbls>
          <c:showLegendKey val="0"/>
          <c:showVal val="0"/>
          <c:showCatName val="0"/>
          <c:showSerName val="0"/>
          <c:showPercent val="0"/>
          <c:showBubbleSize val="0"/>
        </c:dLbls>
        <c:marker val="1"/>
        <c:smooth val="0"/>
        <c:axId val="1644560015"/>
        <c:axId val="1644572015"/>
      </c:lineChart>
      <c:catAx>
        <c:axId val="164456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72015"/>
        <c:crosses val="autoZero"/>
        <c:auto val="1"/>
        <c:lblAlgn val="ctr"/>
        <c:lblOffset val="100"/>
        <c:noMultiLvlLbl val="0"/>
      </c:catAx>
      <c:valAx>
        <c:axId val="1644572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44560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latin typeface="+mj-lt"/>
              </a:rPr>
              <a:t>Amount</a:t>
            </a:r>
          </a:p>
        </c:rich>
      </c:tx>
      <c:layout>
        <c:manualLayout>
          <c:xMode val="edge"/>
          <c:yMode val="edge"/>
          <c:x val="0.14969072164948458"/>
          <c:y val="3.28533276766973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Dashboard)'!$E$36:$E$40</c:f>
              <c:strCache>
                <c:ptCount val="5"/>
                <c:pt idx="0">
                  <c:v>R01</c:v>
                </c:pt>
                <c:pt idx="1">
                  <c:v>R02</c:v>
                </c:pt>
                <c:pt idx="2">
                  <c:v>R03</c:v>
                </c:pt>
                <c:pt idx="3">
                  <c:v>R04</c:v>
                </c:pt>
                <c:pt idx="4">
                  <c:v>R05</c:v>
                </c:pt>
              </c:strCache>
            </c:strRef>
          </c:cat>
          <c:val>
            <c:numRef>
              <c:f>'Pivot Table(For Dashboard)'!$G$36:$G$40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24F-4474-8787-B7A63054A924}"/>
            </c:ext>
          </c:extLst>
        </c:ser>
        <c:ser>
          <c:idx val="1"/>
          <c:order val="1"/>
          <c:tx>
            <c:strRef>
              <c:f>'Pivot Table(For Dashboard)'!$I$35</c:f>
              <c:strCache>
                <c:ptCount val="1"/>
                <c:pt idx="0">
                  <c:v>Sel. Amount</c:v>
                </c:pt>
              </c:strCache>
            </c:strRef>
          </c:tx>
          <c:spPr>
            <a:solidFill>
              <a:schemeClr val="accent2"/>
            </a:solidFill>
            <a:ln>
              <a:noFill/>
            </a:ln>
            <a:effectLst/>
          </c:spPr>
          <c:invertIfNegative val="0"/>
          <c:val>
            <c:numRef>
              <c:f>'Pivot Table(For Dashboard)'!$I$36:$I$40</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624F-4474-8787-B7A63054A924}"/>
            </c:ext>
          </c:extLst>
        </c:ser>
        <c:dLbls>
          <c:showLegendKey val="0"/>
          <c:showVal val="0"/>
          <c:showCatName val="0"/>
          <c:showSerName val="0"/>
          <c:showPercent val="0"/>
          <c:showBubbleSize val="0"/>
        </c:dLbls>
        <c:gapWidth val="25"/>
        <c:overlap val="100"/>
        <c:axId val="483300879"/>
        <c:axId val="483304719"/>
      </c:barChart>
      <c:catAx>
        <c:axId val="4833008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83304719"/>
        <c:crosses val="autoZero"/>
        <c:auto val="1"/>
        <c:lblAlgn val="ctr"/>
        <c:lblOffset val="100"/>
        <c:noMultiLvlLbl val="0"/>
      </c:catAx>
      <c:valAx>
        <c:axId val="483304719"/>
        <c:scaling>
          <c:orientation val="minMax"/>
        </c:scaling>
        <c:delete val="1"/>
        <c:axPos val="t"/>
        <c:numFmt formatCode="\$#,###.0,&quot;K&quot;" sourceLinked="1"/>
        <c:majorTickMark val="none"/>
        <c:minorTickMark val="none"/>
        <c:tickLblPos val="nextTo"/>
        <c:crossAx val="48330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K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latin typeface="+mj-lt"/>
              </a:rPr>
              <a:t>Calls</a:t>
            </a:r>
          </a:p>
        </c:rich>
      </c:tx>
      <c:layout>
        <c:manualLayout>
          <c:xMode val="edge"/>
          <c:yMode val="edge"/>
          <c:x val="8.1345438680323276E-2"/>
          <c:y val="3.3029490198271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manualLayout>
          <c:layoutTarget val="inner"/>
          <c:xMode val="edge"/>
          <c:yMode val="edge"/>
          <c:x val="5.8047493403693931E-2"/>
          <c:y val="0.16162766466875095"/>
          <c:w val="0.88390501319261217"/>
          <c:h val="0.7793753590250318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Dashboard)'!$E$36:$E$40</c:f>
              <c:strCache>
                <c:ptCount val="5"/>
                <c:pt idx="0">
                  <c:v>R01</c:v>
                </c:pt>
                <c:pt idx="1">
                  <c:v>R02</c:v>
                </c:pt>
                <c:pt idx="2">
                  <c:v>R03</c:v>
                </c:pt>
                <c:pt idx="3">
                  <c:v>R04</c:v>
                </c:pt>
                <c:pt idx="4">
                  <c:v>R05</c:v>
                </c:pt>
              </c:strCache>
            </c:strRef>
          </c:cat>
          <c:val>
            <c:numRef>
              <c:f>'Pivot Table(For Dashboard)'!$F$36:$F$40</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D76-4DD0-8EE6-8FDE72F72E14}"/>
            </c:ext>
          </c:extLst>
        </c:ser>
        <c:ser>
          <c:idx val="1"/>
          <c:order val="1"/>
          <c:tx>
            <c:strRef>
              <c:f>'Pivot Table(For Dashboard)'!$H$35</c:f>
              <c:strCache>
                <c:ptCount val="1"/>
                <c:pt idx="0">
                  <c:v>Sel. Calls</c:v>
                </c:pt>
              </c:strCache>
            </c:strRef>
          </c:tx>
          <c:spPr>
            <a:solidFill>
              <a:schemeClr val="accent2"/>
            </a:solidFill>
            <a:ln>
              <a:noFill/>
            </a:ln>
            <a:effectLst/>
          </c:spPr>
          <c:invertIfNegative val="0"/>
          <c:dLbls>
            <c:delete val="1"/>
          </c:dLbls>
          <c:val>
            <c:numRef>
              <c:f>'Pivot Table(For Dashboard)'!$H$36:$H$40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D76-4DD0-8EE6-8FDE72F72E14}"/>
            </c:ext>
          </c:extLst>
        </c:ser>
        <c:dLbls>
          <c:dLblPos val="outEnd"/>
          <c:showLegendKey val="0"/>
          <c:showVal val="1"/>
          <c:showCatName val="0"/>
          <c:showSerName val="0"/>
          <c:showPercent val="0"/>
          <c:showBubbleSize val="0"/>
        </c:dLbls>
        <c:gapWidth val="25"/>
        <c:overlap val="100"/>
        <c:axId val="1463769663"/>
        <c:axId val="1463778303"/>
      </c:barChart>
      <c:catAx>
        <c:axId val="1463769663"/>
        <c:scaling>
          <c:orientation val="maxMin"/>
        </c:scaling>
        <c:delete val="1"/>
        <c:axPos val="l"/>
        <c:numFmt formatCode="General" sourceLinked="1"/>
        <c:majorTickMark val="out"/>
        <c:minorTickMark val="none"/>
        <c:tickLblPos val="nextTo"/>
        <c:crossAx val="1463778303"/>
        <c:crosses val="autoZero"/>
        <c:auto val="1"/>
        <c:lblAlgn val="ctr"/>
        <c:lblOffset val="100"/>
        <c:noMultiLvlLbl val="0"/>
      </c:catAx>
      <c:valAx>
        <c:axId val="1463778303"/>
        <c:scaling>
          <c:orientation val="minMax"/>
          <c:min val="0"/>
        </c:scaling>
        <c:delete val="1"/>
        <c:axPos val="t"/>
        <c:numFmt formatCode="#,##0" sourceLinked="1"/>
        <c:majorTickMark val="out"/>
        <c:minorTickMark val="none"/>
        <c:tickLblPos val="nextTo"/>
        <c:crossAx val="1463769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alpha val="97000"/>
        </a:schemeClr>
      </a:solidFill>
      <a:round/>
    </a:ln>
    <a:effectLst/>
  </c:spPr>
  <c:txPr>
    <a:bodyPr/>
    <a:lstStyle/>
    <a:p>
      <a:pPr>
        <a:defRPr/>
      </a:pPr>
      <a:endParaRPr lang="en-K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latin typeface="+mj-lt"/>
              </a:rPr>
              <a:t>Female</a:t>
            </a:r>
            <a:r>
              <a:rPr lang="en-US" b="1" baseline="0">
                <a:solidFill>
                  <a:schemeClr val="accent2"/>
                </a:solidFill>
                <a:latin typeface="+mj-lt"/>
              </a:rPr>
              <a:t> </a:t>
            </a:r>
            <a:r>
              <a:rPr lang="en-US" b="1" baseline="0">
                <a:solidFill>
                  <a:schemeClr val="tx1"/>
                </a:solidFill>
                <a:latin typeface="+mj-lt"/>
              </a:rPr>
              <a:t>vs</a:t>
            </a:r>
            <a:r>
              <a:rPr lang="en-US" b="1" baseline="0">
                <a:solidFill>
                  <a:schemeClr val="accent2"/>
                </a:solidFill>
                <a:latin typeface="+mj-lt"/>
              </a:rPr>
              <a:t> </a:t>
            </a:r>
            <a:r>
              <a:rPr lang="en-US" b="1" baseline="0">
                <a:solidFill>
                  <a:schemeClr val="accent6"/>
                </a:solidFill>
                <a:latin typeface="+mj-lt"/>
              </a:rPr>
              <a:t>Male</a:t>
            </a:r>
            <a:r>
              <a:rPr lang="en-US" b="1" baseline="0">
                <a:solidFill>
                  <a:schemeClr val="accent2"/>
                </a:solidFill>
                <a:latin typeface="+mj-lt"/>
              </a:rPr>
              <a:t> </a:t>
            </a:r>
            <a:r>
              <a:rPr lang="en-US" b="1" baseline="0">
                <a:solidFill>
                  <a:schemeClr val="tx1"/>
                </a:solidFill>
                <a:latin typeface="+mj-lt"/>
              </a:rPr>
              <a:t>Callers</a:t>
            </a:r>
            <a:endParaRPr lang="en-US" b="1">
              <a:solidFill>
                <a:schemeClr val="tx1"/>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s>
    <c:plotArea>
      <c:layout/>
      <c:barChart>
        <c:barDir val="col"/>
        <c:grouping val="percentStacked"/>
        <c:varyColors val="0"/>
        <c:ser>
          <c:idx val="0"/>
          <c:order val="0"/>
          <c:tx>
            <c:strRef>
              <c:f>'Pivot Table(For Dashboard)'!$B$48:$B$49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Dashboard)'!$A$50:$A$53</c:f>
              <c:strCache>
                <c:ptCount val="3"/>
                <c:pt idx="0">
                  <c:v>Cincinatti</c:v>
                </c:pt>
                <c:pt idx="1">
                  <c:v>Cleveland</c:v>
                </c:pt>
                <c:pt idx="2">
                  <c:v>Columbus</c:v>
                </c:pt>
              </c:strCache>
            </c:strRef>
          </c:cat>
          <c:val>
            <c:numRef>
              <c:f>'Pivot Table(For Dashboard)'!$B$50:$B$53</c:f>
              <c:numCache>
                <c:formatCode>#,##0</c:formatCode>
                <c:ptCount val="3"/>
                <c:pt idx="0">
                  <c:v>144</c:v>
                </c:pt>
                <c:pt idx="1">
                  <c:v>326</c:v>
                </c:pt>
                <c:pt idx="2">
                  <c:v>129</c:v>
                </c:pt>
              </c:numCache>
            </c:numRef>
          </c:val>
          <c:extLst>
            <c:ext xmlns:c16="http://schemas.microsoft.com/office/drawing/2014/chart" uri="{C3380CC4-5D6E-409C-BE32-E72D297353CC}">
              <c16:uniqueId val="{00000000-F977-481F-8E49-E9867D2BAF1B}"/>
            </c:ext>
          </c:extLst>
        </c:ser>
        <c:ser>
          <c:idx val="1"/>
          <c:order val="1"/>
          <c:tx>
            <c:strRef>
              <c:f>'Pivot Table(For Dashboard)'!$C$48:$C$49</c:f>
              <c:strCache>
                <c:ptCount val="1"/>
                <c:pt idx="0">
                  <c:v>Male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Table(For Dashboard)'!$A$50:$A$53</c:f>
              <c:strCache>
                <c:ptCount val="3"/>
                <c:pt idx="0">
                  <c:v>Cincinatti</c:v>
                </c:pt>
                <c:pt idx="1">
                  <c:v>Cleveland</c:v>
                </c:pt>
                <c:pt idx="2">
                  <c:v>Columbus</c:v>
                </c:pt>
              </c:strCache>
            </c:strRef>
          </c:cat>
          <c:val>
            <c:numRef>
              <c:f>'Pivot Table(For Dashboard)'!$C$50:$C$53</c:f>
              <c:numCache>
                <c:formatCode>#,##0</c:formatCode>
                <c:ptCount val="3"/>
                <c:pt idx="0">
                  <c:v>132</c:v>
                </c:pt>
                <c:pt idx="1">
                  <c:v>63</c:v>
                </c:pt>
                <c:pt idx="2">
                  <c:v>206</c:v>
                </c:pt>
              </c:numCache>
            </c:numRef>
          </c:val>
          <c:extLst>
            <c:ext xmlns:c16="http://schemas.microsoft.com/office/drawing/2014/chart" uri="{C3380CC4-5D6E-409C-BE32-E72D297353CC}">
              <c16:uniqueId val="{00000001-F977-481F-8E49-E9867D2BAF1B}"/>
            </c:ext>
          </c:extLst>
        </c:ser>
        <c:dLbls>
          <c:showLegendKey val="0"/>
          <c:showVal val="0"/>
          <c:showCatName val="0"/>
          <c:showSerName val="0"/>
          <c:showPercent val="0"/>
          <c:showBubbleSize val="0"/>
        </c:dLbls>
        <c:gapWidth val="25"/>
        <c:overlap val="100"/>
        <c:axId val="809397791"/>
        <c:axId val="809405471"/>
      </c:barChart>
      <c:catAx>
        <c:axId val="80939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09405471"/>
        <c:crosses val="autoZero"/>
        <c:auto val="1"/>
        <c:lblAlgn val="ctr"/>
        <c:lblOffset val="100"/>
        <c:noMultiLvlLbl val="0"/>
      </c:catAx>
      <c:valAx>
        <c:axId val="809405471"/>
        <c:scaling>
          <c:orientation val="minMax"/>
        </c:scaling>
        <c:delete val="1"/>
        <c:axPos val="l"/>
        <c:numFmt formatCode="0%" sourceLinked="1"/>
        <c:majorTickMark val="none"/>
        <c:minorTickMark val="none"/>
        <c:tickLblPos val="nextTo"/>
        <c:crossAx val="80939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[01.introduction-to-excel.xlsx]Pivot Table(For Dashboard)!PivotTable8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solidFill>
                  <a:schemeClr val="accent6"/>
                </a:solidFill>
                <a:latin typeface="+mj-lt"/>
              </a:rPr>
              <a:t>Rating</a:t>
            </a:r>
            <a:endParaRPr lang="en-US" sz="1600" b="1">
              <a:solidFill>
                <a:schemeClr val="accent6"/>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Table(For Dashboard)'!$B$56</c:f>
              <c:strCache>
                <c:ptCount val="1"/>
                <c:pt idx="0">
                  <c:v>Total</c:v>
                </c:pt>
              </c:strCache>
            </c:strRef>
          </c:tx>
          <c:spPr>
            <a:solidFill>
              <a:schemeClr val="accent6"/>
            </a:solidFill>
            <a:ln>
              <a:noFill/>
            </a:ln>
            <a:effectLst/>
          </c:spPr>
          <c:invertIfNegative val="0"/>
          <c:cat>
            <c:strRef>
              <c:f>'Pivot Table(For Dashboard)'!$A$57:$A$62</c:f>
              <c:strCache>
                <c:ptCount val="5"/>
                <c:pt idx="0">
                  <c:v>1</c:v>
                </c:pt>
                <c:pt idx="1">
                  <c:v>2</c:v>
                </c:pt>
                <c:pt idx="2">
                  <c:v>3</c:v>
                </c:pt>
                <c:pt idx="3">
                  <c:v>4</c:v>
                </c:pt>
                <c:pt idx="4">
                  <c:v>5</c:v>
                </c:pt>
              </c:strCache>
            </c:strRef>
          </c:cat>
          <c:val>
            <c:numRef>
              <c:f>'Pivot Table(For Dashboard)'!$B$57:$B$62</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7694-43A3-AD78-83DD17D6D20E}"/>
            </c:ext>
          </c:extLst>
        </c:ser>
        <c:dLbls>
          <c:showLegendKey val="0"/>
          <c:showVal val="0"/>
          <c:showCatName val="0"/>
          <c:showSerName val="0"/>
          <c:showPercent val="0"/>
          <c:showBubbleSize val="0"/>
        </c:dLbls>
        <c:gapWidth val="10"/>
        <c:overlap val="-27"/>
        <c:axId val="809413151"/>
        <c:axId val="809416511"/>
      </c:barChart>
      <c:catAx>
        <c:axId val="80941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09416511"/>
        <c:crosses val="autoZero"/>
        <c:auto val="1"/>
        <c:lblAlgn val="ctr"/>
        <c:lblOffset val="100"/>
        <c:noMultiLvlLbl val="0"/>
      </c:catAx>
      <c:valAx>
        <c:axId val="809416511"/>
        <c:scaling>
          <c:orientation val="minMax"/>
        </c:scaling>
        <c:delete val="1"/>
        <c:axPos val="l"/>
        <c:numFmt formatCode="#,##0" sourceLinked="1"/>
        <c:majorTickMark val="out"/>
        <c:minorTickMark val="none"/>
        <c:tickLblPos val="nextTo"/>
        <c:crossAx val="80941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330200</xdr:colOff>
      <xdr:row>42</xdr:row>
      <xdr:rowOff>6350</xdr:rowOff>
    </xdr:from>
    <xdr:to>
      <xdr:col>2</xdr:col>
      <xdr:colOff>2159000</xdr:colOff>
      <xdr:row>52</xdr:row>
      <xdr:rowOff>117472</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25C3FBCE-643D-B7A5-EA2B-97F4ADB9B94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048000" y="9874250"/>
              <a:ext cx="1828800" cy="246062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206375</xdr:colOff>
      <xdr:row>41</xdr:row>
      <xdr:rowOff>219075</xdr:rowOff>
    </xdr:from>
    <xdr:to>
      <xdr:col>8</xdr:col>
      <xdr:colOff>714375</xdr:colOff>
      <xdr:row>53</xdr:row>
      <xdr:rowOff>142875</xdr:rowOff>
    </xdr:to>
    <xdr:graphicFrame macro="">
      <xdr:nvGraphicFramePr>
        <xdr:cNvPr id="3" name="Chart 2">
          <a:extLst>
            <a:ext uri="{FF2B5EF4-FFF2-40B4-BE49-F238E27FC236}">
              <a16:creationId xmlns:a16="http://schemas.microsoft.com/office/drawing/2014/main" id="{36868248-133B-6797-6E09-988C6A9F3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568325</xdr:colOff>
      <xdr:row>87</xdr:row>
      <xdr:rowOff>95250</xdr:rowOff>
    </xdr:from>
    <xdr:to>
      <xdr:col>6</xdr:col>
      <xdr:colOff>428625</xdr:colOff>
      <xdr:row>99</xdr:row>
      <xdr:rowOff>19050</xdr:rowOff>
    </xdr:to>
    <xdr:graphicFrame macro="">
      <xdr:nvGraphicFramePr>
        <xdr:cNvPr id="4" name="Chart 3">
          <a:extLst>
            <a:ext uri="{FF2B5EF4-FFF2-40B4-BE49-F238E27FC236}">
              <a16:creationId xmlns:a16="http://schemas.microsoft.com/office/drawing/2014/main" id="{E4378742-6E5B-17ED-CCD8-4F5367420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190500</xdr:colOff>
      <xdr:row>4</xdr:row>
      <xdr:rowOff>44450</xdr:rowOff>
    </xdr:from>
    <xdr:to>
      <xdr:col>8</xdr:col>
      <xdr:colOff>285750</xdr:colOff>
      <xdr:row>17</xdr:row>
      <xdr:rowOff>180972</xdr:rowOff>
    </xdr:to>
    <mc:AlternateContent xmlns:mc="http://schemas.openxmlformats.org/markup-compatibility/2006" xmlns:a14="http://schemas.microsoft.com/office/drawing/2010/main">
      <mc:Choice Requires="a14">
        <xdr:graphicFrame macro="">
          <xdr:nvGraphicFramePr>
            <xdr:cNvPr id="2" name="Representative 1">
              <a:extLst>
                <a:ext uri="{FF2B5EF4-FFF2-40B4-BE49-F238E27FC236}">
                  <a16:creationId xmlns:a16="http://schemas.microsoft.com/office/drawing/2014/main" id="{83F7C063-E078-25CE-EDFF-8E8E8C4C6F7E}"/>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578600" y="984250"/>
              <a:ext cx="1828800" cy="319087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415925</xdr:colOff>
      <xdr:row>15</xdr:row>
      <xdr:rowOff>174625</xdr:rowOff>
    </xdr:from>
    <xdr:to>
      <xdr:col>8</xdr:col>
      <xdr:colOff>561975</xdr:colOff>
      <xdr:row>27</xdr:row>
      <xdr:rowOff>98425</xdr:rowOff>
    </xdr:to>
    <xdr:graphicFrame macro="">
      <xdr:nvGraphicFramePr>
        <xdr:cNvPr id="3" name="Chart 2">
          <a:extLst>
            <a:ext uri="{FF2B5EF4-FFF2-40B4-BE49-F238E27FC236}">
              <a16:creationId xmlns:a16="http://schemas.microsoft.com/office/drawing/2014/main" id="{089DF20C-AA17-FE73-8CF1-A92ED806A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828675</xdr:colOff>
      <xdr:row>13</xdr:row>
      <xdr:rowOff>225425</xdr:rowOff>
    </xdr:from>
    <xdr:to>
      <xdr:col>18</xdr:col>
      <xdr:colOff>390525</xdr:colOff>
      <xdr:row>25</xdr:row>
      <xdr:rowOff>149225</xdr:rowOff>
    </xdr:to>
    <xdr:graphicFrame macro="">
      <xdr:nvGraphicFramePr>
        <xdr:cNvPr id="5" name="Chart 4">
          <a:extLst>
            <a:ext uri="{FF2B5EF4-FFF2-40B4-BE49-F238E27FC236}">
              <a16:creationId xmlns:a16="http://schemas.microsoft.com/office/drawing/2014/main" id="{29E9752E-6BD5-F0C7-FCAD-F7B8EFD24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158750</xdr:colOff>
      <xdr:row>31</xdr:row>
      <xdr:rowOff>222251</xdr:rowOff>
    </xdr:from>
    <xdr:to>
      <xdr:col>14</xdr:col>
      <xdr:colOff>806450</xdr:colOff>
      <xdr:row>41</xdr:row>
      <xdr:rowOff>25401</xdr:rowOff>
    </xdr:to>
    <xdr:graphicFrame macro="">
      <xdr:nvGraphicFramePr>
        <xdr:cNvPr id="6" name="Chart 5">
          <a:extLst>
            <a:ext uri="{FF2B5EF4-FFF2-40B4-BE49-F238E27FC236}">
              <a16:creationId xmlns:a16="http://schemas.microsoft.com/office/drawing/2014/main" id="{BDFE52FD-8105-1734-D553-BBBF85DE9F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31</xdr:row>
      <xdr:rowOff>200025</xdr:rowOff>
    </xdr:from>
    <xdr:to>
      <xdr:col>12</xdr:col>
      <xdr:colOff>38100</xdr:colOff>
      <xdr:row>41</xdr:row>
      <xdr:rowOff>25400</xdr:rowOff>
    </xdr:to>
    <xdr:graphicFrame macro="">
      <xdr:nvGraphicFramePr>
        <xdr:cNvPr id="7" name="Chart 6">
          <a:extLst>
            <a:ext uri="{FF2B5EF4-FFF2-40B4-BE49-F238E27FC236}">
              <a16:creationId xmlns:a16="http://schemas.microsoft.com/office/drawing/2014/main" id="{EAA32D96-3797-3D77-AAD2-D5F125C596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168275</xdr:colOff>
      <xdr:row>41</xdr:row>
      <xdr:rowOff>88900</xdr:rowOff>
    </xdr:from>
    <xdr:to>
      <xdr:col>10</xdr:col>
      <xdr:colOff>314325</xdr:colOff>
      <xdr:row>53</xdr:row>
      <xdr:rowOff>12700</xdr:rowOff>
    </xdr:to>
    <xdr:graphicFrame macro="">
      <xdr:nvGraphicFramePr>
        <xdr:cNvPr id="8" name="Chart 7">
          <a:extLst>
            <a:ext uri="{FF2B5EF4-FFF2-40B4-BE49-F238E27FC236}">
              <a16:creationId xmlns:a16="http://schemas.microsoft.com/office/drawing/2014/main" id="{E9289B4C-C757-B695-8AF9-57B6B85A7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0</xdr:row>
      <xdr:rowOff>215900</xdr:rowOff>
    </xdr:from>
    <xdr:to>
      <xdr:col>1</xdr:col>
      <xdr:colOff>495300</xdr:colOff>
      <xdr:row>4</xdr:row>
      <xdr:rowOff>209550</xdr:rowOff>
    </xdr:to>
    <xdr:sp macro="" textlink="">
      <xdr:nvSpPr>
        <xdr:cNvPr id="2" name="Rectangle 1">
          <a:extLst>
            <a:ext uri="{FF2B5EF4-FFF2-40B4-BE49-F238E27FC236}">
              <a16:creationId xmlns:a16="http://schemas.microsoft.com/office/drawing/2014/main" id="{66FDEEE5-1C21-A212-F718-E75941596669}"/>
            </a:ext>
          </a:extLst>
        </xdr:cNvPr>
        <xdr:cNvSpPr/>
      </xdr:nvSpPr>
      <xdr:spPr>
        <a:xfrm>
          <a:off x="304800" y="215900"/>
          <a:ext cx="1003300" cy="933450"/>
        </a:xfrm>
        <a:prstGeom prst="rect">
          <a:avLst/>
        </a:prstGeom>
        <a:solidFill>
          <a:schemeClr val="accent2"/>
        </a:solidFill>
        <a:ln>
          <a:solidFill>
            <a:schemeClr val="accent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kern="1200">
              <a:solidFill>
                <a:schemeClr val="bg1"/>
              </a:solidFill>
              <a:latin typeface="+mj-lt"/>
            </a:rPr>
            <a:t>1,000</a:t>
          </a:r>
        </a:p>
        <a:p>
          <a:pPr algn="ctr"/>
          <a:endParaRPr lang="en-US" sz="800" b="1" i="0" u="none" strike="noStrike" kern="1200">
            <a:solidFill>
              <a:schemeClr val="bg1"/>
            </a:solidFill>
            <a:latin typeface="+mj-lt"/>
          </a:endParaRPr>
        </a:p>
      </xdr:txBody>
    </xdr:sp>
    <xdr:clientData/>
  </xdr:twoCellAnchor>
  <xdr:twoCellAnchor>
    <xdr:from>
      <xdr:col>0</xdr:col>
      <xdr:colOff>546100</xdr:colOff>
      <xdr:row>0</xdr:row>
      <xdr:rowOff>215900</xdr:rowOff>
    </xdr:from>
    <xdr:to>
      <xdr:col>1</xdr:col>
      <xdr:colOff>374650</xdr:colOff>
      <xdr:row>1</xdr:row>
      <xdr:rowOff>171450</xdr:rowOff>
    </xdr:to>
    <xdr:sp macro="" textlink="">
      <xdr:nvSpPr>
        <xdr:cNvPr id="5" name="TextBox 4">
          <a:extLst>
            <a:ext uri="{FF2B5EF4-FFF2-40B4-BE49-F238E27FC236}">
              <a16:creationId xmlns:a16="http://schemas.microsoft.com/office/drawing/2014/main" id="{2069C020-809E-14F8-7E4B-060254895F5F}"/>
            </a:ext>
          </a:extLst>
        </xdr:cNvPr>
        <xdr:cNvSpPr txBox="1"/>
      </xdr:nvSpPr>
      <xdr:spPr>
        <a:xfrm>
          <a:off x="546100" y="215900"/>
          <a:ext cx="641350" cy="1905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solidFill>
                <a:schemeClr val="bg1"/>
              </a:solidFill>
            </a:rPr>
            <a:t>Calls</a:t>
          </a:r>
          <a:endParaRPr lang="en-KE" sz="1100" kern="1200">
            <a:solidFill>
              <a:schemeClr val="bg1"/>
            </a:solidFill>
          </a:endParaRPr>
        </a:p>
      </xdr:txBody>
    </xdr:sp>
    <xdr:clientData/>
  </xdr:twoCellAnchor>
  <xdr:twoCellAnchor>
    <xdr:from>
      <xdr:col>0</xdr:col>
      <xdr:colOff>590550</xdr:colOff>
      <xdr:row>3</xdr:row>
      <xdr:rowOff>101600</xdr:rowOff>
    </xdr:from>
    <xdr:to>
      <xdr:col>1</xdr:col>
      <xdr:colOff>254000</xdr:colOff>
      <xdr:row>4</xdr:row>
      <xdr:rowOff>101600</xdr:rowOff>
    </xdr:to>
    <xdr:sp macro="" textlink="'Pivot Table(For Dashboard)'!A13">
      <xdr:nvSpPr>
        <xdr:cNvPr id="7" name="TextBox 6">
          <a:extLst>
            <a:ext uri="{FF2B5EF4-FFF2-40B4-BE49-F238E27FC236}">
              <a16:creationId xmlns:a16="http://schemas.microsoft.com/office/drawing/2014/main" id="{7D9744D1-6680-EA1C-04CD-C3923BDDB4E9}"/>
            </a:ext>
          </a:extLst>
        </xdr:cNvPr>
        <xdr:cNvSpPr txBox="1"/>
      </xdr:nvSpPr>
      <xdr:spPr>
        <a:xfrm>
          <a:off x="590550" y="806450"/>
          <a:ext cx="476250" cy="2349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EFCA1A-2040-4A83-B1B6-19F654FA3D04}" type="TxLink">
            <a:rPr lang="en-US" sz="1000" b="0" i="0" u="none" strike="noStrike" kern="1200">
              <a:solidFill>
                <a:schemeClr val="bg1"/>
              </a:solidFill>
              <a:latin typeface="Aptos Narrow"/>
            </a:rPr>
            <a:pPr algn="ctr"/>
            <a:t>189</a:t>
          </a:fld>
          <a:endParaRPr lang="en-KE" sz="1000" kern="1200">
            <a:solidFill>
              <a:schemeClr val="bg1"/>
            </a:solidFill>
          </a:endParaRPr>
        </a:p>
      </xdr:txBody>
    </xdr:sp>
    <xdr:clientData/>
  </xdr:twoCellAnchor>
  <xdr:twoCellAnchor>
    <xdr:from>
      <xdr:col>0</xdr:col>
      <xdr:colOff>296883</xdr:colOff>
      <xdr:row>6</xdr:row>
      <xdr:rowOff>8246</xdr:rowOff>
    </xdr:from>
    <xdr:to>
      <xdr:col>1</xdr:col>
      <xdr:colOff>487383</xdr:colOff>
      <xdr:row>12</xdr:row>
      <xdr:rowOff>1896</xdr:rowOff>
    </xdr:to>
    <xdr:sp macro="" textlink="'Pivot Table(For Dashboard)'!B4">
      <xdr:nvSpPr>
        <xdr:cNvPr id="8" name="Rectangle 7">
          <a:extLst>
            <a:ext uri="{FF2B5EF4-FFF2-40B4-BE49-F238E27FC236}">
              <a16:creationId xmlns:a16="http://schemas.microsoft.com/office/drawing/2014/main" id="{37794CC6-1339-4440-B5C6-69DA5B732A3C}"/>
            </a:ext>
          </a:extLst>
        </xdr:cNvPr>
        <xdr:cNvSpPr/>
      </xdr:nvSpPr>
      <xdr:spPr>
        <a:xfrm>
          <a:off x="296883" y="1393701"/>
          <a:ext cx="1006929" cy="917286"/>
        </a:xfrm>
        <a:prstGeom prst="rect">
          <a:avLst/>
        </a:prstGeom>
        <a:solidFill>
          <a:schemeClr val="accent2"/>
        </a:solidFill>
        <a:ln>
          <a:solidFill>
            <a:schemeClr val="accent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C3F6DD4-DAAB-4FA0-A6C2-6D79EE9E9ECD}" type="TxLink">
            <a:rPr lang="en-US" sz="1400" b="1" i="0" u="none" strike="noStrike" kern="1200">
              <a:solidFill>
                <a:schemeClr val="bg1"/>
              </a:solidFill>
              <a:latin typeface="+mj-lt"/>
            </a:rPr>
            <a:t>$96,623</a:t>
          </a:fld>
          <a:endParaRPr lang="en-US" sz="1400" b="1" i="0" u="none" strike="noStrike" kern="1200">
            <a:solidFill>
              <a:schemeClr val="bg1"/>
            </a:solidFill>
            <a:latin typeface="+mj-lt"/>
          </a:endParaRPr>
        </a:p>
      </xdr:txBody>
    </xdr:sp>
    <xdr:clientData/>
  </xdr:twoCellAnchor>
  <xdr:twoCellAnchor>
    <xdr:from>
      <xdr:col>0</xdr:col>
      <xdr:colOff>478312</xdr:colOff>
      <xdr:row>6</xdr:row>
      <xdr:rowOff>16493</xdr:rowOff>
    </xdr:from>
    <xdr:to>
      <xdr:col>1</xdr:col>
      <xdr:colOff>358486</xdr:colOff>
      <xdr:row>6</xdr:row>
      <xdr:rowOff>197922</xdr:rowOff>
    </xdr:to>
    <xdr:sp macro="" textlink="">
      <xdr:nvSpPr>
        <xdr:cNvPr id="9" name="TextBox 8">
          <a:extLst>
            <a:ext uri="{FF2B5EF4-FFF2-40B4-BE49-F238E27FC236}">
              <a16:creationId xmlns:a16="http://schemas.microsoft.com/office/drawing/2014/main" id="{3D90CBDB-2DF9-4439-BD8F-B3517A5FC252}"/>
            </a:ext>
          </a:extLst>
        </xdr:cNvPr>
        <xdr:cNvSpPr txBox="1"/>
      </xdr:nvSpPr>
      <xdr:spPr>
        <a:xfrm>
          <a:off x="478312" y="1401948"/>
          <a:ext cx="696603" cy="18142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solidFill>
                <a:schemeClr val="bg1"/>
              </a:solidFill>
            </a:rPr>
            <a:t>Amount</a:t>
          </a:r>
          <a:endParaRPr lang="en-KE" sz="1100" kern="1200">
            <a:solidFill>
              <a:schemeClr val="bg1"/>
            </a:solidFill>
          </a:endParaRPr>
        </a:p>
      </xdr:txBody>
    </xdr:sp>
    <xdr:clientData/>
  </xdr:twoCellAnchor>
  <xdr:twoCellAnchor>
    <xdr:from>
      <xdr:col>0</xdr:col>
      <xdr:colOff>467178</xdr:colOff>
      <xdr:row>10</xdr:row>
      <xdr:rowOff>124856</xdr:rowOff>
    </xdr:from>
    <xdr:to>
      <xdr:col>1</xdr:col>
      <xdr:colOff>280389</xdr:colOff>
      <xdr:row>11</xdr:row>
      <xdr:rowOff>82468</xdr:rowOff>
    </xdr:to>
    <xdr:sp macro="" textlink="'Pivot Table(For Dashboard)'!B13">
      <xdr:nvSpPr>
        <xdr:cNvPr id="10" name="TextBox 9">
          <a:extLst>
            <a:ext uri="{FF2B5EF4-FFF2-40B4-BE49-F238E27FC236}">
              <a16:creationId xmlns:a16="http://schemas.microsoft.com/office/drawing/2014/main" id="{BCF2CAB0-884F-44C8-9EBA-FCB1A9EDF7E9}"/>
            </a:ext>
          </a:extLst>
        </xdr:cNvPr>
        <xdr:cNvSpPr txBox="1"/>
      </xdr:nvSpPr>
      <xdr:spPr>
        <a:xfrm>
          <a:off x="467178" y="2433947"/>
          <a:ext cx="629640" cy="188521"/>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15B9FD-C2D9-44CE-ABB7-3D44AA7088AC}" type="TxLink">
            <a:rPr lang="en-US" sz="1000" b="0" i="0" u="none" strike="noStrike" kern="1200">
              <a:solidFill>
                <a:schemeClr val="bg1"/>
              </a:solidFill>
              <a:latin typeface="Aptos Narrow"/>
            </a:rPr>
            <a:t>$18,415</a:t>
          </a:fld>
          <a:endParaRPr lang="en-KE" sz="1000" kern="1200">
            <a:solidFill>
              <a:schemeClr val="bg1"/>
            </a:solidFill>
          </a:endParaRPr>
        </a:p>
      </xdr:txBody>
    </xdr:sp>
    <xdr:clientData/>
  </xdr:twoCellAnchor>
  <xdr:twoCellAnchor>
    <xdr:from>
      <xdr:col>0</xdr:col>
      <xdr:colOff>284348</xdr:colOff>
      <xdr:row>12</xdr:row>
      <xdr:rowOff>218373</xdr:rowOff>
    </xdr:from>
    <xdr:to>
      <xdr:col>1</xdr:col>
      <xdr:colOff>474848</xdr:colOff>
      <xdr:row>16</xdr:row>
      <xdr:rowOff>212023</xdr:rowOff>
    </xdr:to>
    <xdr:sp macro="" textlink="'Pivot Table(For Dashboard)'!C4">
      <xdr:nvSpPr>
        <xdr:cNvPr id="11" name="Rectangle 10">
          <a:extLst>
            <a:ext uri="{FF2B5EF4-FFF2-40B4-BE49-F238E27FC236}">
              <a16:creationId xmlns:a16="http://schemas.microsoft.com/office/drawing/2014/main" id="{94E90B5A-0A5A-49B4-B134-C2D4B9B0CA9E}"/>
            </a:ext>
          </a:extLst>
        </xdr:cNvPr>
        <xdr:cNvSpPr/>
      </xdr:nvSpPr>
      <xdr:spPr>
        <a:xfrm>
          <a:off x="284348" y="2527464"/>
          <a:ext cx="1006929" cy="917286"/>
        </a:xfrm>
        <a:prstGeom prst="rect">
          <a:avLst/>
        </a:prstGeom>
        <a:solidFill>
          <a:schemeClr val="accent2"/>
        </a:solidFill>
        <a:ln>
          <a:solidFill>
            <a:schemeClr val="accent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E79401-F9D1-46B4-95CF-6F4E62A57599}" type="TxLink">
            <a:rPr lang="en-US" sz="1400" b="1" i="0" u="none" strike="noStrike" kern="1200">
              <a:solidFill>
                <a:schemeClr val="bg1"/>
              </a:solidFill>
              <a:latin typeface="+mj-lt"/>
            </a:rPr>
            <a:t>89,850</a:t>
          </a:fld>
          <a:endParaRPr lang="en-US" sz="1400" b="1" i="0" u="none" strike="noStrike" kern="1200">
            <a:solidFill>
              <a:schemeClr val="bg1"/>
            </a:solidFill>
            <a:latin typeface="+mj-lt"/>
          </a:endParaRPr>
        </a:p>
      </xdr:txBody>
    </xdr:sp>
    <xdr:clientData/>
  </xdr:twoCellAnchor>
  <xdr:twoCellAnchor>
    <xdr:from>
      <xdr:col>0</xdr:col>
      <xdr:colOff>420585</xdr:colOff>
      <xdr:row>13</xdr:row>
      <xdr:rowOff>28698</xdr:rowOff>
    </xdr:from>
    <xdr:to>
      <xdr:col>1</xdr:col>
      <xdr:colOff>412338</xdr:colOff>
      <xdr:row>13</xdr:row>
      <xdr:rowOff>214415</xdr:rowOff>
    </xdr:to>
    <xdr:sp macro="" textlink="">
      <xdr:nvSpPr>
        <xdr:cNvPr id="12" name="TextBox 11">
          <a:extLst>
            <a:ext uri="{FF2B5EF4-FFF2-40B4-BE49-F238E27FC236}">
              <a16:creationId xmlns:a16="http://schemas.microsoft.com/office/drawing/2014/main" id="{B75FF796-EDB1-497B-AA10-6EB20595F189}"/>
            </a:ext>
          </a:extLst>
        </xdr:cNvPr>
        <xdr:cNvSpPr txBox="1"/>
      </xdr:nvSpPr>
      <xdr:spPr>
        <a:xfrm>
          <a:off x="420585" y="2568698"/>
          <a:ext cx="808182" cy="185717"/>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solidFill>
                <a:schemeClr val="bg1"/>
              </a:solidFill>
            </a:rPr>
            <a:t>Duration</a:t>
          </a:r>
          <a:endParaRPr lang="en-KE" sz="1100" kern="1200">
            <a:solidFill>
              <a:schemeClr val="bg1"/>
            </a:solidFill>
          </a:endParaRPr>
        </a:p>
      </xdr:txBody>
    </xdr:sp>
    <xdr:clientData/>
  </xdr:twoCellAnchor>
  <xdr:twoCellAnchor>
    <xdr:from>
      <xdr:col>0</xdr:col>
      <xdr:colOff>396916</xdr:colOff>
      <xdr:row>15</xdr:row>
      <xdr:rowOff>153554</xdr:rowOff>
    </xdr:from>
    <xdr:to>
      <xdr:col>1</xdr:col>
      <xdr:colOff>321623</xdr:colOff>
      <xdr:row>16</xdr:row>
      <xdr:rowOff>148442</xdr:rowOff>
    </xdr:to>
    <xdr:sp macro="" textlink="'Pivot Table(For Dashboard)'!C13">
      <xdr:nvSpPr>
        <xdr:cNvPr id="13" name="TextBox 12">
          <a:extLst>
            <a:ext uri="{FF2B5EF4-FFF2-40B4-BE49-F238E27FC236}">
              <a16:creationId xmlns:a16="http://schemas.microsoft.com/office/drawing/2014/main" id="{5D4206F8-2AC3-43B7-AE67-7D1CABCF15CF}"/>
            </a:ext>
          </a:extLst>
        </xdr:cNvPr>
        <xdr:cNvSpPr txBox="1"/>
      </xdr:nvSpPr>
      <xdr:spPr>
        <a:xfrm>
          <a:off x="396916" y="3155372"/>
          <a:ext cx="741136" cy="225797"/>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CF6EC3-2C73-45DC-A3D8-D1E6DACB01F6}" type="TxLink">
            <a:rPr lang="en-US" sz="1000" b="0" i="0" u="none" strike="noStrike" kern="1200">
              <a:solidFill>
                <a:schemeClr val="bg1"/>
              </a:solidFill>
              <a:latin typeface="+mj-lt"/>
            </a:rPr>
            <a:t>16,834</a:t>
          </a:fld>
          <a:endParaRPr lang="en-KE" sz="1000" kern="1200">
            <a:solidFill>
              <a:schemeClr val="bg1"/>
            </a:solidFill>
            <a:latin typeface="+mj-lt"/>
          </a:endParaRPr>
        </a:p>
      </xdr:txBody>
    </xdr:sp>
    <xdr:clientData/>
  </xdr:twoCellAnchor>
  <xdr:twoCellAnchor>
    <xdr:from>
      <xdr:col>0</xdr:col>
      <xdr:colOff>305129</xdr:colOff>
      <xdr:row>18</xdr:row>
      <xdr:rowOff>24740</xdr:rowOff>
    </xdr:from>
    <xdr:to>
      <xdr:col>1</xdr:col>
      <xdr:colOff>495629</xdr:colOff>
      <xdr:row>22</xdr:row>
      <xdr:rowOff>18389</xdr:rowOff>
    </xdr:to>
    <xdr:sp macro="" textlink="'Pivot Table(For Dashboard)'!D4">
      <xdr:nvSpPr>
        <xdr:cNvPr id="14" name="Rectangle 13">
          <a:extLst>
            <a:ext uri="{FF2B5EF4-FFF2-40B4-BE49-F238E27FC236}">
              <a16:creationId xmlns:a16="http://schemas.microsoft.com/office/drawing/2014/main" id="{104D4EB2-4D5E-4ED0-9879-6DBB191235AE}"/>
            </a:ext>
          </a:extLst>
        </xdr:cNvPr>
        <xdr:cNvSpPr/>
      </xdr:nvSpPr>
      <xdr:spPr>
        <a:xfrm>
          <a:off x="305129" y="3719285"/>
          <a:ext cx="1006929" cy="917286"/>
        </a:xfrm>
        <a:prstGeom prst="rect">
          <a:avLst/>
        </a:prstGeom>
        <a:solidFill>
          <a:schemeClr val="accent2"/>
        </a:solidFill>
        <a:ln>
          <a:solidFill>
            <a:schemeClr val="accent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CB122CA-1ECA-411A-88BA-9633542457B1}" type="TxLink">
            <a:rPr lang="en-US" sz="1600" b="1" i="0" u="none" strike="noStrike" kern="1200">
              <a:solidFill>
                <a:schemeClr val="bg1"/>
              </a:solidFill>
              <a:latin typeface="+mj-lt"/>
            </a:rPr>
            <a:t>4</a:t>
          </a:fld>
          <a:endParaRPr lang="en-US" sz="1600" b="1" i="0" u="none" strike="noStrike" kern="1200">
            <a:solidFill>
              <a:schemeClr val="bg1"/>
            </a:solidFill>
            <a:latin typeface="+mj-lt"/>
          </a:endParaRPr>
        </a:p>
      </xdr:txBody>
    </xdr:sp>
    <xdr:clientData/>
  </xdr:twoCellAnchor>
  <xdr:twoCellAnchor>
    <xdr:from>
      <xdr:col>0</xdr:col>
      <xdr:colOff>412338</xdr:colOff>
      <xdr:row>18</xdr:row>
      <xdr:rowOff>57728</xdr:rowOff>
    </xdr:from>
    <xdr:to>
      <xdr:col>1</xdr:col>
      <xdr:colOff>470065</xdr:colOff>
      <xdr:row>19</xdr:row>
      <xdr:rowOff>74220</xdr:rowOff>
    </xdr:to>
    <xdr:sp macro="" textlink="">
      <xdr:nvSpPr>
        <xdr:cNvPr id="15" name="TextBox 14">
          <a:extLst>
            <a:ext uri="{FF2B5EF4-FFF2-40B4-BE49-F238E27FC236}">
              <a16:creationId xmlns:a16="http://schemas.microsoft.com/office/drawing/2014/main" id="{85E7C57D-9E67-47A7-A589-D634E57C2A78}"/>
            </a:ext>
          </a:extLst>
        </xdr:cNvPr>
        <xdr:cNvSpPr txBox="1"/>
      </xdr:nvSpPr>
      <xdr:spPr>
        <a:xfrm>
          <a:off x="412338" y="3752273"/>
          <a:ext cx="874156" cy="247402"/>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solidFill>
                <a:schemeClr val="bg1"/>
              </a:solidFill>
            </a:rPr>
            <a:t>Avg.</a:t>
          </a:r>
          <a:r>
            <a:rPr lang="en-US" sz="1100" kern="1200" baseline="0">
              <a:solidFill>
                <a:schemeClr val="bg1"/>
              </a:solidFill>
            </a:rPr>
            <a:t> </a:t>
          </a:r>
          <a:r>
            <a:rPr lang="en-US" sz="1100" kern="1200">
              <a:solidFill>
                <a:schemeClr val="bg1"/>
              </a:solidFill>
            </a:rPr>
            <a:t>Rating</a:t>
          </a:r>
          <a:endParaRPr lang="en-KE" sz="1100" kern="1200">
            <a:solidFill>
              <a:schemeClr val="bg1"/>
            </a:solidFill>
          </a:endParaRPr>
        </a:p>
      </xdr:txBody>
    </xdr:sp>
    <xdr:clientData/>
  </xdr:twoCellAnchor>
  <xdr:twoCellAnchor>
    <xdr:from>
      <xdr:col>0</xdr:col>
      <xdr:colOff>585519</xdr:colOff>
      <xdr:row>21</xdr:row>
      <xdr:rowOff>24740</xdr:rowOff>
    </xdr:from>
    <xdr:to>
      <xdr:col>1</xdr:col>
      <xdr:colOff>213096</xdr:colOff>
      <xdr:row>21</xdr:row>
      <xdr:rowOff>141348</xdr:rowOff>
    </xdr:to>
    <xdr:sp macro="" textlink="'Pivot Table(For Dashboard)'!D13">
      <xdr:nvSpPr>
        <xdr:cNvPr id="16" name="TextBox 15">
          <a:extLst>
            <a:ext uri="{FF2B5EF4-FFF2-40B4-BE49-F238E27FC236}">
              <a16:creationId xmlns:a16="http://schemas.microsoft.com/office/drawing/2014/main" id="{9B28BD0F-F0FD-4209-8E4B-369437B0E6E5}"/>
            </a:ext>
          </a:extLst>
        </xdr:cNvPr>
        <xdr:cNvSpPr txBox="1"/>
      </xdr:nvSpPr>
      <xdr:spPr>
        <a:xfrm>
          <a:off x="585519" y="4412013"/>
          <a:ext cx="444006" cy="116608"/>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635CE0-C605-4B36-AB76-100B2C57A52D}" type="TxLink">
            <a:rPr lang="en-US" sz="1400" b="0" i="0" u="none" strike="noStrike" kern="1200">
              <a:solidFill>
                <a:schemeClr val="bg1"/>
              </a:solidFill>
              <a:latin typeface="Aptos Narrow"/>
            </a:rPr>
            <a:t>4</a:t>
          </a:fld>
          <a:endParaRPr lang="en-KE" sz="1000" kern="1200">
            <a:solidFill>
              <a:schemeClr val="bg1"/>
            </a:solidFill>
          </a:endParaRPr>
        </a:p>
      </xdr:txBody>
    </xdr:sp>
    <xdr:clientData/>
  </xdr:twoCellAnchor>
  <xdr:twoCellAnchor>
    <xdr:from>
      <xdr:col>0</xdr:col>
      <xdr:colOff>313377</xdr:colOff>
      <xdr:row>23</xdr:row>
      <xdr:rowOff>16494</xdr:rowOff>
    </xdr:from>
    <xdr:to>
      <xdr:col>1</xdr:col>
      <xdr:colOff>503877</xdr:colOff>
      <xdr:row>27</xdr:row>
      <xdr:rowOff>10144</xdr:rowOff>
    </xdr:to>
    <xdr:sp macro="" textlink="'Pivot Table(For Dashboard)'!E4">
      <xdr:nvSpPr>
        <xdr:cNvPr id="17" name="Rectangle 16">
          <a:extLst>
            <a:ext uri="{FF2B5EF4-FFF2-40B4-BE49-F238E27FC236}">
              <a16:creationId xmlns:a16="http://schemas.microsoft.com/office/drawing/2014/main" id="{0FA2C21B-D150-44FC-A443-A34F06BFECB5}"/>
            </a:ext>
          </a:extLst>
        </xdr:cNvPr>
        <xdr:cNvSpPr/>
      </xdr:nvSpPr>
      <xdr:spPr>
        <a:xfrm>
          <a:off x="313377" y="4865585"/>
          <a:ext cx="1006929" cy="917286"/>
        </a:xfrm>
        <a:prstGeom prst="rect">
          <a:avLst/>
        </a:prstGeom>
        <a:solidFill>
          <a:schemeClr val="accent2"/>
        </a:solidFill>
        <a:ln>
          <a:solidFill>
            <a:schemeClr val="accent2"/>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864BEF-13EC-4E9C-A81B-9CB355EF75C9}" type="TxLink">
            <a:rPr lang="en-US" sz="1600" b="1" i="0" u="none" strike="noStrike" kern="1200">
              <a:solidFill>
                <a:schemeClr val="bg1"/>
              </a:solidFill>
              <a:latin typeface="+mj-lt"/>
            </a:rPr>
            <a:t>307</a:t>
          </a:fld>
          <a:endParaRPr lang="en-US" sz="1600" b="1" i="0" u="none" strike="noStrike" kern="1200">
            <a:solidFill>
              <a:schemeClr val="bg1"/>
            </a:solidFill>
            <a:latin typeface="+mj-lt"/>
          </a:endParaRPr>
        </a:p>
      </xdr:txBody>
    </xdr:sp>
    <xdr:clientData/>
  </xdr:twoCellAnchor>
  <xdr:twoCellAnchor>
    <xdr:from>
      <xdr:col>0</xdr:col>
      <xdr:colOff>296884</xdr:colOff>
      <xdr:row>23</xdr:row>
      <xdr:rowOff>57727</xdr:rowOff>
    </xdr:from>
    <xdr:to>
      <xdr:col>1</xdr:col>
      <xdr:colOff>470065</xdr:colOff>
      <xdr:row>24</xdr:row>
      <xdr:rowOff>90714</xdr:rowOff>
    </xdr:to>
    <xdr:sp macro="" textlink="">
      <xdr:nvSpPr>
        <xdr:cNvPr id="18" name="TextBox 17">
          <a:extLst>
            <a:ext uri="{FF2B5EF4-FFF2-40B4-BE49-F238E27FC236}">
              <a16:creationId xmlns:a16="http://schemas.microsoft.com/office/drawing/2014/main" id="{CA524B34-C2B7-4E36-A94B-86ECB0E9A942}"/>
            </a:ext>
          </a:extLst>
        </xdr:cNvPr>
        <xdr:cNvSpPr txBox="1"/>
      </xdr:nvSpPr>
      <xdr:spPr>
        <a:xfrm>
          <a:off x="296884" y="4906818"/>
          <a:ext cx="989610" cy="26389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kern="1200">
              <a:solidFill>
                <a:schemeClr val="bg1"/>
              </a:solidFill>
            </a:rPr>
            <a:t>Happy</a:t>
          </a:r>
          <a:r>
            <a:rPr lang="en-US" sz="1100" kern="1200" baseline="0">
              <a:solidFill>
                <a:schemeClr val="bg1"/>
              </a:solidFill>
            </a:rPr>
            <a:t> </a:t>
          </a:r>
          <a:r>
            <a:rPr lang="en-US" sz="1100" kern="1200">
              <a:solidFill>
                <a:schemeClr val="bg1"/>
              </a:solidFill>
            </a:rPr>
            <a:t>Callers</a:t>
          </a:r>
        </a:p>
      </xdr:txBody>
    </xdr:sp>
    <xdr:clientData/>
  </xdr:twoCellAnchor>
  <xdr:twoCellAnchor>
    <xdr:from>
      <xdr:col>0</xdr:col>
      <xdr:colOff>541400</xdr:colOff>
      <xdr:row>25</xdr:row>
      <xdr:rowOff>215570</xdr:rowOff>
    </xdr:from>
    <xdr:to>
      <xdr:col>1</xdr:col>
      <xdr:colOff>204850</xdr:colOff>
      <xdr:row>26</xdr:row>
      <xdr:rowOff>215570</xdr:rowOff>
    </xdr:to>
    <xdr:sp macro="" textlink="'Pivot Table(For Dashboard)'!E13">
      <xdr:nvSpPr>
        <xdr:cNvPr id="19" name="TextBox 18">
          <a:extLst>
            <a:ext uri="{FF2B5EF4-FFF2-40B4-BE49-F238E27FC236}">
              <a16:creationId xmlns:a16="http://schemas.microsoft.com/office/drawing/2014/main" id="{B18AB468-6470-4C34-985D-82F75338D5C3}"/>
            </a:ext>
          </a:extLst>
        </xdr:cNvPr>
        <xdr:cNvSpPr txBox="1"/>
      </xdr:nvSpPr>
      <xdr:spPr>
        <a:xfrm>
          <a:off x="541400" y="5526479"/>
          <a:ext cx="479879" cy="23090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4D65ED-B8DE-47B5-9612-6C19B7A92A3E}" type="TxLink">
            <a:rPr lang="en-US" sz="1400" b="0" i="0" u="none" strike="noStrike" kern="1200">
              <a:solidFill>
                <a:schemeClr val="bg1"/>
              </a:solidFill>
              <a:latin typeface="Aptos Narrow"/>
            </a:rPr>
            <a:t>60</a:t>
          </a:fld>
          <a:endParaRPr lang="en-KE" sz="1000" kern="1200">
            <a:solidFill>
              <a:schemeClr val="bg1"/>
            </a:solidFill>
          </a:endParaRPr>
        </a:p>
      </xdr:txBody>
    </xdr:sp>
    <xdr:clientData/>
  </xdr:twoCellAnchor>
  <xdr:twoCellAnchor>
    <xdr:from>
      <xdr:col>6</xdr:col>
      <xdr:colOff>486559</xdr:colOff>
      <xdr:row>1</xdr:row>
      <xdr:rowOff>8247</xdr:rowOff>
    </xdr:from>
    <xdr:to>
      <xdr:col>10</xdr:col>
      <xdr:colOff>82467</xdr:colOff>
      <xdr:row>9</xdr:row>
      <xdr:rowOff>57727</xdr:rowOff>
    </xdr:to>
    <xdr:graphicFrame macro="">
      <xdr:nvGraphicFramePr>
        <xdr:cNvPr id="22" name="Chart 21">
          <a:extLst>
            <a:ext uri="{FF2B5EF4-FFF2-40B4-BE49-F238E27FC236}">
              <a16:creationId xmlns:a16="http://schemas.microsoft.com/office/drawing/2014/main" id="{11307055-0CD5-444B-8BAC-A91F6C1D1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197922</xdr:colOff>
      <xdr:row>13</xdr:row>
      <xdr:rowOff>107207</xdr:rowOff>
    </xdr:from>
    <xdr:to>
      <xdr:col>9</xdr:col>
      <xdr:colOff>667988</xdr:colOff>
      <xdr:row>22</xdr:row>
      <xdr:rowOff>156687</xdr:rowOff>
    </xdr:to>
    <mc:AlternateContent xmlns:mc="http://schemas.openxmlformats.org/markup-compatibility/2006">
      <mc:Choice xmlns:a14="http://schemas.microsoft.com/office/drawing/2010/main" Requires="a14">
        <xdr:graphicFrame macro="">
          <xdr:nvGraphicFramePr>
            <xdr:cNvPr id="20" name="Representative 2">
              <a:extLst>
                <a:ext uri="{FF2B5EF4-FFF2-40B4-BE49-F238E27FC236}">
                  <a16:creationId xmlns:a16="http://schemas.microsoft.com/office/drawing/2014/main" id="{82691F80-D65A-4D3D-9ED6-F528AE8344A0}"/>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dr:sp macro="" textlink="">
          <xdr:nvSpPr>
            <xdr:cNvPr id="0" name=""/>
            <xdr:cNvSpPr>
              <a:spLocks noTextEdit="1"/>
            </xdr:cNvSpPr>
          </xdr:nvSpPr>
          <xdr:spPr>
            <a:xfrm>
              <a:off x="6717255" y="3134040"/>
              <a:ext cx="1284983" cy="214498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0</xdr:row>
      <xdr:rowOff>156688</xdr:rowOff>
    </xdr:from>
    <xdr:to>
      <xdr:col>6</xdr:col>
      <xdr:colOff>494806</xdr:colOff>
      <xdr:row>11</xdr:row>
      <xdr:rowOff>98961</xdr:rowOff>
    </xdr:to>
    <xdr:graphicFrame macro="">
      <xdr:nvGraphicFramePr>
        <xdr:cNvPr id="21" name="Chart 20">
          <a:extLst>
            <a:ext uri="{FF2B5EF4-FFF2-40B4-BE49-F238E27FC236}">
              <a16:creationId xmlns:a16="http://schemas.microsoft.com/office/drawing/2014/main" id="{7ADAAEFD-DA44-40B1-8B26-62D17A872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49481</xdr:colOff>
      <xdr:row>13</xdr:row>
      <xdr:rowOff>65974</xdr:rowOff>
    </xdr:from>
    <xdr:to>
      <xdr:col>8</xdr:col>
      <xdr:colOff>173181</xdr:colOff>
      <xdr:row>27</xdr:row>
      <xdr:rowOff>49481</xdr:rowOff>
    </xdr:to>
    <xdr:sp macro="" textlink="">
      <xdr:nvSpPr>
        <xdr:cNvPr id="25" name="Rectangle 24">
          <a:extLst>
            <a:ext uri="{FF2B5EF4-FFF2-40B4-BE49-F238E27FC236}">
              <a16:creationId xmlns:a16="http://schemas.microsoft.com/office/drawing/2014/main" id="{A2D946FB-C5B2-F1DC-70D0-D93B5B5D51A0}"/>
            </a:ext>
          </a:extLst>
        </xdr:cNvPr>
        <xdr:cNvSpPr/>
      </xdr:nvSpPr>
      <xdr:spPr>
        <a:xfrm>
          <a:off x="1682338" y="2605974"/>
          <a:ext cx="5022272" cy="3216234"/>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kern="1200"/>
        </a:p>
      </xdr:txBody>
    </xdr:sp>
    <xdr:clientData/>
  </xdr:twoCellAnchor>
  <xdr:twoCellAnchor>
    <xdr:from>
      <xdr:col>2</xdr:col>
      <xdr:colOff>8246</xdr:colOff>
      <xdr:row>13</xdr:row>
      <xdr:rowOff>98961</xdr:rowOff>
    </xdr:from>
    <xdr:to>
      <xdr:col>5</xdr:col>
      <xdr:colOff>65974</xdr:colOff>
      <xdr:row>26</xdr:row>
      <xdr:rowOff>189676</xdr:rowOff>
    </xdr:to>
    <xdr:graphicFrame macro="">
      <xdr:nvGraphicFramePr>
        <xdr:cNvPr id="23" name="Chart 22">
          <a:extLst>
            <a:ext uri="{FF2B5EF4-FFF2-40B4-BE49-F238E27FC236}">
              <a16:creationId xmlns:a16="http://schemas.microsoft.com/office/drawing/2014/main" id="{0398FE5C-2CA7-48E5-A40D-38D182E87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321622</xdr:colOff>
      <xdr:row>13</xdr:row>
      <xdr:rowOff>107206</xdr:rowOff>
    </xdr:from>
    <xdr:to>
      <xdr:col>8</xdr:col>
      <xdr:colOff>130543</xdr:colOff>
      <xdr:row>26</xdr:row>
      <xdr:rowOff>181427</xdr:rowOff>
    </xdr:to>
    <xdr:graphicFrame macro="">
      <xdr:nvGraphicFramePr>
        <xdr:cNvPr id="24" name="Chart 23">
          <a:extLst>
            <a:ext uri="{FF2B5EF4-FFF2-40B4-BE49-F238E27FC236}">
              <a16:creationId xmlns:a16="http://schemas.microsoft.com/office/drawing/2014/main" id="{3E25E17B-42C1-4BAE-BB9F-49E56F2D1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478311</xdr:colOff>
      <xdr:row>1</xdr:row>
      <xdr:rowOff>41234</xdr:rowOff>
    </xdr:from>
    <xdr:to>
      <xdr:col>15</xdr:col>
      <xdr:colOff>371103</xdr:colOff>
      <xdr:row>12</xdr:row>
      <xdr:rowOff>24740</xdr:rowOff>
    </xdr:to>
    <xdr:graphicFrame macro="">
      <xdr:nvGraphicFramePr>
        <xdr:cNvPr id="26" name="Chart 25">
          <a:extLst>
            <a:ext uri="{FF2B5EF4-FFF2-40B4-BE49-F238E27FC236}">
              <a16:creationId xmlns:a16="http://schemas.microsoft.com/office/drawing/2014/main" id="{CCA81361-7B2B-4BDC-97A7-C4EC6D05E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519545</xdr:colOff>
      <xdr:row>1</xdr:row>
      <xdr:rowOff>1</xdr:rowOff>
    </xdr:from>
    <xdr:to>
      <xdr:col>19</xdr:col>
      <xdr:colOff>296883</xdr:colOff>
      <xdr:row>12</xdr:row>
      <xdr:rowOff>32987</xdr:rowOff>
    </xdr:to>
    <xdr:graphicFrame macro="">
      <xdr:nvGraphicFramePr>
        <xdr:cNvPr id="28" name="Chart 27">
          <a:extLst>
            <a:ext uri="{FF2B5EF4-FFF2-40B4-BE49-F238E27FC236}">
              <a16:creationId xmlns:a16="http://schemas.microsoft.com/office/drawing/2014/main" id="{578E0853-7D4D-4672-BF7F-585D3DD9A9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LA" refreshedDate="45664.937680671297" createdVersion="8" refreshedVersion="8" minRefreshableVersion="3" recordCount="1000" xr:uid="{32734103-B0F4-4E29-BD5C-E73EC24BD5B1}">
  <cacheSource type="worksheet">
    <worksheetSource name="Calls"/>
  </cacheSource>
  <cacheFields count="13">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0">
      <sharedItems count="5">
        <s v="R05"/>
        <s v="R02"/>
        <s v="R01"/>
        <s v="R04"/>
        <s v="R03"/>
      </sharedItems>
    </cacheField>
    <cacheField name="Date of Call" numFmtId="22">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Customer ID_1" numFmtId="0">
      <sharedItems containsBlank="1"/>
    </cacheField>
    <cacheField name="Gedner" numFmtId="0">
      <sharedItems containsBlank="1"/>
    </cacheField>
    <cacheField name="Age" numFmtId="0">
      <sharedItems containsString="0" containsBlank="1" containsNumber="1" containsInteger="1" minValue="22" maxValue="43"/>
    </cacheField>
    <cacheField name="City" numFmtId="0">
      <sharedItems containsBlank="1"/>
    </cacheField>
    <cacheField name="Financial Year" numFmtId="0">
      <sharedItems containsSemiMixedTypes="0" containsString="0" containsNumber="1" containsInteger="1" minValue="2023" maxValue="2024"/>
    </cacheField>
    <cacheField name="Day of Week" numFmtId="0">
      <sharedItems count="7">
        <s v="Sunday"/>
        <s v="Monday"/>
        <s v="Tuesday"/>
        <s v="Wednesday"/>
        <s v="Thursday"/>
        <s v="Friday"/>
        <s v="Saturda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LA" refreshedDate="45664.937680787036" createdVersion="8" refreshedVersion="8" minRefreshableVersion="3" recordCount="1000" xr:uid="{BF65EB0F-4560-4B6B-BF18-B2A86DF8B243}">
  <cacheSource type="worksheet">
    <worksheetSource name="Call_Center"/>
  </cacheSource>
  <cacheFields count="15">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base="2">
        <rangePr startNum="2" endNum="176" groupInterval="10"/>
        <groupItems count="20">
          <s v="&lt;2"/>
          <s v="2-11"/>
          <s v="12-21"/>
          <s v="22-31"/>
          <s v="32-41"/>
          <s v="42-51"/>
          <s v="52-61"/>
          <s v="62-71"/>
          <s v="72-81"/>
          <s v="82-91"/>
          <s v="92-101"/>
          <s v="102-111"/>
          <s v="112-121"/>
          <s v="122-131"/>
          <s v="132-141"/>
          <s v="142-151"/>
          <s v="152-161"/>
          <s v="162-171"/>
          <s v="172-181"/>
          <s v="&gt;182"/>
        </groupItems>
      </fieldGroup>
    </cacheField>
    <cacheField name="Representative" numFmtId="0">
      <sharedItems count="5">
        <s v="R05"/>
        <s v="R02"/>
        <s v="R01"/>
        <s v="R04"/>
        <s v="R03"/>
      </sharedItems>
    </cacheField>
    <cacheField name="Date of Call" numFmtId="22">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4"/>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Customer ID_1" numFmtId="0">
      <sharedItems containsBlank="1"/>
    </cacheField>
    <cacheField name="Gedner" numFmtId="0">
      <sharedItems containsBlank="1"/>
    </cacheField>
    <cacheField name="Age" numFmtId="0">
      <sharedItems containsString="0" containsBlank="1" containsNumber="1" containsInteger="1" minValue="22" maxValue="43"/>
    </cacheField>
    <cacheField name="City" numFmtId="0">
      <sharedItems containsBlank="1"/>
    </cacheField>
    <cacheField name="Financial Year" numFmtId="0">
      <sharedItems containsSemiMixedTypes="0" containsString="0" containsNumber="1" containsInteger="1" minValue="2023" maxValue="2024"/>
    </cacheField>
    <cacheField name="Day of Week" numFmtId="0">
      <sharedItems containsBlank="1"/>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t"/>
          <s v="Oct"/>
          <s v="Nov"/>
          <s v="Dec"/>
          <s v="&gt;01/01/2024"/>
        </groupItems>
      </fieldGroup>
    </cacheField>
  </cacheFields>
  <extLst>
    <ext xmlns:x14="http://schemas.microsoft.com/office/spreadsheetml/2009/9/main" uri="{725AE2AE-9491-48be-B2B4-4EB974FC3084}">
      <x14:pivotCacheDefinition pivotCacheId="6046196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606567592593" backgroundQuery="1" createdVersion="8" refreshedVersion="8" minRefreshableVersion="3" recordCount="0" supportSubquery="1" supportAdvancedDrill="1" xr:uid="{B554E1F9-F8CB-43FC-A0DA-C68D119C4476}">
  <cacheSource type="external" connectionId="7"/>
  <cacheFields count="5">
    <cacheField name="[Measures].[Total Calls]" caption="Total Calls" numFmtId="0" hierarchy="21" level="32767"/>
    <cacheField name="[Measures].[Total Purchase Amount]" caption="Total Purchase Amount" numFmtId="0" hierarchy="22" level="32767"/>
    <cacheField name="[Measures].[Total Duration]" caption="Total Duration" numFmtId="0" hierarchy="23" level="32767"/>
    <cacheField name="[Measures].[Average Rating]" caption="Average Rating" numFmtId="0" hierarchy="24" level="32767"/>
    <cacheField name="[Measures].[5* Calls]" caption="5* Calls" numFmtId="0" hierarchy="25"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0"/>
      </fieldsUsage>
    </cacheHierarchy>
    <cacheHierarchy uniqueName="[Measures].[Total Purchase Amount]" caption="Total Purchase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617201388886" backgroundQuery="1" createdVersion="8" refreshedVersion="8" minRefreshableVersion="3" recordCount="0" supportSubquery="1" supportAdvancedDrill="1" xr:uid="{BEB3450B-0F29-47B0-ADA1-13337651A3CC}">
  <cacheSource type="external" connectionId="7"/>
  <cacheFields count="3">
    <cacheField name="[Calls].[Representative].[Representative]" caption="Representative" numFmtId="0" hierarchy="3" level="1">
      <sharedItems count="5">
        <s v="R01"/>
        <s v="R02"/>
        <s v="R03"/>
        <s v="R04"/>
        <s v="R05"/>
      </sharedItems>
    </cacheField>
    <cacheField name="[Measures].[Total Calls]" caption="Total Calls" numFmtId="0" hierarchy="21" level="32767"/>
    <cacheField name="[Measures].[Total Purchase Amount]" caption="Total Purchase Amount"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1"/>
      </fieldsUsage>
    </cacheHierarchy>
    <cacheHierarchy uniqueName="[Measures].[Total Purchase Amount]" caption="Total Purchase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676592592594" backgroundQuery="1" createdVersion="8" refreshedVersion="8" minRefreshableVersion="3" recordCount="0" supportSubquery="1" supportAdvancedDrill="1" xr:uid="{9784F57F-A32F-4909-A367-40A33EAB222C}">
  <cacheSource type="external" connectionId="7"/>
  <cacheFields count="3">
    <cacheField name="[Customers].[City].[City]" caption="City" numFmtId="0" hierarchy="18" level="1">
      <sharedItems count="3">
        <s v="Cincinatti"/>
        <s v="Cleveland"/>
        <s v="Columbus"/>
      </sharedItems>
    </cacheField>
    <cacheField name="[Customers].[Gender].[Gender]" caption="Gender" numFmtId="0" hierarchy="16" level="1">
      <sharedItems count="2">
        <s v="Female"/>
        <s v="Male"/>
      </sharedItems>
    </cacheField>
    <cacheField name="[Measures].[Total Calls]" caption="Total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2"/>
      </fieldsUsage>
    </cacheHierarchy>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00879166667" backgroundQuery="1" createdVersion="8" refreshedVersion="8" minRefreshableVersion="3" recordCount="0" supportSubquery="1" supportAdvancedDrill="1" xr:uid="{2E055289-29F9-4244-B27E-9030B138B8C5}">
  <cacheSource type="external" connectionId="7"/>
  <cacheFields count="4">
    <cacheField name="[Calls].[Representative].[Representative]" caption="Representative" numFmtId="0" hierarchy="3" level="1">
      <sharedItems count="5">
        <s v="R01"/>
        <s v="R02"/>
        <s v="R03"/>
        <s v="R04"/>
        <s v="R05"/>
      </sharedItems>
    </cacheField>
    <cacheField name="[Customers].[City].[City]" caption="City" numFmtId="0" hierarchy="18" level="1">
      <sharedItems count="3">
        <s v="Cincinatti"/>
        <s v="Cleveland"/>
        <s v="Columbus"/>
      </sharedItems>
    </cacheField>
    <cacheField name="[Customers].[CustomerID].[CustomerID]" caption="CustomerID" numFmtId="0" hierarchy="15" level="1">
      <sharedItems count="15">
        <s v="C0003"/>
        <s v="C0004"/>
        <s v="C0011"/>
        <s v="C0012"/>
        <s v="C0002"/>
        <s v="C0007"/>
        <s v="C0008"/>
        <s v="C0010"/>
        <s v="C0013"/>
        <s v="C0015"/>
        <s v="C0001"/>
        <s v="C0005"/>
        <s v="C0006"/>
        <s v="C0009"/>
        <s v="C0014"/>
      </sharedItems>
    </cacheField>
    <cacheField name="[Measures].[Total Purchase Amount]" caption="Total Purchase Amount"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cacheHierarchy uniqueName="[Measures].[Total Purchase Amount]" caption="Total Purchase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27175578701" backgroundQuery="1" createdVersion="8" refreshedVersion="8" minRefreshableVersion="3" recordCount="0" supportSubquery="1" supportAdvancedDrill="1" xr:uid="{D037F24A-F9BD-4BA0-8D90-30E6576B9673}">
  <cacheSource type="external" connectionId="7"/>
  <cacheFields count="6">
    <cacheField name="[Measures].[Total Calls]" caption="Total Calls" numFmtId="0" hierarchy="21" level="32767"/>
    <cacheField name="[Measures].[Total Purchase Amount]" caption="Total Purchase Amount" numFmtId="0" hierarchy="22" level="32767"/>
    <cacheField name="[Measures].[Total Duration]" caption="Total Duration" numFmtId="0" hierarchy="23" level="32767"/>
    <cacheField name="[Measures].[Average Rating]" caption="Average Rating" numFmtId="0" hierarchy="24" level="32767"/>
    <cacheField name="[Measures].[5* Calls]" caption="5* Calls" numFmtId="0" hierarchy="25"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0"/>
      </fieldsUsage>
    </cacheHierarchy>
    <cacheHierarchy uniqueName="[Measures].[Total Purchase Amount]" caption="Total Purchase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27175925924" backgroundQuery="1" createdVersion="8" refreshedVersion="8" minRefreshableVersion="3" recordCount="0" supportSubquery="1" supportAdvancedDrill="1" xr:uid="{FC421ACF-9B3E-46C6-86AC-73302D7E9D86}">
  <cacheSource type="external" connectionId="7"/>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4" level="1">
      <sharedItems count="12">
        <s v="Jan"/>
        <s v="Feb"/>
        <s v="Mar"/>
        <s v="Apr"/>
        <s v="May"/>
        <s v="Jun"/>
        <s v="Jul"/>
        <s v="Aug"/>
        <s v="Sep"/>
        <s v="Oct"/>
        <s v="Nov"/>
        <s v="Dec"/>
      </sharedItems>
    </cacheField>
    <cacheField name="[Measures].[Total Calls]" caption="Total Calls" numFmtId="0" hierarchy="21"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3"/>
      </fieldsUsage>
    </cacheHierarchy>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27176157408" backgroundQuery="1" createdVersion="8" refreshedVersion="8" minRefreshableVersion="3" recordCount="0" supportSubquery="1" supportAdvancedDrill="1" xr:uid="{37053B84-1823-4151-AA3D-CC1489DDECCA}">
  <cacheSource type="external" connectionId="7"/>
  <cacheFields count="3">
    <cacheField name="[Calls].[Representative].[Representative]" caption="Representative" numFmtId="0" hierarchy="3" level="1">
      <sharedItems containsSemiMixedTypes="0" containsNonDate="0" containsString="0"/>
    </cacheField>
    <cacheField name="[Measures].[Total Calls]" caption="Total Calls" numFmtId="0" hierarchy="21" level="32767"/>
    <cacheField name="[Calls].[Day of Week].[Day of Week]" caption="Day of Week" numFmtId="0" hierarchy="12"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1"/>
      </fieldsUsage>
    </cacheHierarchy>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27176504632" backgroundQuery="1" createdVersion="8" refreshedVersion="8" minRefreshableVersion="3" recordCount="0" supportSubquery="1" supportAdvancedDrill="1" xr:uid="{BD356CAA-A2D2-4D8D-B8D1-915BC60E9C1C}">
  <cacheSource type="external" connectionId="7"/>
  <cacheFields count="1">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727176851855" backgroundQuery="1" createdVersion="8" refreshedVersion="8" minRefreshableVersion="3" recordCount="0" supportSubquery="1" supportAdvancedDrill="1" xr:uid="{6CD79365-1D31-4332-89F7-3181C682628B}">
  <cacheSource type="external" connectionId="7"/>
  <cacheFields count="3">
    <cacheField name="[Measures].[Total Calls]" caption="Total Calls" numFmtId="0" hierarchy="21" level="32767"/>
    <cacheField name="[Calls].[Rating Rounded].[Rating Rounded]" caption="Rating Rounded" numFmtId="0" hierarchy="13"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oneField="1">
      <fieldsUsage count="1">
        <fieldUsage x="0"/>
      </fieldsUsage>
    </cacheHierarchy>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SCILLA" refreshedDate="45665.606568055555" backgroundQuery="1" createdVersion="3" refreshedVersion="8" minRefreshableVersion="3" recordCount="0" supportSubquery="1" supportAdvancedDrill="1" xr:uid="{69AAB44B-605B-4124-B288-5347823175B6}">
  <cacheSource type="external" connectionId="7">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Customer ID_1]" caption="Customer ID_1" attribute="1" defaultMemberUniqueName="[Calls].[Customer ID_1].[All]" allUniqueName="[Calls].[Customer ID_1].[All]" dimensionUniqueName="[Calls]" displayFolder="" count="0" memberValueDatatype="130" unbalanced="0"/>
    <cacheHierarchy uniqueName="[Calls].[Gedner]" caption="Gedner" attribute="1" defaultMemberUniqueName="[Calls].[Gedner].[All]" allUniqueName="[Calls].[Gedn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Calls].[Financial Year]" caption="Financial Year" attribute="1" defaultMemberUniqueName="[Calls].[Financial Year].[All]" allUniqueName="[Calls].[Financial Year].[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ID]" caption="CustomerID" attribute="1" defaultMemberUniqueName="[Customers].[CustomerID].[All]" allUniqueName="[Customers].[Customer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Calls]" caption="Total Calls"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4543496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d v="2023-01-01T00:00:00"/>
    <n v="128"/>
    <n v="4.9000000000000004"/>
    <s v="C0001"/>
    <s v="Male"/>
    <n v="41"/>
    <s v="Columbus"/>
    <n v="2023"/>
    <x v="0"/>
  </r>
  <r>
    <s v="Call_7272"/>
    <s v="C0004"/>
    <n v="119"/>
    <x v="0"/>
    <d v="2023-01-01T00:00:00"/>
    <n v="135"/>
    <n v="2.9"/>
    <s v="C0002"/>
    <s v="Male"/>
    <n v="31"/>
    <s v="Cleveland"/>
    <n v="2023"/>
    <x v="0"/>
  </r>
  <r>
    <s v="Call_7273"/>
    <s v="C0005"/>
    <n v="68"/>
    <x v="1"/>
    <d v="2023-01-01T00:00:00"/>
    <n v="66"/>
    <n v="4.7"/>
    <s v="C0003"/>
    <s v="Male"/>
    <n v="26"/>
    <s v="Cincinnati"/>
    <n v="2023"/>
    <x v="0"/>
  </r>
  <r>
    <s v="Call_7274"/>
    <s v="C0014"/>
    <n v="119"/>
    <x v="1"/>
    <d v="2023-01-01T00:00:00"/>
    <n v="22"/>
    <n v="2.9"/>
    <s v="C0004"/>
    <s v="Male"/>
    <n v="36"/>
    <s v="Cincinnati"/>
    <n v="2023"/>
    <x v="0"/>
  </r>
  <r>
    <s v="Call_7275"/>
    <s v="C0011"/>
    <n v="128"/>
    <x v="2"/>
    <d v="2023-01-02T00:00:00"/>
    <n v="31"/>
    <n v="2.8"/>
    <s v="C0005"/>
    <s v="Male"/>
    <n v="37"/>
    <s v="Columbus"/>
    <n v="2023"/>
    <x v="1"/>
  </r>
  <r>
    <s v="Call_7276"/>
    <s v="C0011"/>
    <n v="49"/>
    <x v="1"/>
    <d v="2023-01-03T00:00:00"/>
    <n v="135"/>
    <n v="4.8"/>
    <s v="C0006"/>
    <s v="Male"/>
    <n v="23"/>
    <s v="Columbus"/>
    <n v="2023"/>
    <x v="2"/>
  </r>
  <r>
    <s v="Call_7277"/>
    <s v="C0007"/>
    <n v="84"/>
    <x v="0"/>
    <d v="2023-01-03T00:00:00"/>
    <n v="60"/>
    <n v="4.7"/>
    <s v="C0007"/>
    <s v="Female"/>
    <n v="22"/>
    <s v="Cleveland"/>
    <n v="2023"/>
    <x v="2"/>
  </r>
  <r>
    <s v="Call_7278"/>
    <s v="C0003"/>
    <n v="103"/>
    <x v="3"/>
    <d v="2023-01-03T00:00:00"/>
    <n v="148"/>
    <n v="4.4000000000000004"/>
    <s v="C0008"/>
    <s v="Female"/>
    <n v="42"/>
    <s v="Cleveland"/>
    <n v="2023"/>
    <x v="2"/>
  </r>
  <r>
    <s v="Call_7279"/>
    <s v="C0005"/>
    <n v="31"/>
    <x v="1"/>
    <d v="2023-01-03T00:00:00"/>
    <n v="135"/>
    <n v="3.6"/>
    <s v="C0009"/>
    <s v="Female"/>
    <n v="25"/>
    <s v="Columbus"/>
    <n v="2023"/>
    <x v="2"/>
  </r>
  <r>
    <s v="Call_7280"/>
    <s v="C0010"/>
    <n v="44"/>
    <x v="4"/>
    <d v="2023-01-03T00:00:00"/>
    <n v="105"/>
    <n v="2.9"/>
    <s v="C0010"/>
    <s v="Female"/>
    <n v="30"/>
    <s v="Cleveland"/>
    <n v="2023"/>
    <x v="2"/>
  </r>
  <r>
    <s v="Call_7281"/>
    <s v="C0011"/>
    <n v="102"/>
    <x v="1"/>
    <d v="2023-01-03T00:00:00"/>
    <n v="69"/>
    <n v="4.9000000000000004"/>
    <s v="C0011"/>
    <s v="Female"/>
    <n v="30"/>
    <s v="Cincinnati"/>
    <n v="2023"/>
    <x v="2"/>
  </r>
  <r>
    <s v="Call_7282"/>
    <s v="C0013"/>
    <n v="135"/>
    <x v="0"/>
    <d v="2023-01-03T00:00:00"/>
    <n v="46"/>
    <n v="3.4"/>
    <s v="C0012"/>
    <s v="Female"/>
    <n v="28"/>
    <s v="Cincinnati"/>
    <n v="2023"/>
    <x v="2"/>
  </r>
  <r>
    <s v="Call_7283"/>
    <s v="C0002"/>
    <n v="98"/>
    <x v="1"/>
    <d v="2023-01-04T00:00:00"/>
    <n v="108"/>
    <n v="3.5"/>
    <s v="C0013"/>
    <s v="Female"/>
    <n v="37"/>
    <s v="Cleveland"/>
    <n v="2023"/>
    <x v="3"/>
  </r>
  <r>
    <s v="Call_7284"/>
    <s v="C0010"/>
    <n v="139"/>
    <x v="1"/>
    <d v="2023-01-04T00:00:00"/>
    <n v="96"/>
    <n v="4"/>
    <s v="C0014"/>
    <s v="Female"/>
    <n v="38"/>
    <s v="Columbus"/>
    <n v="2023"/>
    <x v="3"/>
  </r>
  <r>
    <s v="Call_7285"/>
    <s v="C0013"/>
    <n v="48"/>
    <x v="2"/>
    <d v="2023-01-04T00:00:00"/>
    <n v="68"/>
    <n v="4.9000000000000004"/>
    <s v="C0015"/>
    <s v="Female"/>
    <n v="43"/>
    <s v="Cleveland"/>
    <n v="2023"/>
    <x v="3"/>
  </r>
  <r>
    <s v="Call_7286"/>
    <s v="C0010"/>
    <n v="176"/>
    <x v="0"/>
    <d v="2023-01-05T00:00:00"/>
    <n v="24"/>
    <n v="4.8"/>
    <m/>
    <m/>
    <m/>
    <m/>
    <n v="2023"/>
    <x v="4"/>
  </r>
  <r>
    <s v="Call_7287"/>
    <s v="C0010"/>
    <n v="99"/>
    <x v="2"/>
    <d v="2023-01-05T00:00:00"/>
    <n v="195"/>
    <n v="3.9"/>
    <m/>
    <m/>
    <m/>
    <m/>
    <n v="2023"/>
    <x v="4"/>
  </r>
  <r>
    <s v="Call_7288"/>
    <s v="C0009"/>
    <n v="28"/>
    <x v="4"/>
    <d v="2023-01-05T00:00:00"/>
    <n v="28"/>
    <n v="3.8"/>
    <m/>
    <m/>
    <m/>
    <m/>
    <n v="2023"/>
    <x v="4"/>
  </r>
  <r>
    <s v="Call_7289"/>
    <s v="C0007"/>
    <n v="54"/>
    <x v="1"/>
    <d v="2023-01-05T00:00:00"/>
    <n v="170"/>
    <n v="4.3"/>
    <m/>
    <m/>
    <m/>
    <m/>
    <n v="2023"/>
    <x v="4"/>
  </r>
  <r>
    <s v="Call_7290"/>
    <s v="C0006"/>
    <n v="48"/>
    <x v="0"/>
    <d v="2023-01-06T00:00:00"/>
    <n v="30"/>
    <n v="4.4000000000000004"/>
    <m/>
    <m/>
    <m/>
    <m/>
    <n v="2023"/>
    <x v="5"/>
  </r>
  <r>
    <s v="Call_7291"/>
    <s v="C0004"/>
    <n v="128"/>
    <x v="0"/>
    <d v="2023-01-06T00:00:00"/>
    <n v="72"/>
    <n v="5"/>
    <m/>
    <m/>
    <m/>
    <m/>
    <n v="2023"/>
    <x v="5"/>
  </r>
  <r>
    <s v="Call_7292"/>
    <s v="C0004"/>
    <n v="38"/>
    <x v="3"/>
    <d v="2023-01-07T00:00:00"/>
    <n v="92"/>
    <n v="4.9000000000000004"/>
    <m/>
    <m/>
    <m/>
    <m/>
    <n v="2023"/>
    <x v="6"/>
  </r>
  <r>
    <s v="Call_7293"/>
    <s v="C0003"/>
    <n v="67"/>
    <x v="3"/>
    <d v="2023-01-08T00:00:00"/>
    <n v="165"/>
    <n v="4.5"/>
    <m/>
    <m/>
    <m/>
    <m/>
    <n v="2023"/>
    <x v="0"/>
  </r>
  <r>
    <s v="Call_7294"/>
    <s v="C0015"/>
    <n v="58"/>
    <x v="1"/>
    <d v="2023-01-08T00:00:00"/>
    <n v="140"/>
    <n v="2.1"/>
    <m/>
    <m/>
    <m/>
    <m/>
    <n v="2023"/>
    <x v="0"/>
  </r>
  <r>
    <s v="Call_7295"/>
    <s v="C0010"/>
    <n v="54"/>
    <x v="2"/>
    <d v="2023-01-08T00:00:00"/>
    <n v="111"/>
    <n v="3.3"/>
    <m/>
    <m/>
    <m/>
    <m/>
    <n v="2023"/>
    <x v="0"/>
  </r>
  <r>
    <s v="Call_7296"/>
    <s v="C0012"/>
    <n v="28"/>
    <x v="0"/>
    <d v="2023-01-09T00:00:00"/>
    <n v="63"/>
    <n v="4.0999999999999996"/>
    <m/>
    <m/>
    <m/>
    <m/>
    <n v="2023"/>
    <x v="1"/>
  </r>
  <r>
    <s v="Call_7297"/>
    <s v="C0002"/>
    <n v="73"/>
    <x v="0"/>
    <d v="2023-01-09T00:00:00"/>
    <n v="80"/>
    <n v="4.2"/>
    <m/>
    <m/>
    <m/>
    <m/>
    <n v="2023"/>
    <x v="1"/>
  </r>
  <r>
    <s v="Call_7298"/>
    <s v="C0011"/>
    <n v="81"/>
    <x v="0"/>
    <d v="2023-01-10T00:00:00"/>
    <n v="50"/>
    <n v="4.5999999999999996"/>
    <m/>
    <m/>
    <m/>
    <m/>
    <n v="2023"/>
    <x v="2"/>
  </r>
  <r>
    <s v="Call_7299"/>
    <s v="C0009"/>
    <n v="31"/>
    <x v="3"/>
    <d v="2023-01-10T00:00:00"/>
    <n v="123"/>
    <n v="2.9"/>
    <m/>
    <m/>
    <m/>
    <m/>
    <n v="2023"/>
    <x v="2"/>
  </r>
  <r>
    <s v="Call_7300"/>
    <s v="C0015"/>
    <n v="155"/>
    <x v="2"/>
    <d v="2023-01-10T00:00:00"/>
    <n v="110"/>
    <n v="4.8"/>
    <m/>
    <m/>
    <m/>
    <m/>
    <n v="2023"/>
    <x v="2"/>
  </r>
  <r>
    <s v="Call_7301"/>
    <s v="C0009"/>
    <n v="80"/>
    <x v="0"/>
    <d v="2023-01-10T00:00:00"/>
    <n v="140"/>
    <n v="4.2"/>
    <m/>
    <m/>
    <m/>
    <m/>
    <n v="2023"/>
    <x v="2"/>
  </r>
  <r>
    <s v="Call_7302"/>
    <s v="C0011"/>
    <n v="82"/>
    <x v="0"/>
    <d v="2023-01-12T00:00:00"/>
    <n v="42"/>
    <n v="3.7"/>
    <m/>
    <m/>
    <m/>
    <m/>
    <n v="2023"/>
    <x v="4"/>
  </r>
  <r>
    <s v="Call_7303"/>
    <s v="C0011"/>
    <n v="29"/>
    <x v="2"/>
    <d v="2023-01-12T00:00:00"/>
    <n v="170"/>
    <n v="5"/>
    <m/>
    <m/>
    <m/>
    <m/>
    <n v="2023"/>
    <x v="4"/>
  </r>
  <r>
    <s v="Call_7304"/>
    <s v="C0006"/>
    <n v="160"/>
    <x v="1"/>
    <d v="2023-01-14T00:00:00"/>
    <n v="105"/>
    <n v="5"/>
    <m/>
    <m/>
    <m/>
    <m/>
    <n v="2023"/>
    <x v="6"/>
  </r>
  <r>
    <s v="Call_7305"/>
    <s v="C0001"/>
    <n v="105"/>
    <x v="0"/>
    <d v="2023-01-15T00:00:00"/>
    <n v="125"/>
    <n v="4.8"/>
    <m/>
    <m/>
    <m/>
    <m/>
    <n v="2023"/>
    <x v="0"/>
  </r>
  <r>
    <s v="Call_7306"/>
    <s v="C0009"/>
    <n v="75"/>
    <x v="4"/>
    <d v="2023-01-15T00:00:00"/>
    <n v="26"/>
    <n v="2.4"/>
    <m/>
    <m/>
    <m/>
    <m/>
    <n v="2023"/>
    <x v="0"/>
  </r>
  <r>
    <s v="Call_7307"/>
    <s v="C0015"/>
    <n v="94"/>
    <x v="4"/>
    <d v="2023-01-16T00:00:00"/>
    <n v="120"/>
    <n v="3.1"/>
    <m/>
    <m/>
    <m/>
    <m/>
    <n v="2023"/>
    <x v="1"/>
  </r>
  <r>
    <s v="Call_7308"/>
    <s v="C0004"/>
    <n v="90"/>
    <x v="1"/>
    <d v="2023-01-16T00:00:00"/>
    <n v="132"/>
    <n v="3.2"/>
    <m/>
    <m/>
    <m/>
    <m/>
    <n v="2023"/>
    <x v="1"/>
  </r>
  <r>
    <s v="Call_7309"/>
    <s v="C0015"/>
    <n v="81"/>
    <x v="3"/>
    <d v="2023-01-17T00:00:00"/>
    <n v="86"/>
    <n v="2.4"/>
    <m/>
    <m/>
    <m/>
    <m/>
    <n v="2023"/>
    <x v="2"/>
  </r>
  <r>
    <s v="Call_7310"/>
    <s v="C0009"/>
    <n v="106"/>
    <x v="0"/>
    <d v="2023-01-17T00:00:00"/>
    <n v="108"/>
    <n v="5"/>
    <m/>
    <m/>
    <m/>
    <m/>
    <n v="2023"/>
    <x v="2"/>
  </r>
  <r>
    <s v="Call_7311"/>
    <s v="C0004"/>
    <n v="74"/>
    <x v="3"/>
    <d v="2023-01-17T00:00:00"/>
    <n v="96"/>
    <n v="4.7"/>
    <m/>
    <m/>
    <m/>
    <m/>
    <n v="2023"/>
    <x v="2"/>
  </r>
  <r>
    <s v="Call_7312"/>
    <s v="C0010"/>
    <n v="105"/>
    <x v="1"/>
    <d v="2023-01-18T00:00:00"/>
    <n v="80"/>
    <n v="4.7"/>
    <m/>
    <m/>
    <m/>
    <m/>
    <n v="2023"/>
    <x v="3"/>
  </r>
  <r>
    <s v="Call_7313"/>
    <s v="C0009"/>
    <n v="89"/>
    <x v="0"/>
    <d v="2023-01-18T00:00:00"/>
    <n v="155"/>
    <n v="4.0999999999999996"/>
    <m/>
    <m/>
    <m/>
    <m/>
    <n v="2023"/>
    <x v="3"/>
  </r>
  <r>
    <s v="Call_7314"/>
    <s v="C0013"/>
    <n v="132"/>
    <x v="4"/>
    <d v="2023-01-18T00:00:00"/>
    <n v="168"/>
    <n v="4.0999999999999996"/>
    <m/>
    <m/>
    <m/>
    <m/>
    <n v="2023"/>
    <x v="3"/>
  </r>
  <r>
    <s v="Call_7315"/>
    <s v="C0001"/>
    <n v="105"/>
    <x v="2"/>
    <d v="2023-01-18T00:00:00"/>
    <n v="56"/>
    <n v="3.6"/>
    <m/>
    <m/>
    <m/>
    <m/>
    <n v="2023"/>
    <x v="3"/>
  </r>
  <r>
    <s v="Call_7316"/>
    <s v="C0011"/>
    <n v="13"/>
    <x v="4"/>
    <d v="2023-01-19T00:00:00"/>
    <n v="32"/>
    <n v="4.4000000000000004"/>
    <m/>
    <m/>
    <m/>
    <m/>
    <n v="2023"/>
    <x v="4"/>
  </r>
  <r>
    <s v="Call_7317"/>
    <s v="C0014"/>
    <n v="131"/>
    <x v="2"/>
    <d v="2023-01-19T00:00:00"/>
    <n v="78"/>
    <n v="4.4000000000000004"/>
    <m/>
    <m/>
    <m/>
    <m/>
    <n v="2023"/>
    <x v="4"/>
  </r>
  <r>
    <s v="Call_7318"/>
    <s v="C0004"/>
    <n v="104"/>
    <x v="0"/>
    <d v="2023-01-19T00:00:00"/>
    <n v="86"/>
    <n v="4"/>
    <m/>
    <m/>
    <m/>
    <m/>
    <n v="2023"/>
    <x v="4"/>
  </r>
  <r>
    <s v="Call_7319"/>
    <s v="C0003"/>
    <n v="90"/>
    <x v="1"/>
    <d v="2023-01-20T00:00:00"/>
    <n v="64"/>
    <n v="3.8"/>
    <m/>
    <m/>
    <m/>
    <m/>
    <n v="2023"/>
    <x v="5"/>
  </r>
  <r>
    <s v="Call_7320"/>
    <s v="C0012"/>
    <n v="37"/>
    <x v="1"/>
    <d v="2023-01-20T00:00:00"/>
    <n v="96"/>
    <n v="3.6"/>
    <m/>
    <m/>
    <m/>
    <m/>
    <n v="2023"/>
    <x v="5"/>
  </r>
  <r>
    <s v="Call_7321"/>
    <s v="C0002"/>
    <n v="149"/>
    <x v="2"/>
    <d v="2023-01-20T00:00:00"/>
    <n v="72"/>
    <n v="4.3"/>
    <m/>
    <m/>
    <m/>
    <m/>
    <n v="2023"/>
    <x v="5"/>
  </r>
  <r>
    <s v="Call_7322"/>
    <s v="C0013"/>
    <n v="100"/>
    <x v="3"/>
    <d v="2023-01-21T00:00:00"/>
    <n v="135"/>
    <n v="3.8"/>
    <m/>
    <m/>
    <m/>
    <m/>
    <n v="2023"/>
    <x v="6"/>
  </r>
  <r>
    <s v="Call_7323"/>
    <s v="C0013"/>
    <n v="79"/>
    <x v="4"/>
    <d v="2023-01-21T00:00:00"/>
    <n v="140"/>
    <n v="4.5"/>
    <m/>
    <m/>
    <m/>
    <m/>
    <n v="2023"/>
    <x v="6"/>
  </r>
  <r>
    <s v="Call_7324"/>
    <s v="C0008"/>
    <n v="157"/>
    <x v="2"/>
    <d v="2023-01-21T00:00:00"/>
    <n v="69"/>
    <n v="4.5"/>
    <m/>
    <m/>
    <m/>
    <m/>
    <n v="2023"/>
    <x v="6"/>
  </r>
  <r>
    <s v="Call_7325"/>
    <s v="C0013"/>
    <n v="59"/>
    <x v="0"/>
    <d v="2023-01-22T00:00:00"/>
    <n v="136"/>
    <n v="4.5999999999999996"/>
    <m/>
    <m/>
    <m/>
    <m/>
    <n v="2023"/>
    <x v="0"/>
  </r>
  <r>
    <s v="Call_7326"/>
    <s v="C0012"/>
    <n v="83"/>
    <x v="2"/>
    <d v="2023-01-22T00:00:00"/>
    <n v="28"/>
    <n v="4.5"/>
    <m/>
    <m/>
    <m/>
    <m/>
    <n v="2023"/>
    <x v="0"/>
  </r>
  <r>
    <s v="Call_7327"/>
    <s v="C0008"/>
    <n v="58"/>
    <x v="1"/>
    <d v="2023-01-23T00:00:00"/>
    <n v="135"/>
    <n v="3.3"/>
    <m/>
    <m/>
    <m/>
    <m/>
    <n v="2023"/>
    <x v="1"/>
  </r>
  <r>
    <s v="Call_7328"/>
    <s v="C0015"/>
    <n v="118"/>
    <x v="1"/>
    <d v="2023-01-23T00:00:00"/>
    <n v="126"/>
    <n v="2.2999999999999998"/>
    <m/>
    <m/>
    <m/>
    <m/>
    <n v="2023"/>
    <x v="1"/>
  </r>
  <r>
    <s v="Call_7329"/>
    <s v="C0011"/>
    <n v="63"/>
    <x v="0"/>
    <d v="2023-01-23T00:00:00"/>
    <n v="160"/>
    <n v="4.3"/>
    <m/>
    <m/>
    <m/>
    <m/>
    <n v="2023"/>
    <x v="1"/>
  </r>
  <r>
    <s v="Call_7330"/>
    <s v="C0008"/>
    <n v="95"/>
    <x v="1"/>
    <d v="2023-01-24T00:00:00"/>
    <n v="48"/>
    <n v="4.5999999999999996"/>
    <m/>
    <m/>
    <m/>
    <m/>
    <n v="2023"/>
    <x v="2"/>
  </r>
  <r>
    <s v="Call_7331"/>
    <s v="C0013"/>
    <n v="74"/>
    <x v="2"/>
    <d v="2023-01-24T00:00:00"/>
    <n v="66"/>
    <n v="4"/>
    <m/>
    <m/>
    <m/>
    <m/>
    <n v="2023"/>
    <x v="2"/>
  </r>
  <r>
    <s v="Call_7332"/>
    <s v="C0010"/>
    <n v="130"/>
    <x v="3"/>
    <d v="2023-01-24T00:00:00"/>
    <n v="126"/>
    <n v="2.5"/>
    <m/>
    <m/>
    <m/>
    <m/>
    <n v="2023"/>
    <x v="2"/>
  </r>
  <r>
    <s v="Call_7333"/>
    <s v="C0015"/>
    <n v="110"/>
    <x v="4"/>
    <d v="2023-01-24T00:00:00"/>
    <n v="96"/>
    <n v="5"/>
    <m/>
    <m/>
    <m/>
    <m/>
    <n v="2023"/>
    <x v="2"/>
  </r>
  <r>
    <s v="Call_7334"/>
    <s v="C0013"/>
    <n v="71"/>
    <x v="0"/>
    <d v="2023-01-25T00:00:00"/>
    <n v="90"/>
    <n v="3.8"/>
    <m/>
    <m/>
    <m/>
    <m/>
    <n v="2023"/>
    <x v="3"/>
  </r>
  <r>
    <s v="Call_7335"/>
    <s v="C0001"/>
    <n v="147"/>
    <x v="3"/>
    <d v="2023-01-25T00:00:00"/>
    <n v="105"/>
    <n v="4.4000000000000004"/>
    <m/>
    <m/>
    <m/>
    <m/>
    <n v="2023"/>
    <x v="3"/>
  </r>
  <r>
    <s v="Call_7336"/>
    <s v="C0004"/>
    <n v="69"/>
    <x v="1"/>
    <d v="2023-01-26T00:00:00"/>
    <n v="40"/>
    <n v="3.8"/>
    <m/>
    <m/>
    <m/>
    <m/>
    <n v="2023"/>
    <x v="4"/>
  </r>
  <r>
    <s v="Call_7337"/>
    <s v="C0015"/>
    <n v="50"/>
    <x v="0"/>
    <d v="2023-01-26T00:00:00"/>
    <n v="60"/>
    <n v="2"/>
    <m/>
    <m/>
    <m/>
    <m/>
    <n v="2023"/>
    <x v="4"/>
  </r>
  <r>
    <s v="Call_7338"/>
    <s v="C0010"/>
    <n v="124"/>
    <x v="3"/>
    <d v="2023-01-27T00:00:00"/>
    <n v="215"/>
    <n v="4.0999999999999996"/>
    <m/>
    <m/>
    <m/>
    <m/>
    <n v="2023"/>
    <x v="5"/>
  </r>
  <r>
    <s v="Call_7339"/>
    <s v="C0005"/>
    <n v="81"/>
    <x v="2"/>
    <d v="2023-01-27T00:00:00"/>
    <n v="156"/>
    <n v="2.6"/>
    <m/>
    <m/>
    <m/>
    <m/>
    <n v="2023"/>
    <x v="5"/>
  </r>
  <r>
    <s v="Call_7340"/>
    <s v="C0006"/>
    <n v="141"/>
    <x v="4"/>
    <d v="2023-01-27T00:00:00"/>
    <n v="54"/>
    <n v="0"/>
    <m/>
    <m/>
    <m/>
    <m/>
    <n v="2023"/>
    <x v="5"/>
  </r>
  <r>
    <s v="Call_7341"/>
    <s v="C0006"/>
    <n v="168"/>
    <x v="4"/>
    <d v="2023-01-28T00:00:00"/>
    <n v="160"/>
    <n v="3.9"/>
    <m/>
    <m/>
    <m/>
    <m/>
    <n v="2023"/>
    <x v="6"/>
  </r>
  <r>
    <s v="Call_7342"/>
    <s v="C0001"/>
    <n v="101"/>
    <x v="2"/>
    <d v="2023-01-28T00:00:00"/>
    <n v="80"/>
    <n v="4.8"/>
    <m/>
    <m/>
    <m/>
    <m/>
    <n v="2023"/>
    <x v="6"/>
  </r>
  <r>
    <s v="Call_7343"/>
    <s v="C0013"/>
    <n v="67"/>
    <x v="2"/>
    <d v="2023-01-28T00:00:00"/>
    <n v="168"/>
    <n v="2.6"/>
    <m/>
    <m/>
    <m/>
    <m/>
    <n v="2023"/>
    <x v="6"/>
  </r>
  <r>
    <s v="Call_7344"/>
    <s v="C0008"/>
    <n v="114"/>
    <x v="4"/>
    <d v="2023-01-30T00:00:00"/>
    <n v="42"/>
    <n v="2.6"/>
    <m/>
    <m/>
    <m/>
    <m/>
    <n v="2023"/>
    <x v="1"/>
  </r>
  <r>
    <s v="Call_7345"/>
    <s v="C0005"/>
    <n v="42"/>
    <x v="2"/>
    <d v="2023-01-30T00:00:00"/>
    <n v="205"/>
    <n v="3.6"/>
    <m/>
    <m/>
    <m/>
    <m/>
    <n v="2023"/>
    <x v="1"/>
  </r>
  <r>
    <s v="Call_7346"/>
    <s v="C0011"/>
    <n v="69"/>
    <x v="4"/>
    <d v="2023-01-30T00:00:00"/>
    <n v="108"/>
    <n v="3.3"/>
    <m/>
    <m/>
    <m/>
    <m/>
    <n v="2023"/>
    <x v="1"/>
  </r>
  <r>
    <s v="Call_7347"/>
    <s v="C0010"/>
    <n v="145"/>
    <x v="1"/>
    <d v="2023-01-30T00:00:00"/>
    <n v="78"/>
    <n v="1.9"/>
    <m/>
    <m/>
    <m/>
    <m/>
    <n v="2023"/>
    <x v="1"/>
  </r>
  <r>
    <s v="Call_7348"/>
    <s v="C0004"/>
    <n v="43"/>
    <x v="4"/>
    <d v="2023-01-30T00:00:00"/>
    <n v="23"/>
    <n v="4.9000000000000004"/>
    <m/>
    <m/>
    <m/>
    <m/>
    <n v="2023"/>
    <x v="1"/>
  </r>
  <r>
    <s v="Call_7349"/>
    <s v="C0011"/>
    <n v="62"/>
    <x v="0"/>
    <d v="2023-01-31T00:00:00"/>
    <n v="99"/>
    <n v="3.6"/>
    <m/>
    <m/>
    <m/>
    <m/>
    <n v="2023"/>
    <x v="2"/>
  </r>
  <r>
    <s v="Call_7350"/>
    <s v="C0009"/>
    <n v="79"/>
    <x v="4"/>
    <d v="2023-02-01T00:00:00"/>
    <n v="148"/>
    <n v="4.5"/>
    <m/>
    <m/>
    <m/>
    <m/>
    <n v="2023"/>
    <x v="3"/>
  </r>
  <r>
    <s v="Call_7351"/>
    <s v="C0010"/>
    <n v="45"/>
    <x v="3"/>
    <d v="2023-02-01T00:00:00"/>
    <n v="34"/>
    <n v="3.7"/>
    <m/>
    <m/>
    <m/>
    <m/>
    <n v="2023"/>
    <x v="3"/>
  </r>
  <r>
    <s v="Call_7352"/>
    <s v="C0011"/>
    <n v="137"/>
    <x v="4"/>
    <d v="2023-02-01T00:00:00"/>
    <n v="86"/>
    <n v="4.8"/>
    <m/>
    <m/>
    <m/>
    <m/>
    <n v="2023"/>
    <x v="3"/>
  </r>
  <r>
    <s v="Call_7353"/>
    <s v="C0008"/>
    <n v="109"/>
    <x v="0"/>
    <d v="2023-02-01T00:00:00"/>
    <n v="105"/>
    <n v="3.3"/>
    <m/>
    <m/>
    <m/>
    <m/>
    <n v="2023"/>
    <x v="3"/>
  </r>
  <r>
    <s v="Call_7354"/>
    <s v="C0004"/>
    <n v="78"/>
    <x v="0"/>
    <d v="2023-02-01T00:00:00"/>
    <n v="62"/>
    <n v="3.1"/>
    <m/>
    <m/>
    <m/>
    <m/>
    <n v="2023"/>
    <x v="3"/>
  </r>
  <r>
    <s v="Call_7355"/>
    <s v="C0011"/>
    <n v="137"/>
    <x v="3"/>
    <d v="2023-02-01T00:00:00"/>
    <n v="90"/>
    <n v="4.0999999999999996"/>
    <m/>
    <m/>
    <m/>
    <m/>
    <n v="2023"/>
    <x v="3"/>
  </r>
  <r>
    <s v="Call_7356"/>
    <s v="C0014"/>
    <n v="99"/>
    <x v="0"/>
    <d v="2023-02-02T00:00:00"/>
    <n v="112"/>
    <n v="4.9000000000000004"/>
    <m/>
    <m/>
    <m/>
    <m/>
    <n v="2023"/>
    <x v="4"/>
  </r>
  <r>
    <s v="Call_7357"/>
    <s v="C0015"/>
    <n v="100"/>
    <x v="0"/>
    <d v="2023-02-02T00:00:00"/>
    <n v="135"/>
    <n v="4"/>
    <m/>
    <m/>
    <m/>
    <m/>
    <n v="2023"/>
    <x v="4"/>
  </r>
  <r>
    <s v="Call_7358"/>
    <s v="C0004"/>
    <n v="47"/>
    <x v="1"/>
    <d v="2023-02-02T00:00:00"/>
    <n v="34"/>
    <n v="2.1"/>
    <m/>
    <m/>
    <m/>
    <m/>
    <n v="2023"/>
    <x v="4"/>
  </r>
  <r>
    <s v="Call_7359"/>
    <s v="C0008"/>
    <n v="87"/>
    <x v="2"/>
    <d v="2023-02-02T00:00:00"/>
    <n v="155"/>
    <n v="4.5"/>
    <m/>
    <m/>
    <m/>
    <m/>
    <n v="2023"/>
    <x v="4"/>
  </r>
  <r>
    <s v="Call_7360"/>
    <s v="C0014"/>
    <n v="143"/>
    <x v="2"/>
    <d v="2023-02-04T00:00:00"/>
    <n v="124"/>
    <n v="4.9000000000000004"/>
    <m/>
    <m/>
    <m/>
    <m/>
    <n v="2023"/>
    <x v="6"/>
  </r>
  <r>
    <s v="Call_7361"/>
    <s v="C0015"/>
    <n v="84"/>
    <x v="0"/>
    <d v="2023-02-04T00:00:00"/>
    <n v="195"/>
    <n v="4.0999999999999996"/>
    <m/>
    <m/>
    <m/>
    <m/>
    <n v="2023"/>
    <x v="6"/>
  </r>
  <r>
    <s v="Call_7362"/>
    <s v="C0001"/>
    <n v="55"/>
    <x v="2"/>
    <d v="2023-02-05T00:00:00"/>
    <n v="78"/>
    <n v="4.5"/>
    <m/>
    <m/>
    <m/>
    <m/>
    <n v="2023"/>
    <x v="0"/>
  </r>
  <r>
    <s v="Call_7363"/>
    <s v="C0007"/>
    <n v="135"/>
    <x v="3"/>
    <d v="2023-02-07T00:00:00"/>
    <n v="35"/>
    <n v="4.8"/>
    <m/>
    <m/>
    <m/>
    <m/>
    <n v="2023"/>
    <x v="2"/>
  </r>
  <r>
    <s v="Call_7364"/>
    <s v="C0012"/>
    <n v="152"/>
    <x v="1"/>
    <d v="2023-02-07T00:00:00"/>
    <n v="123"/>
    <n v="4.5999999999999996"/>
    <m/>
    <m/>
    <m/>
    <m/>
    <n v="2023"/>
    <x v="2"/>
  </r>
  <r>
    <s v="Call_7365"/>
    <s v="C0005"/>
    <n v="132"/>
    <x v="1"/>
    <d v="2023-02-07T00:00:00"/>
    <n v="43"/>
    <n v="4.5999999999999996"/>
    <m/>
    <m/>
    <m/>
    <m/>
    <n v="2023"/>
    <x v="2"/>
  </r>
  <r>
    <s v="Call_7366"/>
    <s v="C0006"/>
    <n v="60"/>
    <x v="0"/>
    <d v="2023-02-08T00:00:00"/>
    <n v="69"/>
    <n v="4.3"/>
    <m/>
    <m/>
    <m/>
    <m/>
    <n v="2023"/>
    <x v="3"/>
  </r>
  <r>
    <s v="Call_7367"/>
    <s v="C0012"/>
    <n v="95"/>
    <x v="1"/>
    <d v="2023-02-08T00:00:00"/>
    <n v="130"/>
    <n v="5"/>
    <m/>
    <m/>
    <m/>
    <m/>
    <n v="2023"/>
    <x v="3"/>
  </r>
  <r>
    <s v="Call_7368"/>
    <s v="C0003"/>
    <n v="96"/>
    <x v="4"/>
    <d v="2023-02-08T00:00:00"/>
    <n v="120"/>
    <n v="4"/>
    <m/>
    <m/>
    <m/>
    <m/>
    <n v="2023"/>
    <x v="3"/>
  </r>
  <r>
    <s v="Call_7369"/>
    <s v="C0001"/>
    <n v="45"/>
    <x v="0"/>
    <d v="2023-02-09T00:00:00"/>
    <n v="84"/>
    <n v="4.5999999999999996"/>
    <m/>
    <m/>
    <m/>
    <m/>
    <n v="2023"/>
    <x v="4"/>
  </r>
  <r>
    <s v="Call_7370"/>
    <s v="C0003"/>
    <n v="132"/>
    <x v="4"/>
    <d v="2023-02-10T00:00:00"/>
    <n v="112"/>
    <n v="4.5"/>
    <m/>
    <m/>
    <m/>
    <m/>
    <n v="2023"/>
    <x v="5"/>
  </r>
  <r>
    <s v="Call_7371"/>
    <s v="C0013"/>
    <n v="95"/>
    <x v="0"/>
    <d v="2023-02-10T00:00:00"/>
    <n v="66"/>
    <n v="4.5999999999999996"/>
    <m/>
    <m/>
    <m/>
    <m/>
    <n v="2023"/>
    <x v="5"/>
  </r>
  <r>
    <s v="Call_7372"/>
    <s v="C0012"/>
    <n v="131"/>
    <x v="2"/>
    <d v="2023-02-10T00:00:00"/>
    <n v="172"/>
    <n v="2.6"/>
    <m/>
    <m/>
    <m/>
    <m/>
    <n v="2023"/>
    <x v="5"/>
  </r>
  <r>
    <s v="Call_7373"/>
    <s v="C0009"/>
    <n v="67"/>
    <x v="3"/>
    <d v="2023-02-11T00:00:00"/>
    <n v="24"/>
    <n v="4.3"/>
    <m/>
    <m/>
    <m/>
    <m/>
    <n v="2023"/>
    <x v="6"/>
  </r>
  <r>
    <s v="Call_7374"/>
    <s v="C0014"/>
    <n v="111"/>
    <x v="2"/>
    <d v="2023-02-12T00:00:00"/>
    <n v="43"/>
    <n v="3.9"/>
    <m/>
    <m/>
    <m/>
    <m/>
    <n v="2023"/>
    <x v="0"/>
  </r>
  <r>
    <s v="Call_7375"/>
    <s v="C0005"/>
    <n v="78"/>
    <x v="1"/>
    <d v="2023-02-12T00:00:00"/>
    <n v="23"/>
    <n v="5"/>
    <m/>
    <m/>
    <m/>
    <m/>
    <n v="2023"/>
    <x v="0"/>
  </r>
  <r>
    <s v="Call_7376"/>
    <s v="C0002"/>
    <n v="28"/>
    <x v="4"/>
    <d v="2023-02-12T00:00:00"/>
    <n v="74"/>
    <n v="3.5"/>
    <m/>
    <m/>
    <m/>
    <m/>
    <n v="2023"/>
    <x v="0"/>
  </r>
  <r>
    <s v="Call_7377"/>
    <s v="C0004"/>
    <n v="127"/>
    <x v="3"/>
    <d v="2023-02-13T00:00:00"/>
    <n v="165"/>
    <n v="4.7"/>
    <m/>
    <m/>
    <m/>
    <m/>
    <n v="2023"/>
    <x v="1"/>
  </r>
  <r>
    <s v="Call_7378"/>
    <s v="C0015"/>
    <n v="137"/>
    <x v="2"/>
    <d v="2023-02-13T00:00:00"/>
    <n v="34"/>
    <n v="2.9"/>
    <m/>
    <m/>
    <m/>
    <m/>
    <n v="2023"/>
    <x v="1"/>
  </r>
  <r>
    <s v="Call_7379"/>
    <s v="C0004"/>
    <n v="76"/>
    <x v="4"/>
    <d v="2023-02-13T00:00:00"/>
    <n v="64"/>
    <n v="3.4"/>
    <m/>
    <m/>
    <m/>
    <m/>
    <n v="2023"/>
    <x v="1"/>
  </r>
  <r>
    <s v="Call_7380"/>
    <s v="C0005"/>
    <n v="80"/>
    <x v="3"/>
    <d v="2023-02-14T00:00:00"/>
    <n v="155"/>
    <n v="3.2"/>
    <m/>
    <m/>
    <m/>
    <m/>
    <n v="2023"/>
    <x v="2"/>
  </r>
  <r>
    <s v="Call_7381"/>
    <s v="C0004"/>
    <n v="95"/>
    <x v="1"/>
    <d v="2023-02-15T00:00:00"/>
    <n v="120"/>
    <n v="4.8"/>
    <m/>
    <m/>
    <m/>
    <m/>
    <n v="2023"/>
    <x v="3"/>
  </r>
  <r>
    <s v="Call_7382"/>
    <s v="C0006"/>
    <n v="30"/>
    <x v="4"/>
    <d v="2023-02-15T00:00:00"/>
    <n v="105"/>
    <n v="3.6"/>
    <m/>
    <m/>
    <m/>
    <m/>
    <n v="2023"/>
    <x v="3"/>
  </r>
  <r>
    <s v="Call_7383"/>
    <s v="C0011"/>
    <n v="19"/>
    <x v="2"/>
    <d v="2023-02-15T00:00:00"/>
    <n v="28"/>
    <n v="4.9000000000000004"/>
    <m/>
    <m/>
    <m/>
    <m/>
    <n v="2023"/>
    <x v="3"/>
  </r>
  <r>
    <s v="Call_7384"/>
    <s v="C0010"/>
    <n v="38"/>
    <x v="3"/>
    <d v="2023-02-15T00:00:00"/>
    <n v="100"/>
    <n v="4.8"/>
    <m/>
    <m/>
    <m/>
    <m/>
    <n v="2023"/>
    <x v="3"/>
  </r>
  <r>
    <s v="Call_7385"/>
    <s v="C0013"/>
    <n v="55"/>
    <x v="2"/>
    <d v="2023-02-15T00:00:00"/>
    <n v="23"/>
    <n v="3.6"/>
    <m/>
    <m/>
    <m/>
    <m/>
    <n v="2023"/>
    <x v="3"/>
  </r>
  <r>
    <s v="Call_7386"/>
    <s v="C0009"/>
    <n v="27"/>
    <x v="4"/>
    <d v="2023-02-16T00:00:00"/>
    <n v="70"/>
    <n v="3.9"/>
    <m/>
    <m/>
    <m/>
    <m/>
    <n v="2023"/>
    <x v="4"/>
  </r>
  <r>
    <s v="Call_7387"/>
    <s v="C0009"/>
    <n v="32"/>
    <x v="4"/>
    <d v="2023-02-16T00:00:00"/>
    <n v="37"/>
    <n v="1.9"/>
    <m/>
    <m/>
    <m/>
    <m/>
    <n v="2023"/>
    <x v="4"/>
  </r>
  <r>
    <s v="Call_7388"/>
    <s v="C0002"/>
    <n v="116"/>
    <x v="0"/>
    <d v="2023-02-16T00:00:00"/>
    <n v="140"/>
    <n v="3.6"/>
    <m/>
    <m/>
    <m/>
    <m/>
    <n v="2023"/>
    <x v="4"/>
  </r>
  <r>
    <s v="Call_7389"/>
    <s v="C0003"/>
    <n v="99"/>
    <x v="1"/>
    <d v="2023-02-16T00:00:00"/>
    <n v="78"/>
    <n v="4.0999999999999996"/>
    <m/>
    <m/>
    <m/>
    <m/>
    <n v="2023"/>
    <x v="4"/>
  </r>
  <r>
    <s v="Call_7390"/>
    <s v="C0004"/>
    <n v="75"/>
    <x v="4"/>
    <d v="2023-02-17T00:00:00"/>
    <n v="21"/>
    <n v="4.2"/>
    <m/>
    <m/>
    <m/>
    <m/>
    <n v="2023"/>
    <x v="5"/>
  </r>
  <r>
    <s v="Call_7391"/>
    <s v="C0005"/>
    <n v="57"/>
    <x v="0"/>
    <d v="2023-02-17T00:00:00"/>
    <n v="88"/>
    <n v="4.3"/>
    <m/>
    <m/>
    <m/>
    <m/>
    <n v="2023"/>
    <x v="5"/>
  </r>
  <r>
    <s v="Call_7392"/>
    <s v="C0007"/>
    <n v="155"/>
    <x v="0"/>
    <d v="2023-02-18T00:00:00"/>
    <n v="180"/>
    <n v="2.2000000000000002"/>
    <m/>
    <m/>
    <m/>
    <m/>
    <n v="2023"/>
    <x v="6"/>
  </r>
  <r>
    <s v="Call_7393"/>
    <s v="C0003"/>
    <n v="68"/>
    <x v="1"/>
    <d v="2023-02-18T00:00:00"/>
    <n v="22"/>
    <n v="3.3"/>
    <m/>
    <m/>
    <m/>
    <m/>
    <n v="2023"/>
    <x v="6"/>
  </r>
  <r>
    <s v="Call_7394"/>
    <s v="C0010"/>
    <n v="95"/>
    <x v="1"/>
    <d v="2023-02-18T00:00:00"/>
    <n v="52"/>
    <n v="4.8"/>
    <m/>
    <m/>
    <m/>
    <m/>
    <n v="2023"/>
    <x v="6"/>
  </r>
  <r>
    <s v="Call_7395"/>
    <s v="C0015"/>
    <n v="65"/>
    <x v="0"/>
    <d v="2023-02-19T00:00:00"/>
    <n v="80"/>
    <n v="4"/>
    <m/>
    <m/>
    <m/>
    <m/>
    <n v="2023"/>
    <x v="0"/>
  </r>
  <r>
    <s v="Call_7396"/>
    <s v="C0011"/>
    <n v="114"/>
    <x v="2"/>
    <d v="2023-02-19T00:00:00"/>
    <n v="54"/>
    <n v="1.1000000000000001"/>
    <m/>
    <m/>
    <m/>
    <m/>
    <n v="2023"/>
    <x v="0"/>
  </r>
  <r>
    <s v="Call_7397"/>
    <s v="C0004"/>
    <n v="155"/>
    <x v="2"/>
    <d v="2023-02-20T00:00:00"/>
    <n v="80"/>
    <n v="3.9"/>
    <m/>
    <m/>
    <m/>
    <m/>
    <n v="2023"/>
    <x v="1"/>
  </r>
  <r>
    <s v="Call_7398"/>
    <s v="C0015"/>
    <n v="114"/>
    <x v="0"/>
    <d v="2023-02-21T00:00:00"/>
    <n v="120"/>
    <n v="1.8"/>
    <m/>
    <m/>
    <m/>
    <m/>
    <n v="2023"/>
    <x v="2"/>
  </r>
  <r>
    <s v="Call_7399"/>
    <s v="C0007"/>
    <n v="130"/>
    <x v="3"/>
    <d v="2023-02-21T00:00:00"/>
    <n v="150"/>
    <n v="1"/>
    <m/>
    <m/>
    <m/>
    <m/>
    <n v="2023"/>
    <x v="2"/>
  </r>
  <r>
    <s v="Call_7400"/>
    <s v="C0004"/>
    <n v="89"/>
    <x v="0"/>
    <d v="2023-02-21T00:00:00"/>
    <n v="90"/>
    <n v="4.3"/>
    <m/>
    <m/>
    <m/>
    <m/>
    <n v="2023"/>
    <x v="2"/>
  </r>
  <r>
    <s v="Call_7401"/>
    <s v="C0001"/>
    <n v="61"/>
    <x v="4"/>
    <d v="2023-02-22T00:00:00"/>
    <n v="140"/>
    <n v="3.4"/>
    <m/>
    <m/>
    <m/>
    <m/>
    <n v="2023"/>
    <x v="3"/>
  </r>
  <r>
    <s v="Call_7402"/>
    <s v="C0010"/>
    <n v="154"/>
    <x v="2"/>
    <d v="2023-02-22T00:00:00"/>
    <n v="22"/>
    <n v="3.4"/>
    <m/>
    <m/>
    <m/>
    <m/>
    <n v="2023"/>
    <x v="3"/>
  </r>
  <r>
    <s v="Call_7403"/>
    <s v="C0015"/>
    <n v="115"/>
    <x v="3"/>
    <d v="2023-02-23T00:00:00"/>
    <n v="150"/>
    <n v="4.0999999999999996"/>
    <m/>
    <m/>
    <m/>
    <m/>
    <n v="2023"/>
    <x v="4"/>
  </r>
  <r>
    <s v="Call_7404"/>
    <s v="C0008"/>
    <n v="138"/>
    <x v="1"/>
    <d v="2023-02-24T00:00:00"/>
    <n v="35"/>
    <n v="4.8"/>
    <m/>
    <m/>
    <m/>
    <m/>
    <n v="2023"/>
    <x v="5"/>
  </r>
  <r>
    <s v="Call_7405"/>
    <s v="C0014"/>
    <n v="153"/>
    <x v="0"/>
    <d v="2023-02-24T00:00:00"/>
    <n v="200"/>
    <n v="2"/>
    <m/>
    <m/>
    <m/>
    <m/>
    <n v="2023"/>
    <x v="5"/>
  </r>
  <r>
    <s v="Call_7406"/>
    <s v="C0015"/>
    <n v="61"/>
    <x v="4"/>
    <d v="2023-02-25T00:00:00"/>
    <n v="150"/>
    <n v="4.5999999999999996"/>
    <m/>
    <m/>
    <m/>
    <m/>
    <n v="2023"/>
    <x v="6"/>
  </r>
  <r>
    <s v="Call_7407"/>
    <s v="C0009"/>
    <n v="62"/>
    <x v="0"/>
    <d v="2023-02-25T00:00:00"/>
    <n v="21"/>
    <n v="2.6"/>
    <m/>
    <m/>
    <m/>
    <m/>
    <n v="2023"/>
    <x v="6"/>
  </r>
  <r>
    <s v="Call_7408"/>
    <s v="C0001"/>
    <n v="151"/>
    <x v="3"/>
    <d v="2023-02-26T00:00:00"/>
    <n v="46"/>
    <n v="4.9000000000000004"/>
    <m/>
    <m/>
    <m/>
    <m/>
    <n v="2023"/>
    <x v="0"/>
  </r>
  <r>
    <s v="Call_7409"/>
    <s v="C0012"/>
    <n v="102"/>
    <x v="2"/>
    <d v="2023-02-26T00:00:00"/>
    <n v="165"/>
    <n v="2.7"/>
    <m/>
    <m/>
    <m/>
    <m/>
    <n v="2023"/>
    <x v="0"/>
  </r>
  <r>
    <s v="Call_7410"/>
    <s v="C0006"/>
    <n v="64"/>
    <x v="0"/>
    <d v="2023-02-26T00:00:00"/>
    <n v="84"/>
    <n v="4.0999999999999996"/>
    <m/>
    <m/>
    <m/>
    <m/>
    <n v="2023"/>
    <x v="0"/>
  </r>
  <r>
    <s v="Call_7411"/>
    <s v="C0004"/>
    <n v="6"/>
    <x v="2"/>
    <d v="2023-02-27T00:00:00"/>
    <n v="102"/>
    <n v="4.4000000000000004"/>
    <m/>
    <m/>
    <m/>
    <m/>
    <n v="2023"/>
    <x v="1"/>
  </r>
  <r>
    <s v="Call_7412"/>
    <s v="C0006"/>
    <n v="129"/>
    <x v="0"/>
    <d v="2023-02-27T00:00:00"/>
    <n v="180"/>
    <n v="4.8"/>
    <m/>
    <m/>
    <m/>
    <m/>
    <n v="2023"/>
    <x v="1"/>
  </r>
  <r>
    <s v="Call_7413"/>
    <s v="C0009"/>
    <n v="42"/>
    <x v="3"/>
    <d v="2023-02-28T00:00:00"/>
    <n v="111"/>
    <n v="3"/>
    <m/>
    <m/>
    <m/>
    <m/>
    <n v="2023"/>
    <x v="2"/>
  </r>
  <r>
    <s v="Call_7414"/>
    <s v="C0009"/>
    <n v="71"/>
    <x v="4"/>
    <d v="2023-02-28T00:00:00"/>
    <n v="104"/>
    <n v="3.1"/>
    <m/>
    <m/>
    <m/>
    <m/>
    <n v="2023"/>
    <x v="2"/>
  </r>
  <r>
    <s v="Call_7415"/>
    <s v="C0005"/>
    <n v="53"/>
    <x v="2"/>
    <d v="2023-02-28T00:00:00"/>
    <n v="80"/>
    <n v="2.6"/>
    <m/>
    <m/>
    <m/>
    <m/>
    <n v="2023"/>
    <x v="2"/>
  </r>
  <r>
    <s v="Call_7416"/>
    <s v="C0011"/>
    <n v="155"/>
    <x v="4"/>
    <d v="2023-03-01T00:00:00"/>
    <n v="132"/>
    <n v="4.5999999999999996"/>
    <m/>
    <m/>
    <m/>
    <m/>
    <n v="2023"/>
    <x v="3"/>
  </r>
  <r>
    <s v="Call_7417"/>
    <s v="C0011"/>
    <n v="90"/>
    <x v="3"/>
    <d v="2023-03-01T00:00:00"/>
    <n v="170"/>
    <n v="3.7"/>
    <m/>
    <m/>
    <m/>
    <m/>
    <n v="2023"/>
    <x v="3"/>
  </r>
  <r>
    <s v="Call_7418"/>
    <s v="C0006"/>
    <n v="166"/>
    <x v="1"/>
    <d v="2023-03-01T00:00:00"/>
    <n v="36"/>
    <n v="3.8"/>
    <m/>
    <m/>
    <m/>
    <m/>
    <n v="2023"/>
    <x v="3"/>
  </r>
  <r>
    <s v="Call_7419"/>
    <s v="C0002"/>
    <n v="89"/>
    <x v="4"/>
    <d v="2023-03-01T00:00:00"/>
    <n v="126"/>
    <n v="3.6"/>
    <m/>
    <m/>
    <m/>
    <m/>
    <n v="2023"/>
    <x v="3"/>
  </r>
  <r>
    <s v="Call_7420"/>
    <s v="C0015"/>
    <n v="152"/>
    <x v="2"/>
    <d v="2023-03-01T00:00:00"/>
    <n v="215"/>
    <n v="4.4000000000000004"/>
    <m/>
    <m/>
    <m/>
    <m/>
    <n v="2023"/>
    <x v="3"/>
  </r>
  <r>
    <s v="Call_7421"/>
    <s v="C0002"/>
    <n v="137"/>
    <x v="3"/>
    <d v="2023-03-01T00:00:00"/>
    <n v="114"/>
    <n v="3.2"/>
    <m/>
    <m/>
    <m/>
    <m/>
    <n v="2023"/>
    <x v="3"/>
  </r>
  <r>
    <s v="Call_7422"/>
    <s v="C0002"/>
    <n v="43"/>
    <x v="3"/>
    <d v="2023-03-01T00:00:00"/>
    <n v="99"/>
    <n v="4.7"/>
    <m/>
    <m/>
    <m/>
    <m/>
    <n v="2023"/>
    <x v="3"/>
  </r>
  <r>
    <s v="Call_7423"/>
    <s v="C0010"/>
    <n v="114"/>
    <x v="3"/>
    <d v="2023-03-02T00:00:00"/>
    <n v="23"/>
    <n v="4.8"/>
    <m/>
    <m/>
    <m/>
    <m/>
    <n v="2023"/>
    <x v="4"/>
  </r>
  <r>
    <s v="Call_7424"/>
    <s v="C0014"/>
    <n v="103"/>
    <x v="4"/>
    <d v="2023-03-02T00:00:00"/>
    <n v="75"/>
    <n v="2.7"/>
    <m/>
    <m/>
    <m/>
    <m/>
    <n v="2023"/>
    <x v="4"/>
  </r>
  <r>
    <s v="Call_7425"/>
    <s v="C0002"/>
    <n v="98"/>
    <x v="2"/>
    <d v="2023-03-02T00:00:00"/>
    <n v="100"/>
    <n v="3.8"/>
    <m/>
    <m/>
    <m/>
    <m/>
    <n v="2023"/>
    <x v="4"/>
  </r>
  <r>
    <s v="Call_7426"/>
    <s v="C0006"/>
    <n v="106"/>
    <x v="1"/>
    <d v="2023-03-02T00:00:00"/>
    <n v="108"/>
    <n v="4.3"/>
    <m/>
    <m/>
    <m/>
    <m/>
    <n v="2023"/>
    <x v="4"/>
  </r>
  <r>
    <s v="Call_7427"/>
    <s v="C0004"/>
    <n v="96"/>
    <x v="1"/>
    <d v="2023-03-02T00:00:00"/>
    <n v="108"/>
    <n v="5"/>
    <m/>
    <m/>
    <m/>
    <m/>
    <n v="2023"/>
    <x v="4"/>
  </r>
  <r>
    <s v="Call_7428"/>
    <s v="C0014"/>
    <n v="70"/>
    <x v="1"/>
    <d v="2023-03-02T00:00:00"/>
    <n v="28"/>
    <n v="4.8"/>
    <m/>
    <m/>
    <m/>
    <m/>
    <n v="2023"/>
    <x v="4"/>
  </r>
  <r>
    <s v="Call_7429"/>
    <s v="C0009"/>
    <n v="86"/>
    <x v="0"/>
    <d v="2023-03-03T00:00:00"/>
    <n v="70"/>
    <n v="4.9000000000000004"/>
    <m/>
    <m/>
    <m/>
    <m/>
    <n v="2023"/>
    <x v="5"/>
  </r>
  <r>
    <s v="Call_7430"/>
    <s v="C0005"/>
    <n v="64"/>
    <x v="0"/>
    <d v="2023-03-03T00:00:00"/>
    <n v="172"/>
    <n v="4.0999999999999996"/>
    <m/>
    <m/>
    <m/>
    <m/>
    <n v="2023"/>
    <x v="5"/>
  </r>
  <r>
    <s v="Call_7431"/>
    <s v="C0004"/>
    <n v="113"/>
    <x v="2"/>
    <d v="2023-03-03T00:00:00"/>
    <n v="123"/>
    <n v="4.4000000000000004"/>
    <m/>
    <m/>
    <m/>
    <m/>
    <n v="2023"/>
    <x v="5"/>
  </r>
  <r>
    <s v="Call_7432"/>
    <s v="C0004"/>
    <n v="21"/>
    <x v="1"/>
    <d v="2023-03-03T00:00:00"/>
    <n v="93"/>
    <n v="3.4"/>
    <m/>
    <m/>
    <m/>
    <m/>
    <n v="2023"/>
    <x v="5"/>
  </r>
  <r>
    <s v="Call_7433"/>
    <s v="C0012"/>
    <n v="107"/>
    <x v="0"/>
    <d v="2023-03-03T00:00:00"/>
    <n v="66"/>
    <n v="4"/>
    <m/>
    <m/>
    <m/>
    <m/>
    <n v="2023"/>
    <x v="5"/>
  </r>
  <r>
    <s v="Call_7434"/>
    <s v="C0012"/>
    <n v="131"/>
    <x v="1"/>
    <d v="2023-03-03T00:00:00"/>
    <n v="39"/>
    <n v="2.4"/>
    <m/>
    <m/>
    <m/>
    <m/>
    <n v="2023"/>
    <x v="5"/>
  </r>
  <r>
    <s v="Call_7435"/>
    <s v="C0003"/>
    <n v="11"/>
    <x v="4"/>
    <d v="2023-03-03T00:00:00"/>
    <n v="25"/>
    <n v="2.1"/>
    <m/>
    <m/>
    <m/>
    <m/>
    <n v="2023"/>
    <x v="5"/>
  </r>
  <r>
    <s v="Call_7436"/>
    <s v="C0001"/>
    <n v="86"/>
    <x v="2"/>
    <d v="2023-03-03T00:00:00"/>
    <n v="68"/>
    <n v="3"/>
    <m/>
    <m/>
    <m/>
    <m/>
    <n v="2023"/>
    <x v="5"/>
  </r>
  <r>
    <s v="Call_7437"/>
    <s v="C0005"/>
    <n v="28"/>
    <x v="4"/>
    <d v="2023-03-03T00:00:00"/>
    <n v="84"/>
    <n v="3.2"/>
    <m/>
    <m/>
    <m/>
    <m/>
    <n v="2023"/>
    <x v="5"/>
  </r>
  <r>
    <s v="Call_7438"/>
    <s v="C0011"/>
    <n v="139"/>
    <x v="1"/>
    <d v="2023-03-04T00:00:00"/>
    <n v="88"/>
    <n v="3.4"/>
    <m/>
    <m/>
    <m/>
    <m/>
    <n v="2023"/>
    <x v="6"/>
  </r>
  <r>
    <s v="Call_7439"/>
    <s v="C0006"/>
    <n v="82"/>
    <x v="2"/>
    <d v="2023-03-04T00:00:00"/>
    <n v="93"/>
    <n v="2.7"/>
    <m/>
    <m/>
    <m/>
    <m/>
    <n v="2023"/>
    <x v="6"/>
  </r>
  <r>
    <s v="Call_7440"/>
    <s v="C0004"/>
    <n v="101"/>
    <x v="4"/>
    <d v="2023-03-04T00:00:00"/>
    <n v="128"/>
    <n v="5"/>
    <m/>
    <m/>
    <m/>
    <m/>
    <n v="2023"/>
    <x v="6"/>
  </r>
  <r>
    <s v="Call_7441"/>
    <s v="C0005"/>
    <n v="75"/>
    <x v="3"/>
    <d v="2023-03-04T00:00:00"/>
    <n v="40"/>
    <n v="3.4"/>
    <m/>
    <m/>
    <m/>
    <m/>
    <n v="2023"/>
    <x v="6"/>
  </r>
  <r>
    <s v="Call_7442"/>
    <s v="C0010"/>
    <n v="40"/>
    <x v="4"/>
    <d v="2023-03-05T00:00:00"/>
    <n v="92"/>
    <n v="4.7"/>
    <m/>
    <m/>
    <m/>
    <m/>
    <n v="2023"/>
    <x v="0"/>
  </r>
  <r>
    <s v="Call_7443"/>
    <s v="C0002"/>
    <n v="86"/>
    <x v="1"/>
    <d v="2023-03-05T00:00:00"/>
    <n v="27"/>
    <n v="4.5"/>
    <m/>
    <m/>
    <m/>
    <m/>
    <n v="2023"/>
    <x v="0"/>
  </r>
  <r>
    <s v="Call_7444"/>
    <s v="C0007"/>
    <n v="131"/>
    <x v="0"/>
    <d v="2023-03-05T00:00:00"/>
    <n v="140"/>
    <n v="4.0999999999999996"/>
    <m/>
    <m/>
    <m/>
    <m/>
    <n v="2023"/>
    <x v="0"/>
  </r>
  <r>
    <s v="Call_7445"/>
    <s v="C0012"/>
    <n v="67"/>
    <x v="2"/>
    <d v="2023-03-05T00:00:00"/>
    <n v="40"/>
    <n v="5"/>
    <m/>
    <m/>
    <m/>
    <m/>
    <n v="2023"/>
    <x v="0"/>
  </r>
  <r>
    <s v="Call_7446"/>
    <s v="C0008"/>
    <n v="71"/>
    <x v="4"/>
    <d v="2023-03-05T00:00:00"/>
    <n v="102"/>
    <n v="4.7"/>
    <m/>
    <m/>
    <m/>
    <m/>
    <n v="2023"/>
    <x v="0"/>
  </r>
  <r>
    <s v="Call_7447"/>
    <s v="C0007"/>
    <n v="113"/>
    <x v="0"/>
    <d v="2023-03-05T00:00:00"/>
    <n v="42"/>
    <n v="4.2"/>
    <m/>
    <m/>
    <m/>
    <m/>
    <n v="2023"/>
    <x v="0"/>
  </r>
  <r>
    <s v="Call_7448"/>
    <s v="C0006"/>
    <n v="53"/>
    <x v="1"/>
    <d v="2023-03-06T00:00:00"/>
    <n v="210"/>
    <n v="3.9"/>
    <m/>
    <m/>
    <m/>
    <m/>
    <n v="2023"/>
    <x v="1"/>
  </r>
  <r>
    <s v="Call_7449"/>
    <s v="C0007"/>
    <n v="153"/>
    <x v="2"/>
    <d v="2023-03-06T00:00:00"/>
    <n v="34"/>
    <n v="3"/>
    <m/>
    <m/>
    <m/>
    <m/>
    <n v="2023"/>
    <x v="1"/>
  </r>
  <r>
    <s v="Call_7450"/>
    <s v="C0012"/>
    <n v="73"/>
    <x v="3"/>
    <d v="2023-03-06T00:00:00"/>
    <n v="215"/>
    <n v="3.6"/>
    <m/>
    <m/>
    <m/>
    <m/>
    <n v="2023"/>
    <x v="1"/>
  </r>
  <r>
    <s v="Call_7451"/>
    <s v="C0009"/>
    <n v="62"/>
    <x v="3"/>
    <d v="2023-03-06T00:00:00"/>
    <n v="32"/>
    <n v="0.7"/>
    <m/>
    <m/>
    <m/>
    <m/>
    <n v="2023"/>
    <x v="1"/>
  </r>
  <r>
    <s v="Call_7452"/>
    <s v="C0011"/>
    <n v="115"/>
    <x v="1"/>
    <d v="2023-03-07T00:00:00"/>
    <n v="48"/>
    <n v="4.7"/>
    <m/>
    <m/>
    <m/>
    <m/>
    <n v="2023"/>
    <x v="2"/>
  </r>
  <r>
    <s v="Call_7453"/>
    <s v="C0007"/>
    <n v="69"/>
    <x v="1"/>
    <d v="2023-03-07T00:00:00"/>
    <n v="132"/>
    <n v="4.5"/>
    <m/>
    <m/>
    <m/>
    <m/>
    <n v="2023"/>
    <x v="2"/>
  </r>
  <r>
    <s v="Call_7454"/>
    <s v="C0002"/>
    <n v="103"/>
    <x v="0"/>
    <d v="2023-03-07T00:00:00"/>
    <n v="172"/>
    <n v="4.3"/>
    <m/>
    <m/>
    <m/>
    <m/>
    <n v="2023"/>
    <x v="2"/>
  </r>
  <r>
    <s v="Call_7455"/>
    <s v="C0002"/>
    <n v="75"/>
    <x v="0"/>
    <d v="2023-03-07T00:00:00"/>
    <n v="111"/>
    <n v="3.4"/>
    <m/>
    <m/>
    <m/>
    <m/>
    <n v="2023"/>
    <x v="2"/>
  </r>
  <r>
    <s v="Call_7456"/>
    <s v="C0013"/>
    <n v="92"/>
    <x v="0"/>
    <d v="2023-03-07T00:00:00"/>
    <n v="58"/>
    <n v="3.6"/>
    <m/>
    <m/>
    <m/>
    <m/>
    <n v="2023"/>
    <x v="2"/>
  </r>
  <r>
    <s v="Call_7457"/>
    <s v="C0013"/>
    <n v="41"/>
    <x v="3"/>
    <d v="2023-03-07T00:00:00"/>
    <n v="68"/>
    <n v="4"/>
    <m/>
    <m/>
    <m/>
    <m/>
    <n v="2023"/>
    <x v="2"/>
  </r>
  <r>
    <s v="Call_7458"/>
    <s v="C0002"/>
    <n v="134"/>
    <x v="2"/>
    <d v="2023-03-07T00:00:00"/>
    <n v="160"/>
    <n v="4.5"/>
    <m/>
    <m/>
    <m/>
    <m/>
    <n v="2023"/>
    <x v="2"/>
  </r>
  <r>
    <s v="Call_7459"/>
    <s v="C0001"/>
    <n v="80"/>
    <x v="4"/>
    <d v="2023-03-07T00:00:00"/>
    <n v="45"/>
    <n v="3"/>
    <m/>
    <m/>
    <m/>
    <m/>
    <n v="2023"/>
    <x v="2"/>
  </r>
  <r>
    <s v="Call_7460"/>
    <s v="C0008"/>
    <n v="103"/>
    <x v="1"/>
    <d v="2023-03-08T00:00:00"/>
    <n v="117"/>
    <n v="3"/>
    <m/>
    <m/>
    <m/>
    <m/>
    <n v="2023"/>
    <x v="3"/>
  </r>
  <r>
    <s v="Call_7461"/>
    <s v="C0006"/>
    <n v="20"/>
    <x v="0"/>
    <d v="2023-03-09T00:00:00"/>
    <n v="22"/>
    <n v="1.6"/>
    <m/>
    <m/>
    <m/>
    <m/>
    <n v="2023"/>
    <x v="4"/>
  </r>
  <r>
    <s v="Call_7462"/>
    <s v="C0008"/>
    <n v="75"/>
    <x v="4"/>
    <d v="2023-03-09T00:00:00"/>
    <n v="195"/>
    <n v="3"/>
    <m/>
    <m/>
    <m/>
    <m/>
    <n v="2023"/>
    <x v="4"/>
  </r>
  <r>
    <s v="Call_7463"/>
    <s v="C0013"/>
    <n v="80"/>
    <x v="2"/>
    <d v="2023-03-09T00:00:00"/>
    <n v="168"/>
    <n v="3.7"/>
    <m/>
    <m/>
    <m/>
    <m/>
    <n v="2023"/>
    <x v="4"/>
  </r>
  <r>
    <s v="Call_7464"/>
    <s v="C0007"/>
    <n v="85"/>
    <x v="3"/>
    <d v="2023-03-10T00:00:00"/>
    <n v="46"/>
    <n v="4.9000000000000004"/>
    <m/>
    <m/>
    <m/>
    <m/>
    <n v="2023"/>
    <x v="5"/>
  </r>
  <r>
    <s v="Call_7465"/>
    <s v="C0004"/>
    <n v="155"/>
    <x v="0"/>
    <d v="2023-03-10T00:00:00"/>
    <n v="164"/>
    <n v="3.4"/>
    <m/>
    <m/>
    <m/>
    <m/>
    <n v="2023"/>
    <x v="5"/>
  </r>
  <r>
    <s v="Call_7466"/>
    <s v="C0007"/>
    <n v="63"/>
    <x v="3"/>
    <d v="2023-03-10T00:00:00"/>
    <n v="48"/>
    <n v="5"/>
    <m/>
    <m/>
    <m/>
    <m/>
    <n v="2023"/>
    <x v="5"/>
  </r>
  <r>
    <s v="Call_7467"/>
    <s v="C0005"/>
    <n v="105"/>
    <x v="1"/>
    <d v="2023-03-10T00:00:00"/>
    <n v="96"/>
    <n v="5"/>
    <m/>
    <m/>
    <m/>
    <m/>
    <n v="2023"/>
    <x v="5"/>
  </r>
  <r>
    <s v="Call_7468"/>
    <s v="C0007"/>
    <n v="71"/>
    <x v="3"/>
    <d v="2023-03-10T00:00:00"/>
    <n v="105"/>
    <n v="4"/>
    <m/>
    <m/>
    <m/>
    <m/>
    <n v="2023"/>
    <x v="5"/>
  </r>
  <r>
    <s v="Call_7469"/>
    <s v="C0004"/>
    <n v="100"/>
    <x v="3"/>
    <d v="2023-03-11T00:00:00"/>
    <n v="44"/>
    <n v="3.6"/>
    <m/>
    <m/>
    <m/>
    <m/>
    <n v="2023"/>
    <x v="6"/>
  </r>
  <r>
    <s v="Call_7470"/>
    <s v="C0003"/>
    <n v="93"/>
    <x v="2"/>
    <d v="2023-03-11T00:00:00"/>
    <n v="132"/>
    <n v="3.7"/>
    <m/>
    <m/>
    <m/>
    <m/>
    <n v="2023"/>
    <x v="6"/>
  </r>
  <r>
    <s v="Call_7471"/>
    <s v="C0005"/>
    <n v="84"/>
    <x v="0"/>
    <d v="2023-03-11T00:00:00"/>
    <n v="54"/>
    <n v="4.2"/>
    <m/>
    <m/>
    <m/>
    <m/>
    <n v="2023"/>
    <x v="6"/>
  </r>
  <r>
    <s v="Call_7472"/>
    <s v="C0001"/>
    <n v="56"/>
    <x v="4"/>
    <d v="2023-03-11T00:00:00"/>
    <n v="129"/>
    <n v="2.1"/>
    <m/>
    <m/>
    <m/>
    <m/>
    <n v="2023"/>
    <x v="6"/>
  </r>
  <r>
    <s v="Call_7473"/>
    <s v="C0001"/>
    <n v="63"/>
    <x v="3"/>
    <d v="2023-03-11T00:00:00"/>
    <n v="42"/>
    <n v="4"/>
    <m/>
    <m/>
    <m/>
    <m/>
    <n v="2023"/>
    <x v="6"/>
  </r>
  <r>
    <s v="Call_7474"/>
    <s v="C0009"/>
    <n v="83"/>
    <x v="3"/>
    <d v="2023-03-11T00:00:00"/>
    <n v="42"/>
    <n v="4.2"/>
    <m/>
    <m/>
    <m/>
    <m/>
    <n v="2023"/>
    <x v="6"/>
  </r>
  <r>
    <s v="Call_7475"/>
    <s v="C0013"/>
    <n v="134"/>
    <x v="0"/>
    <d v="2023-03-11T00:00:00"/>
    <n v="180"/>
    <n v="3.1"/>
    <m/>
    <m/>
    <m/>
    <m/>
    <n v="2023"/>
    <x v="6"/>
  </r>
  <r>
    <s v="Call_7476"/>
    <s v="C0011"/>
    <n v="73"/>
    <x v="3"/>
    <d v="2023-03-12T00:00:00"/>
    <n v="34"/>
    <n v="4.8"/>
    <m/>
    <m/>
    <m/>
    <m/>
    <n v="2023"/>
    <x v="0"/>
  </r>
  <r>
    <s v="Call_7477"/>
    <s v="C0008"/>
    <n v="6"/>
    <x v="4"/>
    <d v="2023-03-12T00:00:00"/>
    <n v="29"/>
    <n v="4.7"/>
    <m/>
    <m/>
    <m/>
    <m/>
    <n v="2023"/>
    <x v="0"/>
  </r>
  <r>
    <s v="Call_7478"/>
    <s v="C0012"/>
    <n v="46"/>
    <x v="1"/>
    <d v="2023-03-12T00:00:00"/>
    <n v="165"/>
    <n v="3.3"/>
    <m/>
    <m/>
    <m/>
    <m/>
    <n v="2023"/>
    <x v="0"/>
  </r>
  <r>
    <s v="Call_7479"/>
    <s v="C0008"/>
    <n v="121"/>
    <x v="3"/>
    <d v="2023-03-13T00:00:00"/>
    <n v="32"/>
    <n v="3.7"/>
    <m/>
    <m/>
    <m/>
    <m/>
    <n v="2023"/>
    <x v="1"/>
  </r>
  <r>
    <s v="Call_7480"/>
    <s v="C0001"/>
    <n v="61"/>
    <x v="2"/>
    <d v="2023-03-13T00:00:00"/>
    <n v="160"/>
    <n v="4.9000000000000004"/>
    <m/>
    <m/>
    <m/>
    <m/>
    <n v="2023"/>
    <x v="1"/>
  </r>
  <r>
    <s v="Call_7481"/>
    <s v="C0013"/>
    <n v="144"/>
    <x v="0"/>
    <d v="2023-03-13T00:00:00"/>
    <n v="140"/>
    <n v="3.5"/>
    <m/>
    <m/>
    <m/>
    <m/>
    <n v="2023"/>
    <x v="1"/>
  </r>
  <r>
    <s v="Call_7482"/>
    <s v="C0012"/>
    <n v="145"/>
    <x v="0"/>
    <d v="2023-03-13T00:00:00"/>
    <n v="136"/>
    <n v="4.4000000000000004"/>
    <m/>
    <m/>
    <m/>
    <m/>
    <n v="2023"/>
    <x v="1"/>
  </r>
  <r>
    <s v="Call_7483"/>
    <s v="C0005"/>
    <n v="85"/>
    <x v="4"/>
    <d v="2023-03-13T00:00:00"/>
    <n v="66"/>
    <n v="2.8"/>
    <m/>
    <m/>
    <m/>
    <m/>
    <n v="2023"/>
    <x v="1"/>
  </r>
  <r>
    <s v="Call_7484"/>
    <s v="C0012"/>
    <n v="13"/>
    <x v="2"/>
    <d v="2023-03-14T00:00:00"/>
    <n v="63"/>
    <n v="4.0999999999999996"/>
    <m/>
    <m/>
    <m/>
    <m/>
    <n v="2023"/>
    <x v="2"/>
  </r>
  <r>
    <s v="Call_7485"/>
    <s v="C0003"/>
    <n v="142"/>
    <x v="3"/>
    <d v="2023-03-14T00:00:00"/>
    <n v="44"/>
    <n v="3.5"/>
    <m/>
    <m/>
    <m/>
    <m/>
    <n v="2023"/>
    <x v="2"/>
  </r>
  <r>
    <s v="Call_7486"/>
    <s v="C0013"/>
    <n v="28"/>
    <x v="1"/>
    <d v="2023-03-14T00:00:00"/>
    <n v="78"/>
    <n v="3.8"/>
    <m/>
    <m/>
    <m/>
    <m/>
    <n v="2023"/>
    <x v="2"/>
  </r>
  <r>
    <s v="Call_7487"/>
    <s v="C0013"/>
    <n v="119"/>
    <x v="3"/>
    <d v="2023-03-14T00:00:00"/>
    <n v="20"/>
    <n v="3.9"/>
    <m/>
    <m/>
    <m/>
    <m/>
    <n v="2023"/>
    <x v="2"/>
  </r>
  <r>
    <s v="Call_7488"/>
    <s v="C0008"/>
    <n v="65"/>
    <x v="4"/>
    <d v="2023-03-14T00:00:00"/>
    <n v="84"/>
    <n v="2.5"/>
    <m/>
    <m/>
    <m/>
    <m/>
    <n v="2023"/>
    <x v="2"/>
  </r>
  <r>
    <s v="Call_7489"/>
    <s v="C0002"/>
    <n v="68"/>
    <x v="4"/>
    <d v="2023-03-14T00:00:00"/>
    <n v="32"/>
    <n v="4.9000000000000004"/>
    <m/>
    <m/>
    <m/>
    <m/>
    <n v="2023"/>
    <x v="2"/>
  </r>
  <r>
    <s v="Call_7490"/>
    <s v="C0009"/>
    <n v="72"/>
    <x v="1"/>
    <d v="2023-03-14T00:00:00"/>
    <n v="132"/>
    <n v="3.4"/>
    <m/>
    <m/>
    <m/>
    <m/>
    <n v="2023"/>
    <x v="2"/>
  </r>
  <r>
    <s v="Call_7491"/>
    <s v="C0009"/>
    <n v="63"/>
    <x v="0"/>
    <d v="2023-03-14T00:00:00"/>
    <n v="105"/>
    <n v="3.3"/>
    <m/>
    <m/>
    <m/>
    <m/>
    <n v="2023"/>
    <x v="2"/>
  </r>
  <r>
    <s v="Call_7492"/>
    <s v="C0004"/>
    <n v="139"/>
    <x v="3"/>
    <d v="2023-03-15T00:00:00"/>
    <n v="48"/>
    <n v="4.7"/>
    <m/>
    <m/>
    <m/>
    <m/>
    <n v="2023"/>
    <x v="3"/>
  </r>
  <r>
    <s v="Call_7493"/>
    <s v="C0013"/>
    <n v="59"/>
    <x v="3"/>
    <d v="2023-03-15T00:00:00"/>
    <n v="64"/>
    <n v="4"/>
    <m/>
    <m/>
    <m/>
    <m/>
    <n v="2023"/>
    <x v="3"/>
  </r>
  <r>
    <s v="Call_7494"/>
    <s v="C0006"/>
    <n v="138"/>
    <x v="0"/>
    <d v="2023-03-15T00:00:00"/>
    <n v="44"/>
    <n v="3.8"/>
    <m/>
    <m/>
    <m/>
    <m/>
    <n v="2023"/>
    <x v="3"/>
  </r>
  <r>
    <s v="Call_7495"/>
    <s v="C0004"/>
    <n v="47"/>
    <x v="1"/>
    <d v="2023-03-15T00:00:00"/>
    <n v="120"/>
    <n v="3.1"/>
    <m/>
    <m/>
    <m/>
    <m/>
    <n v="2023"/>
    <x v="3"/>
  </r>
  <r>
    <s v="Call_7496"/>
    <s v="C0006"/>
    <n v="74"/>
    <x v="1"/>
    <d v="2023-03-15T00:00:00"/>
    <n v="144"/>
    <n v="4.8"/>
    <m/>
    <m/>
    <m/>
    <m/>
    <n v="2023"/>
    <x v="3"/>
  </r>
  <r>
    <s v="Call_7497"/>
    <s v="C0009"/>
    <n v="65"/>
    <x v="1"/>
    <d v="2023-03-15T00:00:00"/>
    <n v="87"/>
    <n v="2.7"/>
    <m/>
    <m/>
    <m/>
    <m/>
    <n v="2023"/>
    <x v="3"/>
  </r>
  <r>
    <s v="Call_7498"/>
    <s v="C0011"/>
    <n v="123"/>
    <x v="4"/>
    <d v="2023-03-15T00:00:00"/>
    <n v="36"/>
    <n v="3.6"/>
    <m/>
    <m/>
    <m/>
    <m/>
    <n v="2023"/>
    <x v="3"/>
  </r>
  <r>
    <s v="Call_7499"/>
    <s v="C0009"/>
    <n v="90"/>
    <x v="3"/>
    <d v="2023-03-16T00:00:00"/>
    <n v="72"/>
    <n v="4.7"/>
    <m/>
    <m/>
    <m/>
    <m/>
    <n v="2023"/>
    <x v="4"/>
  </r>
  <r>
    <s v="Call_7500"/>
    <s v="C0001"/>
    <n v="127"/>
    <x v="0"/>
    <d v="2023-03-16T00:00:00"/>
    <n v="150"/>
    <n v="4.4000000000000004"/>
    <m/>
    <m/>
    <m/>
    <m/>
    <n v="2023"/>
    <x v="4"/>
  </r>
  <r>
    <s v="Call_7501"/>
    <s v="C0014"/>
    <n v="60"/>
    <x v="1"/>
    <d v="2023-03-16T00:00:00"/>
    <n v="68"/>
    <n v="4.3"/>
    <m/>
    <m/>
    <m/>
    <m/>
    <n v="2023"/>
    <x v="4"/>
  </r>
  <r>
    <s v="Call_7502"/>
    <s v="C0004"/>
    <n v="94"/>
    <x v="0"/>
    <d v="2023-03-16T00:00:00"/>
    <n v="99"/>
    <n v="4.9000000000000004"/>
    <m/>
    <m/>
    <m/>
    <m/>
    <n v="2023"/>
    <x v="4"/>
  </r>
  <r>
    <s v="Call_7503"/>
    <s v="C0011"/>
    <n v="54"/>
    <x v="1"/>
    <d v="2023-03-16T00:00:00"/>
    <n v="26"/>
    <n v="4.8"/>
    <m/>
    <m/>
    <m/>
    <m/>
    <n v="2023"/>
    <x v="4"/>
  </r>
  <r>
    <s v="Call_7504"/>
    <s v="C0009"/>
    <n v="104"/>
    <x v="1"/>
    <d v="2023-03-16T00:00:00"/>
    <n v="88"/>
    <n v="3.2"/>
    <m/>
    <m/>
    <m/>
    <m/>
    <n v="2023"/>
    <x v="4"/>
  </r>
  <r>
    <s v="Call_7505"/>
    <s v="C0007"/>
    <n v="100"/>
    <x v="1"/>
    <d v="2023-03-16T00:00:00"/>
    <n v="124"/>
    <n v="3.4"/>
    <m/>
    <m/>
    <m/>
    <m/>
    <n v="2023"/>
    <x v="4"/>
  </r>
  <r>
    <s v="Call_7506"/>
    <s v="C0006"/>
    <n v="84"/>
    <x v="1"/>
    <d v="2023-03-16T00:00:00"/>
    <n v="72"/>
    <n v="3.5"/>
    <m/>
    <m/>
    <m/>
    <m/>
    <n v="2023"/>
    <x v="4"/>
  </r>
  <r>
    <s v="Call_7507"/>
    <s v="C0003"/>
    <n v="92"/>
    <x v="2"/>
    <d v="2023-03-17T00:00:00"/>
    <n v="125"/>
    <n v="4.9000000000000004"/>
    <m/>
    <m/>
    <m/>
    <m/>
    <n v="2023"/>
    <x v="5"/>
  </r>
  <r>
    <s v="Call_7508"/>
    <s v="C0010"/>
    <n v="64"/>
    <x v="0"/>
    <d v="2023-03-17T00:00:00"/>
    <n v="22"/>
    <n v="4.0999999999999996"/>
    <m/>
    <m/>
    <m/>
    <m/>
    <n v="2023"/>
    <x v="5"/>
  </r>
  <r>
    <s v="Call_7509"/>
    <s v="C0005"/>
    <n v="89"/>
    <x v="3"/>
    <d v="2023-03-18T00:00:00"/>
    <n v="70"/>
    <n v="4.9000000000000004"/>
    <m/>
    <m/>
    <m/>
    <m/>
    <n v="2023"/>
    <x v="6"/>
  </r>
  <r>
    <s v="Call_7510"/>
    <s v="C0015"/>
    <n v="40"/>
    <x v="1"/>
    <d v="2023-03-18T00:00:00"/>
    <n v="24"/>
    <n v="4.3"/>
    <m/>
    <m/>
    <m/>
    <m/>
    <n v="2023"/>
    <x v="6"/>
  </r>
  <r>
    <s v="Call_7511"/>
    <s v="C0013"/>
    <n v="75"/>
    <x v="4"/>
    <d v="2023-03-18T00:00:00"/>
    <n v="32"/>
    <n v="4.0999999999999996"/>
    <m/>
    <m/>
    <m/>
    <m/>
    <n v="2023"/>
    <x v="6"/>
  </r>
  <r>
    <s v="Call_7512"/>
    <s v="C0001"/>
    <n v="106"/>
    <x v="2"/>
    <d v="2023-03-18T00:00:00"/>
    <n v="112"/>
    <n v="4.4000000000000004"/>
    <m/>
    <m/>
    <m/>
    <m/>
    <n v="2023"/>
    <x v="6"/>
  </r>
  <r>
    <s v="Call_7513"/>
    <s v="C0010"/>
    <n v="58"/>
    <x v="1"/>
    <d v="2023-03-19T00:00:00"/>
    <n v="43"/>
    <n v="4.5"/>
    <m/>
    <m/>
    <m/>
    <m/>
    <n v="2023"/>
    <x v="0"/>
  </r>
  <r>
    <s v="Call_7514"/>
    <s v="C0006"/>
    <n v="84"/>
    <x v="2"/>
    <d v="2023-03-19T00:00:00"/>
    <n v="22"/>
    <n v="3.5"/>
    <m/>
    <m/>
    <m/>
    <m/>
    <n v="2023"/>
    <x v="0"/>
  </r>
  <r>
    <s v="Call_7515"/>
    <s v="C0009"/>
    <n v="140"/>
    <x v="2"/>
    <d v="2023-03-19T00:00:00"/>
    <n v="93"/>
    <n v="4.4000000000000004"/>
    <m/>
    <m/>
    <m/>
    <m/>
    <n v="2023"/>
    <x v="0"/>
  </r>
  <r>
    <s v="Call_7516"/>
    <s v="C0010"/>
    <n v="67"/>
    <x v="2"/>
    <d v="2023-03-19T00:00:00"/>
    <n v="45"/>
    <n v="3.5"/>
    <m/>
    <m/>
    <m/>
    <m/>
    <n v="2023"/>
    <x v="0"/>
  </r>
  <r>
    <s v="Call_7517"/>
    <s v="C0004"/>
    <n v="126"/>
    <x v="2"/>
    <d v="2023-03-20T00:00:00"/>
    <n v="96"/>
    <n v="3.8"/>
    <m/>
    <m/>
    <m/>
    <m/>
    <n v="2023"/>
    <x v="1"/>
  </r>
  <r>
    <s v="Call_7518"/>
    <s v="C0004"/>
    <n v="89"/>
    <x v="1"/>
    <d v="2023-03-20T00:00:00"/>
    <n v="96"/>
    <n v="3.3"/>
    <m/>
    <m/>
    <m/>
    <m/>
    <n v="2023"/>
    <x v="1"/>
  </r>
  <r>
    <s v="Call_7519"/>
    <s v="C0005"/>
    <n v="56"/>
    <x v="0"/>
    <d v="2023-03-20T00:00:00"/>
    <n v="31"/>
    <n v="4.4000000000000004"/>
    <m/>
    <m/>
    <m/>
    <m/>
    <n v="2023"/>
    <x v="1"/>
  </r>
  <r>
    <s v="Call_7520"/>
    <s v="C0011"/>
    <n v="48"/>
    <x v="1"/>
    <d v="2023-03-20T00:00:00"/>
    <n v="200"/>
    <n v="3.9"/>
    <m/>
    <m/>
    <m/>
    <m/>
    <n v="2023"/>
    <x v="1"/>
  </r>
  <r>
    <s v="Call_7521"/>
    <s v="C0004"/>
    <n v="55"/>
    <x v="0"/>
    <d v="2023-03-20T00:00:00"/>
    <n v="99"/>
    <n v="2.7"/>
    <m/>
    <m/>
    <m/>
    <m/>
    <n v="2023"/>
    <x v="1"/>
  </r>
  <r>
    <s v="Call_7522"/>
    <s v="C0014"/>
    <n v="88"/>
    <x v="4"/>
    <d v="2023-03-20T00:00:00"/>
    <n v="144"/>
    <n v="2.9"/>
    <m/>
    <m/>
    <m/>
    <m/>
    <n v="2023"/>
    <x v="1"/>
  </r>
  <r>
    <s v="Call_7523"/>
    <s v="C0005"/>
    <n v="102"/>
    <x v="2"/>
    <d v="2023-03-21T00:00:00"/>
    <n v="81"/>
    <n v="4"/>
    <m/>
    <m/>
    <m/>
    <m/>
    <n v="2023"/>
    <x v="2"/>
  </r>
  <r>
    <s v="Call_7524"/>
    <s v="C0014"/>
    <n v="155"/>
    <x v="4"/>
    <d v="2023-03-21T00:00:00"/>
    <n v="70"/>
    <n v="4.4000000000000004"/>
    <m/>
    <m/>
    <m/>
    <m/>
    <n v="2023"/>
    <x v="2"/>
  </r>
  <r>
    <s v="Call_7525"/>
    <s v="C0004"/>
    <n v="63"/>
    <x v="4"/>
    <d v="2023-03-21T00:00:00"/>
    <n v="148"/>
    <n v="5"/>
    <m/>
    <m/>
    <m/>
    <m/>
    <n v="2023"/>
    <x v="2"/>
  </r>
  <r>
    <s v="Call_7526"/>
    <s v="C0007"/>
    <n v="59"/>
    <x v="2"/>
    <d v="2023-03-21T00:00:00"/>
    <n v="215"/>
    <n v="4.0999999999999996"/>
    <m/>
    <m/>
    <m/>
    <m/>
    <n v="2023"/>
    <x v="2"/>
  </r>
  <r>
    <s v="Call_7527"/>
    <s v="C0007"/>
    <n v="144"/>
    <x v="1"/>
    <d v="2023-03-21T00:00:00"/>
    <n v="124"/>
    <n v="4.4000000000000004"/>
    <m/>
    <m/>
    <m/>
    <m/>
    <n v="2023"/>
    <x v="2"/>
  </r>
  <r>
    <s v="Call_7528"/>
    <s v="C0006"/>
    <n v="113"/>
    <x v="3"/>
    <d v="2023-03-21T00:00:00"/>
    <n v="168"/>
    <n v="4.0999999999999996"/>
    <m/>
    <m/>
    <m/>
    <m/>
    <n v="2023"/>
    <x v="2"/>
  </r>
  <r>
    <s v="Call_7529"/>
    <s v="C0012"/>
    <n v="154"/>
    <x v="0"/>
    <d v="2023-03-21T00:00:00"/>
    <n v="90"/>
    <n v="4.5"/>
    <m/>
    <m/>
    <m/>
    <m/>
    <n v="2023"/>
    <x v="2"/>
  </r>
  <r>
    <s v="Call_7530"/>
    <s v="C0012"/>
    <n v="58"/>
    <x v="2"/>
    <d v="2023-03-22T00:00:00"/>
    <n v="176"/>
    <n v="4.2"/>
    <m/>
    <m/>
    <m/>
    <m/>
    <n v="2023"/>
    <x v="3"/>
  </r>
  <r>
    <s v="Call_7531"/>
    <s v="C0011"/>
    <n v="63"/>
    <x v="4"/>
    <d v="2023-03-22T00:00:00"/>
    <n v="87"/>
    <n v="4.5999999999999996"/>
    <m/>
    <m/>
    <m/>
    <m/>
    <n v="2023"/>
    <x v="3"/>
  </r>
  <r>
    <s v="Call_7532"/>
    <s v="C0009"/>
    <n v="59"/>
    <x v="1"/>
    <d v="2023-03-22T00:00:00"/>
    <n v="128"/>
    <n v="4.5"/>
    <m/>
    <m/>
    <m/>
    <m/>
    <n v="2023"/>
    <x v="3"/>
  </r>
  <r>
    <s v="Call_7533"/>
    <s v="C0008"/>
    <n v="129"/>
    <x v="4"/>
    <d v="2023-03-22T00:00:00"/>
    <n v="120"/>
    <n v="4.0999999999999996"/>
    <m/>
    <m/>
    <m/>
    <m/>
    <n v="2023"/>
    <x v="3"/>
  </r>
  <r>
    <s v="Call_7534"/>
    <s v="C0002"/>
    <n v="101"/>
    <x v="3"/>
    <d v="2023-03-22T00:00:00"/>
    <n v="130"/>
    <n v="4.8"/>
    <m/>
    <m/>
    <m/>
    <m/>
    <n v="2023"/>
    <x v="3"/>
  </r>
  <r>
    <s v="Call_7535"/>
    <s v="C0015"/>
    <n v="154"/>
    <x v="1"/>
    <d v="2023-03-22T00:00:00"/>
    <n v="172"/>
    <n v="3.1"/>
    <m/>
    <m/>
    <m/>
    <m/>
    <n v="2023"/>
    <x v="3"/>
  </r>
  <r>
    <s v="Call_7536"/>
    <s v="C0010"/>
    <n v="131"/>
    <x v="1"/>
    <d v="2023-03-22T00:00:00"/>
    <n v="58"/>
    <n v="4.9000000000000004"/>
    <m/>
    <m/>
    <m/>
    <m/>
    <n v="2023"/>
    <x v="3"/>
  </r>
  <r>
    <s v="Call_7537"/>
    <s v="C0007"/>
    <n v="111"/>
    <x v="3"/>
    <d v="2023-03-23T00:00:00"/>
    <n v="86"/>
    <n v="4.0999999999999996"/>
    <m/>
    <m/>
    <m/>
    <m/>
    <n v="2023"/>
    <x v="4"/>
  </r>
  <r>
    <s v="Call_7538"/>
    <s v="C0012"/>
    <n v="142"/>
    <x v="3"/>
    <d v="2023-03-24T00:00:00"/>
    <n v="31"/>
    <n v="4.4000000000000004"/>
    <m/>
    <m/>
    <m/>
    <m/>
    <n v="2023"/>
    <x v="5"/>
  </r>
  <r>
    <s v="Call_7539"/>
    <s v="C0005"/>
    <n v="93"/>
    <x v="4"/>
    <d v="2023-03-24T00:00:00"/>
    <n v="72"/>
    <n v="4.4000000000000004"/>
    <m/>
    <m/>
    <m/>
    <m/>
    <n v="2023"/>
    <x v="5"/>
  </r>
  <r>
    <s v="Call_7540"/>
    <s v="C0012"/>
    <n v="125"/>
    <x v="0"/>
    <d v="2023-03-25T00:00:00"/>
    <n v="27"/>
    <n v="3"/>
    <m/>
    <m/>
    <m/>
    <m/>
    <n v="2023"/>
    <x v="6"/>
  </r>
  <r>
    <s v="Call_7541"/>
    <s v="C0008"/>
    <n v="76"/>
    <x v="1"/>
    <d v="2023-03-25T00:00:00"/>
    <n v="110"/>
    <n v="4.4000000000000004"/>
    <m/>
    <m/>
    <m/>
    <m/>
    <n v="2023"/>
    <x v="6"/>
  </r>
  <r>
    <s v="Call_7542"/>
    <s v="C0006"/>
    <n v="69"/>
    <x v="4"/>
    <d v="2023-03-25T00:00:00"/>
    <n v="126"/>
    <n v="3.7"/>
    <m/>
    <m/>
    <m/>
    <m/>
    <n v="2023"/>
    <x v="6"/>
  </r>
  <r>
    <s v="Call_7543"/>
    <s v="C0009"/>
    <n v="149"/>
    <x v="0"/>
    <d v="2023-03-25T00:00:00"/>
    <n v="60"/>
    <n v="3.9"/>
    <m/>
    <m/>
    <m/>
    <m/>
    <n v="2023"/>
    <x v="6"/>
  </r>
  <r>
    <s v="Call_7544"/>
    <s v="C0012"/>
    <n v="57"/>
    <x v="4"/>
    <d v="2023-03-25T00:00:00"/>
    <n v="35"/>
    <n v="3.5"/>
    <m/>
    <m/>
    <m/>
    <m/>
    <n v="2023"/>
    <x v="6"/>
  </r>
  <r>
    <s v="Call_7545"/>
    <s v="C0004"/>
    <n v="113"/>
    <x v="1"/>
    <d v="2023-03-25T00:00:00"/>
    <n v="81"/>
    <n v="3.5"/>
    <m/>
    <m/>
    <m/>
    <m/>
    <n v="2023"/>
    <x v="6"/>
  </r>
  <r>
    <s v="Call_7546"/>
    <s v="C0003"/>
    <n v="160"/>
    <x v="0"/>
    <d v="2023-03-25T00:00:00"/>
    <n v="116"/>
    <n v="3.4"/>
    <m/>
    <m/>
    <m/>
    <m/>
    <n v="2023"/>
    <x v="6"/>
  </r>
  <r>
    <s v="Call_7547"/>
    <s v="C0011"/>
    <n v="158"/>
    <x v="2"/>
    <d v="2023-03-25T00:00:00"/>
    <n v="60"/>
    <n v="4.5"/>
    <m/>
    <m/>
    <m/>
    <m/>
    <n v="2023"/>
    <x v="6"/>
  </r>
  <r>
    <s v="Call_7548"/>
    <s v="C0006"/>
    <n v="77"/>
    <x v="0"/>
    <d v="2023-03-26T00:00:00"/>
    <n v="130"/>
    <n v="4.2"/>
    <m/>
    <m/>
    <m/>
    <m/>
    <n v="2023"/>
    <x v="0"/>
  </r>
  <r>
    <s v="Call_7549"/>
    <s v="C0013"/>
    <n v="118"/>
    <x v="3"/>
    <d v="2023-03-26T00:00:00"/>
    <n v="99"/>
    <n v="5"/>
    <m/>
    <m/>
    <m/>
    <m/>
    <n v="2023"/>
    <x v="0"/>
  </r>
  <r>
    <s v="Call_7550"/>
    <s v="C0015"/>
    <n v="75"/>
    <x v="1"/>
    <d v="2023-03-26T00:00:00"/>
    <n v="135"/>
    <n v="4.7"/>
    <m/>
    <m/>
    <m/>
    <m/>
    <n v="2023"/>
    <x v="0"/>
  </r>
  <r>
    <s v="Call_7551"/>
    <s v="C0004"/>
    <n v="103"/>
    <x v="0"/>
    <d v="2023-03-26T00:00:00"/>
    <n v="42"/>
    <n v="2.8"/>
    <m/>
    <m/>
    <m/>
    <m/>
    <n v="2023"/>
    <x v="0"/>
  </r>
  <r>
    <s v="Call_7552"/>
    <s v="C0006"/>
    <n v="116"/>
    <x v="3"/>
    <d v="2023-03-27T00:00:00"/>
    <n v="63"/>
    <n v="3.4"/>
    <m/>
    <m/>
    <m/>
    <m/>
    <n v="2023"/>
    <x v="1"/>
  </r>
  <r>
    <s v="Call_7553"/>
    <s v="C0007"/>
    <n v="61"/>
    <x v="2"/>
    <d v="2023-03-27T00:00:00"/>
    <n v="140"/>
    <n v="1.8"/>
    <m/>
    <m/>
    <m/>
    <m/>
    <n v="2023"/>
    <x v="1"/>
  </r>
  <r>
    <s v="Call_7554"/>
    <s v="C0012"/>
    <n v="126"/>
    <x v="1"/>
    <d v="2023-03-27T00:00:00"/>
    <n v="128"/>
    <n v="4.2"/>
    <m/>
    <m/>
    <m/>
    <m/>
    <n v="2023"/>
    <x v="1"/>
  </r>
  <r>
    <s v="Call_7555"/>
    <s v="C0002"/>
    <n v="141"/>
    <x v="4"/>
    <d v="2023-03-27T00:00:00"/>
    <n v="80"/>
    <n v="4.4000000000000004"/>
    <m/>
    <m/>
    <m/>
    <m/>
    <n v="2023"/>
    <x v="1"/>
  </r>
  <r>
    <s v="Call_7556"/>
    <s v="C0011"/>
    <n v="95"/>
    <x v="3"/>
    <d v="2023-03-27T00:00:00"/>
    <n v="28"/>
    <n v="2.7"/>
    <m/>
    <m/>
    <m/>
    <m/>
    <n v="2023"/>
    <x v="1"/>
  </r>
  <r>
    <s v="Call_7557"/>
    <s v="C0015"/>
    <n v="39"/>
    <x v="2"/>
    <d v="2023-03-28T00:00:00"/>
    <n v="81"/>
    <n v="5"/>
    <m/>
    <m/>
    <m/>
    <m/>
    <n v="2023"/>
    <x v="2"/>
  </r>
  <r>
    <s v="Call_7558"/>
    <s v="C0004"/>
    <n v="127"/>
    <x v="1"/>
    <d v="2023-03-28T00:00:00"/>
    <n v="99"/>
    <n v="3.9"/>
    <m/>
    <m/>
    <m/>
    <m/>
    <n v="2023"/>
    <x v="2"/>
  </r>
  <r>
    <s v="Call_7559"/>
    <s v="C0007"/>
    <n v="78"/>
    <x v="1"/>
    <d v="2023-03-28T00:00:00"/>
    <n v="43"/>
    <n v="3.8"/>
    <m/>
    <m/>
    <m/>
    <m/>
    <n v="2023"/>
    <x v="2"/>
  </r>
  <r>
    <s v="Call_7560"/>
    <s v="C0013"/>
    <n v="40"/>
    <x v="1"/>
    <d v="2023-03-28T00:00:00"/>
    <n v="34"/>
    <n v="4.5999999999999996"/>
    <m/>
    <m/>
    <m/>
    <m/>
    <n v="2023"/>
    <x v="2"/>
  </r>
  <r>
    <s v="Call_7561"/>
    <s v="C0007"/>
    <n v="56"/>
    <x v="2"/>
    <d v="2023-03-28T00:00:00"/>
    <n v="225"/>
    <n v="4.5999999999999996"/>
    <m/>
    <m/>
    <m/>
    <m/>
    <n v="2023"/>
    <x v="2"/>
  </r>
  <r>
    <s v="Call_7562"/>
    <s v="C0015"/>
    <n v="59"/>
    <x v="4"/>
    <d v="2023-03-28T00:00:00"/>
    <n v="210"/>
    <n v="4.5"/>
    <m/>
    <m/>
    <m/>
    <m/>
    <n v="2023"/>
    <x v="2"/>
  </r>
  <r>
    <s v="Call_7563"/>
    <s v="C0012"/>
    <n v="30"/>
    <x v="1"/>
    <d v="2023-03-28T00:00:00"/>
    <n v="168"/>
    <n v="4.2"/>
    <m/>
    <m/>
    <m/>
    <m/>
    <n v="2023"/>
    <x v="2"/>
  </r>
  <r>
    <s v="Call_7564"/>
    <s v="C0013"/>
    <n v="63"/>
    <x v="0"/>
    <d v="2023-03-29T00:00:00"/>
    <n v="82"/>
    <n v="4.5"/>
    <m/>
    <m/>
    <m/>
    <m/>
    <n v="2023"/>
    <x v="3"/>
  </r>
  <r>
    <s v="Call_7565"/>
    <s v="C0005"/>
    <n v="56"/>
    <x v="3"/>
    <d v="2023-03-29T00:00:00"/>
    <n v="88"/>
    <n v="4.0999999999999996"/>
    <m/>
    <m/>
    <m/>
    <m/>
    <n v="2023"/>
    <x v="3"/>
  </r>
  <r>
    <s v="Call_7566"/>
    <s v="C0008"/>
    <n v="95"/>
    <x v="0"/>
    <d v="2023-03-29T00:00:00"/>
    <n v="111"/>
    <n v="3.3"/>
    <m/>
    <m/>
    <m/>
    <m/>
    <n v="2023"/>
    <x v="3"/>
  </r>
  <r>
    <s v="Call_7567"/>
    <s v="C0001"/>
    <n v="128"/>
    <x v="4"/>
    <d v="2023-03-29T00:00:00"/>
    <n v="60"/>
    <n v="3.8"/>
    <m/>
    <m/>
    <m/>
    <m/>
    <n v="2023"/>
    <x v="3"/>
  </r>
  <r>
    <s v="Call_7568"/>
    <s v="C0011"/>
    <n v="49"/>
    <x v="0"/>
    <d v="2023-03-29T00:00:00"/>
    <n v="80"/>
    <n v="3"/>
    <m/>
    <m/>
    <m/>
    <m/>
    <n v="2023"/>
    <x v="3"/>
  </r>
  <r>
    <s v="Call_7569"/>
    <s v="C0001"/>
    <n v="89"/>
    <x v="2"/>
    <d v="2023-03-31T00:00:00"/>
    <n v="90"/>
    <n v="4.5999999999999996"/>
    <m/>
    <m/>
    <m/>
    <m/>
    <n v="2023"/>
    <x v="5"/>
  </r>
  <r>
    <s v="Call_7570"/>
    <s v="C0009"/>
    <n v="87"/>
    <x v="0"/>
    <d v="2023-03-31T00:00:00"/>
    <n v="225"/>
    <n v="2.9"/>
    <m/>
    <m/>
    <m/>
    <m/>
    <n v="2023"/>
    <x v="5"/>
  </r>
  <r>
    <s v="Call_7571"/>
    <s v="C0003"/>
    <n v="60"/>
    <x v="1"/>
    <d v="2023-04-01T00:00:00"/>
    <n v="215"/>
    <n v="3.2"/>
    <m/>
    <m/>
    <m/>
    <m/>
    <n v="2023"/>
    <x v="6"/>
  </r>
  <r>
    <s v="Call_7572"/>
    <s v="C0014"/>
    <n v="42"/>
    <x v="2"/>
    <d v="2023-04-01T00:00:00"/>
    <n v="45"/>
    <n v="1.5"/>
    <m/>
    <m/>
    <m/>
    <m/>
    <n v="2023"/>
    <x v="6"/>
  </r>
  <r>
    <s v="Call_7573"/>
    <s v="C0010"/>
    <n v="99"/>
    <x v="1"/>
    <d v="2023-04-01T00:00:00"/>
    <n v="74"/>
    <n v="4"/>
    <m/>
    <m/>
    <m/>
    <m/>
    <n v="2023"/>
    <x v="6"/>
  </r>
  <r>
    <s v="Call_7574"/>
    <s v="C0005"/>
    <n v="20"/>
    <x v="2"/>
    <d v="2023-04-01T00:00:00"/>
    <n v="60"/>
    <n v="3.6"/>
    <m/>
    <m/>
    <m/>
    <m/>
    <n v="2023"/>
    <x v="6"/>
  </r>
  <r>
    <s v="Call_7575"/>
    <s v="C0013"/>
    <n v="65"/>
    <x v="1"/>
    <d v="2023-04-01T00:00:00"/>
    <n v="64"/>
    <n v="3.7"/>
    <m/>
    <m/>
    <m/>
    <m/>
    <n v="2023"/>
    <x v="6"/>
  </r>
  <r>
    <s v="Call_7576"/>
    <s v="C0012"/>
    <n v="71"/>
    <x v="0"/>
    <d v="2023-04-02T00:00:00"/>
    <n v="110"/>
    <n v="4.8"/>
    <m/>
    <m/>
    <m/>
    <m/>
    <n v="2023"/>
    <x v="0"/>
  </r>
  <r>
    <s v="Call_7577"/>
    <s v="C0004"/>
    <n v="95"/>
    <x v="4"/>
    <d v="2023-04-02T00:00:00"/>
    <n v="52"/>
    <n v="1.2"/>
    <m/>
    <m/>
    <m/>
    <m/>
    <n v="2023"/>
    <x v="0"/>
  </r>
  <r>
    <s v="Call_7578"/>
    <s v="C0005"/>
    <n v="81"/>
    <x v="3"/>
    <d v="2023-04-03T00:00:00"/>
    <n v="160"/>
    <n v="4.7"/>
    <m/>
    <m/>
    <m/>
    <m/>
    <n v="2023"/>
    <x v="1"/>
  </r>
  <r>
    <s v="Call_7579"/>
    <s v="C0006"/>
    <n v="137"/>
    <x v="3"/>
    <d v="2023-04-03T00:00:00"/>
    <n v="215"/>
    <n v="4.7"/>
    <m/>
    <m/>
    <m/>
    <m/>
    <n v="2023"/>
    <x v="1"/>
  </r>
  <r>
    <s v="Call_7580"/>
    <s v="C0006"/>
    <n v="40"/>
    <x v="4"/>
    <d v="2023-04-03T00:00:00"/>
    <n v="220"/>
    <n v="4.5"/>
    <m/>
    <m/>
    <m/>
    <m/>
    <n v="2023"/>
    <x v="1"/>
  </r>
  <r>
    <s v="Call_7581"/>
    <s v="C0010"/>
    <n v="111"/>
    <x v="1"/>
    <d v="2023-04-04T00:00:00"/>
    <n v="175"/>
    <n v="3.5"/>
    <m/>
    <m/>
    <m/>
    <m/>
    <n v="2023"/>
    <x v="2"/>
  </r>
  <r>
    <s v="Call_7582"/>
    <s v="C0012"/>
    <n v="106"/>
    <x v="1"/>
    <d v="2023-04-04T00:00:00"/>
    <n v="145"/>
    <n v="4.0999999999999996"/>
    <m/>
    <m/>
    <m/>
    <m/>
    <n v="2023"/>
    <x v="2"/>
  </r>
  <r>
    <s v="Call_7583"/>
    <s v="C0014"/>
    <n v="133"/>
    <x v="2"/>
    <d v="2023-04-04T00:00:00"/>
    <n v="72"/>
    <n v="4.4000000000000004"/>
    <m/>
    <m/>
    <m/>
    <m/>
    <n v="2023"/>
    <x v="2"/>
  </r>
  <r>
    <s v="Call_7584"/>
    <s v="C0007"/>
    <n v="38"/>
    <x v="1"/>
    <d v="2023-04-05T00:00:00"/>
    <n v="81"/>
    <n v="3.6"/>
    <m/>
    <m/>
    <m/>
    <m/>
    <n v="2023"/>
    <x v="3"/>
  </r>
  <r>
    <s v="Call_7585"/>
    <s v="C0015"/>
    <n v="130"/>
    <x v="4"/>
    <d v="2023-04-05T00:00:00"/>
    <n v="54"/>
    <n v="4.0999999999999996"/>
    <m/>
    <m/>
    <m/>
    <m/>
    <n v="2023"/>
    <x v="3"/>
  </r>
  <r>
    <s v="Call_7586"/>
    <s v="C0013"/>
    <n v="23"/>
    <x v="2"/>
    <d v="2023-04-05T00:00:00"/>
    <n v="105"/>
    <n v="4.8"/>
    <m/>
    <m/>
    <m/>
    <m/>
    <n v="2023"/>
    <x v="3"/>
  </r>
  <r>
    <s v="Call_7587"/>
    <s v="C0015"/>
    <n v="124"/>
    <x v="1"/>
    <d v="2023-04-06T00:00:00"/>
    <n v="176"/>
    <n v="3.9"/>
    <m/>
    <m/>
    <m/>
    <m/>
    <n v="2023"/>
    <x v="4"/>
  </r>
  <r>
    <s v="Call_7588"/>
    <s v="C0005"/>
    <n v="107"/>
    <x v="1"/>
    <d v="2023-04-06T00:00:00"/>
    <n v="115"/>
    <n v="3.8"/>
    <m/>
    <m/>
    <m/>
    <m/>
    <n v="2023"/>
    <x v="4"/>
  </r>
  <r>
    <s v="Call_7589"/>
    <s v="C0006"/>
    <n v="60"/>
    <x v="0"/>
    <d v="2023-04-06T00:00:00"/>
    <n v="116"/>
    <n v="3.9"/>
    <m/>
    <m/>
    <m/>
    <m/>
    <n v="2023"/>
    <x v="4"/>
  </r>
  <r>
    <s v="Call_7590"/>
    <s v="C0006"/>
    <n v="158"/>
    <x v="4"/>
    <d v="2023-04-06T00:00:00"/>
    <n v="100"/>
    <n v="4.0999999999999996"/>
    <m/>
    <m/>
    <m/>
    <m/>
    <n v="2023"/>
    <x v="4"/>
  </r>
  <r>
    <s v="Call_7591"/>
    <s v="C0009"/>
    <n v="110"/>
    <x v="4"/>
    <d v="2023-04-07T00:00:00"/>
    <n v="36"/>
    <n v="2.2000000000000002"/>
    <m/>
    <m/>
    <m/>
    <m/>
    <n v="2023"/>
    <x v="5"/>
  </r>
  <r>
    <s v="Call_7592"/>
    <s v="C0001"/>
    <n v="70"/>
    <x v="4"/>
    <d v="2023-04-07T00:00:00"/>
    <n v="114"/>
    <n v="5"/>
    <m/>
    <m/>
    <m/>
    <m/>
    <n v="2023"/>
    <x v="5"/>
  </r>
  <r>
    <s v="Call_7593"/>
    <s v="C0001"/>
    <n v="150"/>
    <x v="0"/>
    <d v="2023-04-07T00:00:00"/>
    <n v="24"/>
    <n v="3.8"/>
    <m/>
    <m/>
    <m/>
    <m/>
    <n v="2023"/>
    <x v="5"/>
  </r>
  <r>
    <s v="Call_7594"/>
    <s v="C0007"/>
    <n v="36"/>
    <x v="1"/>
    <d v="2023-04-07T00:00:00"/>
    <n v="135"/>
    <n v="4.5999999999999996"/>
    <m/>
    <m/>
    <m/>
    <m/>
    <n v="2023"/>
    <x v="5"/>
  </r>
  <r>
    <s v="Call_7595"/>
    <s v="C0015"/>
    <n v="74"/>
    <x v="1"/>
    <d v="2023-04-07T00:00:00"/>
    <n v="30"/>
    <n v="4"/>
    <m/>
    <m/>
    <m/>
    <m/>
    <n v="2023"/>
    <x v="5"/>
  </r>
  <r>
    <s v="Call_7596"/>
    <s v="C0004"/>
    <n v="75"/>
    <x v="1"/>
    <d v="2023-04-07T00:00:00"/>
    <n v="84"/>
    <n v="2.8"/>
    <m/>
    <m/>
    <m/>
    <m/>
    <n v="2023"/>
    <x v="5"/>
  </r>
  <r>
    <s v="Call_7597"/>
    <s v="C0008"/>
    <n v="70"/>
    <x v="3"/>
    <d v="2023-04-07T00:00:00"/>
    <n v="42"/>
    <n v="4.4000000000000004"/>
    <m/>
    <m/>
    <m/>
    <m/>
    <n v="2023"/>
    <x v="5"/>
  </r>
  <r>
    <s v="Call_7598"/>
    <s v="C0009"/>
    <n v="23"/>
    <x v="4"/>
    <d v="2023-04-07T00:00:00"/>
    <n v="117"/>
    <n v="2.4"/>
    <m/>
    <m/>
    <m/>
    <m/>
    <n v="2023"/>
    <x v="5"/>
  </r>
  <r>
    <s v="Call_7599"/>
    <s v="C0010"/>
    <n v="104"/>
    <x v="2"/>
    <d v="2023-04-07T00:00:00"/>
    <n v="164"/>
    <n v="4"/>
    <m/>
    <m/>
    <m/>
    <m/>
    <n v="2023"/>
    <x v="5"/>
  </r>
  <r>
    <s v="Call_7600"/>
    <s v="C0001"/>
    <n v="95"/>
    <x v="3"/>
    <d v="2023-04-08T00:00:00"/>
    <n v="123"/>
    <n v="4.4000000000000004"/>
    <m/>
    <m/>
    <m/>
    <m/>
    <n v="2023"/>
    <x v="6"/>
  </r>
  <r>
    <s v="Call_7601"/>
    <s v="C0011"/>
    <n v="49"/>
    <x v="0"/>
    <d v="2023-04-08T00:00:00"/>
    <n v="172"/>
    <n v="2.9"/>
    <m/>
    <m/>
    <m/>
    <m/>
    <n v="2023"/>
    <x v="6"/>
  </r>
  <r>
    <s v="Call_7602"/>
    <s v="C0012"/>
    <n v="8"/>
    <x v="4"/>
    <d v="2023-04-08T00:00:00"/>
    <n v="20"/>
    <n v="4.8"/>
    <m/>
    <m/>
    <m/>
    <m/>
    <n v="2023"/>
    <x v="6"/>
  </r>
  <r>
    <s v="Call_7603"/>
    <s v="C0001"/>
    <n v="157"/>
    <x v="0"/>
    <d v="2023-04-08T00:00:00"/>
    <n v="72"/>
    <n v="3.7"/>
    <m/>
    <m/>
    <m/>
    <m/>
    <n v="2023"/>
    <x v="6"/>
  </r>
  <r>
    <s v="Call_7604"/>
    <s v="C0005"/>
    <n v="74"/>
    <x v="1"/>
    <d v="2023-04-08T00:00:00"/>
    <n v="32"/>
    <n v="4.8"/>
    <m/>
    <m/>
    <m/>
    <m/>
    <n v="2023"/>
    <x v="6"/>
  </r>
  <r>
    <s v="Call_7605"/>
    <s v="C0009"/>
    <n v="72"/>
    <x v="3"/>
    <d v="2023-04-08T00:00:00"/>
    <n v="140"/>
    <n v="3.2"/>
    <m/>
    <m/>
    <m/>
    <m/>
    <n v="2023"/>
    <x v="6"/>
  </r>
  <r>
    <s v="Call_7606"/>
    <s v="C0005"/>
    <n v="79"/>
    <x v="1"/>
    <d v="2023-04-09T00:00:00"/>
    <n v="120"/>
    <n v="4.9000000000000004"/>
    <m/>
    <m/>
    <m/>
    <m/>
    <n v="2023"/>
    <x v="0"/>
  </r>
  <r>
    <s v="Call_7607"/>
    <s v="C0015"/>
    <n v="23"/>
    <x v="1"/>
    <d v="2023-04-09T00:00:00"/>
    <n v="86"/>
    <n v="2.2000000000000002"/>
    <m/>
    <m/>
    <m/>
    <m/>
    <n v="2023"/>
    <x v="0"/>
  </r>
  <r>
    <s v="Call_7608"/>
    <s v="C0004"/>
    <n v="69"/>
    <x v="1"/>
    <d v="2023-04-09T00:00:00"/>
    <n v="132"/>
    <n v="5"/>
    <m/>
    <m/>
    <m/>
    <m/>
    <n v="2023"/>
    <x v="0"/>
  </r>
  <r>
    <s v="Call_7609"/>
    <s v="C0006"/>
    <n v="64"/>
    <x v="1"/>
    <d v="2023-04-09T00:00:00"/>
    <n v="80"/>
    <n v="3.3"/>
    <m/>
    <m/>
    <m/>
    <m/>
    <n v="2023"/>
    <x v="0"/>
  </r>
  <r>
    <s v="Call_7610"/>
    <s v="C0002"/>
    <n v="47"/>
    <x v="0"/>
    <d v="2023-04-09T00:00:00"/>
    <n v="132"/>
    <n v="3.7"/>
    <m/>
    <m/>
    <m/>
    <m/>
    <n v="2023"/>
    <x v="0"/>
  </r>
  <r>
    <s v="Call_7611"/>
    <s v="C0005"/>
    <n v="55"/>
    <x v="3"/>
    <d v="2023-04-09T00:00:00"/>
    <n v="27"/>
    <n v="3.7"/>
    <m/>
    <m/>
    <m/>
    <m/>
    <n v="2023"/>
    <x v="0"/>
  </r>
  <r>
    <s v="Call_7612"/>
    <s v="C0010"/>
    <n v="104"/>
    <x v="3"/>
    <d v="2023-04-10T00:00:00"/>
    <n v="68"/>
    <n v="3.6"/>
    <m/>
    <m/>
    <m/>
    <m/>
    <n v="2023"/>
    <x v="1"/>
  </r>
  <r>
    <s v="Call_7613"/>
    <s v="C0002"/>
    <n v="116"/>
    <x v="1"/>
    <d v="2023-04-10T00:00:00"/>
    <n v="22"/>
    <n v="4.7"/>
    <m/>
    <m/>
    <m/>
    <m/>
    <n v="2023"/>
    <x v="1"/>
  </r>
  <r>
    <s v="Call_7614"/>
    <s v="C0015"/>
    <n v="99"/>
    <x v="3"/>
    <d v="2023-04-10T00:00:00"/>
    <n v="42"/>
    <n v="3.1"/>
    <m/>
    <m/>
    <m/>
    <m/>
    <n v="2023"/>
    <x v="1"/>
  </r>
  <r>
    <s v="Call_7615"/>
    <s v="C0010"/>
    <n v="84"/>
    <x v="3"/>
    <d v="2023-04-11T00:00:00"/>
    <n v="38"/>
    <n v="3.3"/>
    <m/>
    <m/>
    <m/>
    <m/>
    <n v="2023"/>
    <x v="2"/>
  </r>
  <r>
    <s v="Call_7616"/>
    <s v="C0012"/>
    <n v="159"/>
    <x v="3"/>
    <d v="2023-04-11T00:00:00"/>
    <n v="42"/>
    <n v="4.5"/>
    <m/>
    <m/>
    <m/>
    <m/>
    <n v="2023"/>
    <x v="2"/>
  </r>
  <r>
    <s v="Call_7617"/>
    <s v="C0007"/>
    <n v="25"/>
    <x v="0"/>
    <d v="2023-04-11T00:00:00"/>
    <n v="75"/>
    <n v="3.9"/>
    <m/>
    <m/>
    <m/>
    <m/>
    <n v="2023"/>
    <x v="2"/>
  </r>
  <r>
    <s v="Call_7618"/>
    <s v="C0012"/>
    <n v="53"/>
    <x v="4"/>
    <d v="2023-04-12T00:00:00"/>
    <n v="23"/>
    <n v="4.9000000000000004"/>
    <m/>
    <m/>
    <m/>
    <m/>
    <n v="2023"/>
    <x v="3"/>
  </r>
  <r>
    <s v="Call_7619"/>
    <s v="C0012"/>
    <n v="89"/>
    <x v="0"/>
    <d v="2023-04-12T00:00:00"/>
    <n v="200"/>
    <n v="4.8"/>
    <m/>
    <m/>
    <m/>
    <m/>
    <n v="2023"/>
    <x v="3"/>
  </r>
  <r>
    <s v="Call_7620"/>
    <s v="C0014"/>
    <n v="73"/>
    <x v="1"/>
    <d v="2023-04-13T00:00:00"/>
    <n v="45"/>
    <n v="3.6"/>
    <m/>
    <m/>
    <m/>
    <m/>
    <n v="2023"/>
    <x v="4"/>
  </r>
  <r>
    <s v="Call_7621"/>
    <s v="C0015"/>
    <n v="50"/>
    <x v="1"/>
    <d v="2023-04-13T00:00:00"/>
    <n v="105"/>
    <n v="3.5"/>
    <m/>
    <m/>
    <m/>
    <m/>
    <n v="2023"/>
    <x v="4"/>
  </r>
  <r>
    <s v="Call_7622"/>
    <s v="C0011"/>
    <n v="98"/>
    <x v="1"/>
    <d v="2023-04-13T00:00:00"/>
    <n v="22"/>
    <n v="3.8"/>
    <m/>
    <m/>
    <m/>
    <m/>
    <n v="2023"/>
    <x v="4"/>
  </r>
  <r>
    <s v="Call_7623"/>
    <s v="C0013"/>
    <n v="114"/>
    <x v="3"/>
    <d v="2023-04-14T00:00:00"/>
    <n v="126"/>
    <n v="4.4000000000000004"/>
    <m/>
    <m/>
    <m/>
    <m/>
    <n v="2023"/>
    <x v="5"/>
  </r>
  <r>
    <s v="Call_7624"/>
    <s v="C0006"/>
    <n v="67"/>
    <x v="3"/>
    <d v="2023-04-14T00:00:00"/>
    <n v="35"/>
    <n v="3"/>
    <m/>
    <m/>
    <m/>
    <m/>
    <n v="2023"/>
    <x v="5"/>
  </r>
  <r>
    <s v="Call_7625"/>
    <s v="C0005"/>
    <n v="91"/>
    <x v="1"/>
    <d v="2023-04-14T00:00:00"/>
    <n v="84"/>
    <n v="4.5"/>
    <m/>
    <m/>
    <m/>
    <m/>
    <n v="2023"/>
    <x v="5"/>
  </r>
  <r>
    <s v="Call_7626"/>
    <s v="C0008"/>
    <n v="67"/>
    <x v="1"/>
    <d v="2023-04-15T00:00:00"/>
    <n v="172"/>
    <n v="4.5"/>
    <m/>
    <m/>
    <m/>
    <m/>
    <n v="2023"/>
    <x v="6"/>
  </r>
  <r>
    <s v="Call_7627"/>
    <s v="C0013"/>
    <n v="139"/>
    <x v="0"/>
    <d v="2023-04-15T00:00:00"/>
    <n v="114"/>
    <n v="4"/>
    <m/>
    <m/>
    <m/>
    <m/>
    <n v="2023"/>
    <x v="6"/>
  </r>
  <r>
    <s v="Call_7628"/>
    <s v="C0008"/>
    <n v="102"/>
    <x v="0"/>
    <d v="2023-04-15T00:00:00"/>
    <n v="60"/>
    <n v="3.8"/>
    <m/>
    <m/>
    <m/>
    <m/>
    <n v="2023"/>
    <x v="6"/>
  </r>
  <r>
    <s v="Call_7629"/>
    <s v="C0001"/>
    <n v="108"/>
    <x v="2"/>
    <d v="2023-04-15T00:00:00"/>
    <n v="26"/>
    <n v="3.3"/>
    <m/>
    <m/>
    <m/>
    <m/>
    <n v="2023"/>
    <x v="6"/>
  </r>
  <r>
    <s v="Call_7630"/>
    <s v="C0007"/>
    <n v="66"/>
    <x v="1"/>
    <d v="2023-04-15T00:00:00"/>
    <n v="210"/>
    <n v="4.3"/>
    <m/>
    <m/>
    <m/>
    <m/>
    <n v="2023"/>
    <x v="6"/>
  </r>
  <r>
    <s v="Call_7631"/>
    <s v="C0009"/>
    <n v="85"/>
    <x v="0"/>
    <d v="2023-04-15T00:00:00"/>
    <n v="129"/>
    <n v="4.2"/>
    <m/>
    <m/>
    <m/>
    <m/>
    <n v="2023"/>
    <x v="6"/>
  </r>
  <r>
    <s v="Call_7632"/>
    <s v="C0006"/>
    <n v="55"/>
    <x v="2"/>
    <d v="2023-04-15T00:00:00"/>
    <n v="215"/>
    <n v="4.3"/>
    <m/>
    <m/>
    <m/>
    <m/>
    <n v="2023"/>
    <x v="6"/>
  </r>
  <r>
    <s v="Call_7633"/>
    <s v="C0001"/>
    <n v="17"/>
    <x v="4"/>
    <d v="2023-04-15T00:00:00"/>
    <n v="69"/>
    <n v="4.5999999999999996"/>
    <m/>
    <m/>
    <m/>
    <m/>
    <n v="2023"/>
    <x v="6"/>
  </r>
  <r>
    <s v="Call_7634"/>
    <s v="C0006"/>
    <n v="128"/>
    <x v="4"/>
    <d v="2023-04-15T00:00:00"/>
    <n v="140"/>
    <n v="3"/>
    <m/>
    <m/>
    <m/>
    <m/>
    <n v="2023"/>
    <x v="6"/>
  </r>
  <r>
    <s v="Call_7635"/>
    <s v="C0015"/>
    <n v="45"/>
    <x v="2"/>
    <d v="2023-04-16T00:00:00"/>
    <n v="156"/>
    <n v="2.7"/>
    <m/>
    <m/>
    <m/>
    <m/>
    <n v="2023"/>
    <x v="0"/>
  </r>
  <r>
    <s v="Call_7636"/>
    <s v="C0001"/>
    <n v="41"/>
    <x v="4"/>
    <d v="2023-04-16T00:00:00"/>
    <n v="164"/>
    <n v="3.1"/>
    <m/>
    <m/>
    <m/>
    <m/>
    <n v="2023"/>
    <x v="0"/>
  </r>
  <r>
    <s v="Call_7637"/>
    <s v="C0002"/>
    <n v="49"/>
    <x v="4"/>
    <d v="2023-04-16T00:00:00"/>
    <n v="195"/>
    <n v="2.6"/>
    <m/>
    <m/>
    <m/>
    <m/>
    <n v="2023"/>
    <x v="0"/>
  </r>
  <r>
    <s v="Call_7638"/>
    <s v="C0004"/>
    <n v="21"/>
    <x v="3"/>
    <d v="2023-04-16T00:00:00"/>
    <n v="74"/>
    <n v="4.5999999999999996"/>
    <m/>
    <m/>
    <m/>
    <m/>
    <n v="2023"/>
    <x v="0"/>
  </r>
  <r>
    <s v="Call_7639"/>
    <s v="C0012"/>
    <n v="133"/>
    <x v="2"/>
    <d v="2023-04-16T00:00:00"/>
    <n v="100"/>
    <n v="4"/>
    <m/>
    <m/>
    <m/>
    <m/>
    <n v="2023"/>
    <x v="0"/>
  </r>
  <r>
    <s v="Call_7640"/>
    <s v="C0003"/>
    <n v="135"/>
    <x v="1"/>
    <d v="2023-04-16T00:00:00"/>
    <n v="185"/>
    <n v="4.5"/>
    <m/>
    <m/>
    <m/>
    <m/>
    <n v="2023"/>
    <x v="0"/>
  </r>
  <r>
    <s v="Call_7641"/>
    <s v="C0013"/>
    <n v="69"/>
    <x v="2"/>
    <d v="2023-04-16T00:00:00"/>
    <n v="130"/>
    <n v="1.9"/>
    <m/>
    <m/>
    <m/>
    <m/>
    <n v="2023"/>
    <x v="0"/>
  </r>
  <r>
    <s v="Call_7642"/>
    <s v="C0010"/>
    <n v="110"/>
    <x v="3"/>
    <d v="2023-04-17T00:00:00"/>
    <n v="21"/>
    <n v="2.6"/>
    <m/>
    <m/>
    <m/>
    <m/>
    <n v="2023"/>
    <x v="1"/>
  </r>
  <r>
    <s v="Call_7643"/>
    <s v="C0008"/>
    <n v="64"/>
    <x v="0"/>
    <d v="2023-04-17T00:00:00"/>
    <n v="88"/>
    <n v="4.3"/>
    <m/>
    <m/>
    <m/>
    <m/>
    <n v="2023"/>
    <x v="1"/>
  </r>
  <r>
    <s v="Call_7644"/>
    <s v="C0005"/>
    <n v="105"/>
    <x v="4"/>
    <d v="2023-04-17T00:00:00"/>
    <n v="35"/>
    <n v="4.4000000000000004"/>
    <m/>
    <m/>
    <m/>
    <m/>
    <n v="2023"/>
    <x v="1"/>
  </r>
  <r>
    <s v="Call_7645"/>
    <s v="C0008"/>
    <n v="165"/>
    <x v="1"/>
    <d v="2023-04-17T00:00:00"/>
    <n v="68"/>
    <n v="4.3"/>
    <m/>
    <m/>
    <m/>
    <m/>
    <n v="2023"/>
    <x v="1"/>
  </r>
  <r>
    <s v="Call_7646"/>
    <s v="C0015"/>
    <n v="125"/>
    <x v="1"/>
    <d v="2023-04-17T00:00:00"/>
    <n v="148"/>
    <n v="4.5"/>
    <m/>
    <m/>
    <m/>
    <m/>
    <n v="2023"/>
    <x v="1"/>
  </r>
  <r>
    <s v="Call_7647"/>
    <s v="C0005"/>
    <n v="88"/>
    <x v="0"/>
    <d v="2023-04-18T00:00:00"/>
    <n v="81"/>
    <n v="4.2"/>
    <m/>
    <m/>
    <m/>
    <m/>
    <n v="2023"/>
    <x v="2"/>
  </r>
  <r>
    <s v="Call_7648"/>
    <s v="C0013"/>
    <n v="6"/>
    <x v="0"/>
    <d v="2023-04-18T00:00:00"/>
    <n v="75"/>
    <n v="3.9"/>
    <m/>
    <m/>
    <m/>
    <m/>
    <n v="2023"/>
    <x v="2"/>
  </r>
  <r>
    <s v="Call_7649"/>
    <s v="C0009"/>
    <n v="69"/>
    <x v="2"/>
    <d v="2023-04-19T00:00:00"/>
    <n v="32"/>
    <n v="3.6"/>
    <m/>
    <m/>
    <m/>
    <m/>
    <n v="2023"/>
    <x v="3"/>
  </r>
  <r>
    <s v="Call_7650"/>
    <s v="C0001"/>
    <n v="107"/>
    <x v="2"/>
    <d v="2023-04-19T00:00:00"/>
    <n v="156"/>
    <n v="3.8"/>
    <m/>
    <m/>
    <m/>
    <m/>
    <n v="2023"/>
    <x v="3"/>
  </r>
  <r>
    <s v="Call_7651"/>
    <s v="C0004"/>
    <n v="90"/>
    <x v="1"/>
    <d v="2023-04-19T00:00:00"/>
    <n v="99"/>
    <n v="4.9000000000000004"/>
    <m/>
    <m/>
    <m/>
    <m/>
    <n v="2023"/>
    <x v="3"/>
  </r>
  <r>
    <s v="Call_7652"/>
    <s v="C0003"/>
    <n v="120"/>
    <x v="4"/>
    <d v="2023-04-19T00:00:00"/>
    <n v="26"/>
    <n v="4"/>
    <m/>
    <m/>
    <m/>
    <m/>
    <n v="2023"/>
    <x v="3"/>
  </r>
  <r>
    <s v="Call_7653"/>
    <s v="C0011"/>
    <n v="47"/>
    <x v="2"/>
    <d v="2023-04-19T00:00:00"/>
    <n v="84"/>
    <n v="4.0999999999999996"/>
    <m/>
    <m/>
    <m/>
    <m/>
    <n v="2023"/>
    <x v="3"/>
  </r>
  <r>
    <s v="Call_7654"/>
    <s v="C0014"/>
    <n v="60"/>
    <x v="4"/>
    <d v="2023-04-19T00:00:00"/>
    <n v="84"/>
    <n v="4.8"/>
    <m/>
    <m/>
    <m/>
    <m/>
    <n v="2023"/>
    <x v="3"/>
  </r>
  <r>
    <s v="Call_7655"/>
    <s v="C0006"/>
    <n v="64"/>
    <x v="1"/>
    <d v="2023-04-19T00:00:00"/>
    <n v="170"/>
    <n v="2.2999999999999998"/>
    <m/>
    <m/>
    <m/>
    <m/>
    <n v="2023"/>
    <x v="3"/>
  </r>
  <r>
    <s v="Call_7656"/>
    <s v="C0008"/>
    <n v="62"/>
    <x v="2"/>
    <d v="2023-04-19T00:00:00"/>
    <n v="35"/>
    <n v="4.4000000000000004"/>
    <m/>
    <m/>
    <m/>
    <m/>
    <n v="2023"/>
    <x v="3"/>
  </r>
  <r>
    <s v="Call_7657"/>
    <s v="C0010"/>
    <n v="88"/>
    <x v="2"/>
    <d v="2023-04-20T00:00:00"/>
    <n v="35"/>
    <n v="3.8"/>
    <m/>
    <m/>
    <m/>
    <m/>
    <n v="2023"/>
    <x v="4"/>
  </r>
  <r>
    <s v="Call_7658"/>
    <s v="C0015"/>
    <n v="116"/>
    <x v="2"/>
    <d v="2023-04-20T00:00:00"/>
    <n v="132"/>
    <n v="5"/>
    <m/>
    <m/>
    <m/>
    <m/>
    <n v="2023"/>
    <x v="4"/>
  </r>
  <r>
    <s v="Call_7659"/>
    <s v="C0004"/>
    <n v="82"/>
    <x v="0"/>
    <d v="2023-04-21T00:00:00"/>
    <n v="144"/>
    <n v="3.3"/>
    <m/>
    <m/>
    <m/>
    <m/>
    <n v="2023"/>
    <x v="5"/>
  </r>
  <r>
    <s v="Call_7660"/>
    <s v="C0008"/>
    <n v="99"/>
    <x v="1"/>
    <d v="2023-04-21T00:00:00"/>
    <n v="48"/>
    <n v="5"/>
    <m/>
    <m/>
    <m/>
    <m/>
    <n v="2023"/>
    <x v="5"/>
  </r>
  <r>
    <s v="Call_7661"/>
    <s v="C0008"/>
    <n v="55"/>
    <x v="0"/>
    <d v="2023-04-21T00:00:00"/>
    <n v="200"/>
    <n v="2.2999999999999998"/>
    <m/>
    <m/>
    <m/>
    <m/>
    <n v="2023"/>
    <x v="5"/>
  </r>
  <r>
    <s v="Call_7662"/>
    <s v="C0006"/>
    <n v="61"/>
    <x v="4"/>
    <d v="2023-04-21T00:00:00"/>
    <n v="38"/>
    <n v="4.8"/>
    <m/>
    <m/>
    <m/>
    <m/>
    <n v="2023"/>
    <x v="5"/>
  </r>
  <r>
    <s v="Call_7663"/>
    <s v="C0015"/>
    <n v="36"/>
    <x v="3"/>
    <d v="2023-04-21T00:00:00"/>
    <n v="81"/>
    <n v="3.7"/>
    <m/>
    <m/>
    <m/>
    <m/>
    <n v="2023"/>
    <x v="5"/>
  </r>
  <r>
    <s v="Call_7664"/>
    <s v="C0004"/>
    <n v="123"/>
    <x v="2"/>
    <d v="2023-04-21T00:00:00"/>
    <n v="120"/>
    <n v="4.2"/>
    <m/>
    <m/>
    <m/>
    <m/>
    <n v="2023"/>
    <x v="5"/>
  </r>
  <r>
    <s v="Call_7665"/>
    <s v="C0002"/>
    <n v="24"/>
    <x v="4"/>
    <d v="2023-04-21T00:00:00"/>
    <n v="74"/>
    <n v="4.8"/>
    <m/>
    <m/>
    <m/>
    <m/>
    <n v="2023"/>
    <x v="5"/>
  </r>
  <r>
    <s v="Call_7666"/>
    <s v="C0004"/>
    <n v="43"/>
    <x v="2"/>
    <d v="2023-04-22T00:00:00"/>
    <n v="128"/>
    <n v="4.7"/>
    <m/>
    <m/>
    <m/>
    <m/>
    <n v="2023"/>
    <x v="6"/>
  </r>
  <r>
    <s v="Call_7667"/>
    <s v="C0014"/>
    <n v="95"/>
    <x v="1"/>
    <d v="2023-04-22T00:00:00"/>
    <n v="21"/>
    <n v="3.9"/>
    <m/>
    <m/>
    <m/>
    <m/>
    <n v="2023"/>
    <x v="6"/>
  </r>
  <r>
    <s v="Call_7668"/>
    <s v="C0008"/>
    <n v="53"/>
    <x v="2"/>
    <d v="2023-04-22T00:00:00"/>
    <n v="110"/>
    <n v="4.3"/>
    <m/>
    <m/>
    <m/>
    <m/>
    <n v="2023"/>
    <x v="6"/>
  </r>
  <r>
    <s v="Call_7669"/>
    <s v="C0004"/>
    <n v="113"/>
    <x v="2"/>
    <d v="2023-04-22T00:00:00"/>
    <n v="145"/>
    <n v="4"/>
    <m/>
    <m/>
    <m/>
    <m/>
    <n v="2023"/>
    <x v="6"/>
  </r>
  <r>
    <s v="Call_7670"/>
    <s v="C0008"/>
    <n v="89"/>
    <x v="3"/>
    <d v="2023-04-22T00:00:00"/>
    <n v="129"/>
    <n v="4"/>
    <m/>
    <m/>
    <m/>
    <m/>
    <n v="2023"/>
    <x v="6"/>
  </r>
  <r>
    <s v="Call_7671"/>
    <s v="C0010"/>
    <n v="84"/>
    <x v="0"/>
    <d v="2023-04-22T00:00:00"/>
    <n v="156"/>
    <n v="3.2"/>
    <m/>
    <m/>
    <m/>
    <m/>
    <n v="2023"/>
    <x v="6"/>
  </r>
  <r>
    <s v="Call_7672"/>
    <s v="C0002"/>
    <n v="130"/>
    <x v="2"/>
    <d v="2023-04-23T00:00:00"/>
    <n v="120"/>
    <n v="3.8"/>
    <m/>
    <m/>
    <m/>
    <m/>
    <n v="2023"/>
    <x v="0"/>
  </r>
  <r>
    <s v="Call_7673"/>
    <s v="C0014"/>
    <n v="163"/>
    <x v="3"/>
    <d v="2023-04-23T00:00:00"/>
    <n v="62"/>
    <n v="3.4"/>
    <m/>
    <m/>
    <m/>
    <m/>
    <n v="2023"/>
    <x v="0"/>
  </r>
  <r>
    <s v="Call_7674"/>
    <s v="C0009"/>
    <n v="127"/>
    <x v="2"/>
    <d v="2023-04-23T00:00:00"/>
    <n v="160"/>
    <n v="3.2"/>
    <m/>
    <m/>
    <m/>
    <m/>
    <n v="2023"/>
    <x v="0"/>
  </r>
  <r>
    <s v="Call_7675"/>
    <s v="C0004"/>
    <n v="50"/>
    <x v="2"/>
    <d v="2023-04-23T00:00:00"/>
    <n v="56"/>
    <n v="4.7"/>
    <m/>
    <m/>
    <m/>
    <m/>
    <n v="2023"/>
    <x v="0"/>
  </r>
  <r>
    <s v="Call_7676"/>
    <s v="C0007"/>
    <n v="88"/>
    <x v="4"/>
    <d v="2023-04-23T00:00:00"/>
    <n v="72"/>
    <n v="4"/>
    <m/>
    <m/>
    <m/>
    <m/>
    <n v="2023"/>
    <x v="0"/>
  </r>
  <r>
    <s v="Call_7677"/>
    <s v="C0004"/>
    <n v="139"/>
    <x v="1"/>
    <d v="2023-04-24T00:00:00"/>
    <n v="81"/>
    <n v="4.8"/>
    <m/>
    <m/>
    <m/>
    <m/>
    <n v="2023"/>
    <x v="1"/>
  </r>
  <r>
    <s v="Call_7678"/>
    <s v="C0014"/>
    <n v="111"/>
    <x v="2"/>
    <d v="2023-04-24T00:00:00"/>
    <n v="144"/>
    <n v="3.9"/>
    <m/>
    <m/>
    <m/>
    <m/>
    <n v="2023"/>
    <x v="1"/>
  </r>
  <r>
    <s v="Call_7679"/>
    <s v="C0005"/>
    <n v="115"/>
    <x v="1"/>
    <d v="2023-04-24T00:00:00"/>
    <n v="111"/>
    <n v="4.3"/>
    <m/>
    <m/>
    <m/>
    <m/>
    <n v="2023"/>
    <x v="1"/>
  </r>
  <r>
    <s v="Call_7680"/>
    <s v="C0008"/>
    <n v="26"/>
    <x v="3"/>
    <d v="2023-04-24T00:00:00"/>
    <n v="43"/>
    <n v="4.2"/>
    <m/>
    <m/>
    <m/>
    <m/>
    <n v="2023"/>
    <x v="1"/>
  </r>
  <r>
    <s v="Call_7681"/>
    <s v="C0010"/>
    <n v="131"/>
    <x v="4"/>
    <d v="2023-04-24T00:00:00"/>
    <n v="41"/>
    <n v="4.9000000000000004"/>
    <m/>
    <m/>
    <m/>
    <m/>
    <n v="2023"/>
    <x v="1"/>
  </r>
  <r>
    <s v="Call_7682"/>
    <s v="C0005"/>
    <n v="27"/>
    <x v="4"/>
    <d v="2023-04-24T00:00:00"/>
    <n v="74"/>
    <n v="4"/>
    <m/>
    <m/>
    <m/>
    <m/>
    <n v="2023"/>
    <x v="1"/>
  </r>
  <r>
    <s v="Call_7683"/>
    <s v="C0012"/>
    <n v="75"/>
    <x v="2"/>
    <d v="2023-04-24T00:00:00"/>
    <n v="43"/>
    <n v="4.9000000000000004"/>
    <m/>
    <m/>
    <m/>
    <m/>
    <n v="2023"/>
    <x v="1"/>
  </r>
  <r>
    <s v="Call_7684"/>
    <s v="C0006"/>
    <n v="123"/>
    <x v="4"/>
    <d v="2023-04-24T00:00:00"/>
    <n v="128"/>
    <n v="3.6"/>
    <m/>
    <m/>
    <m/>
    <m/>
    <n v="2023"/>
    <x v="1"/>
  </r>
  <r>
    <s v="Call_7685"/>
    <s v="C0003"/>
    <n v="129"/>
    <x v="4"/>
    <d v="2023-04-25T00:00:00"/>
    <n v="144"/>
    <n v="4.0999999999999996"/>
    <m/>
    <m/>
    <m/>
    <m/>
    <n v="2023"/>
    <x v="2"/>
  </r>
  <r>
    <s v="Call_7686"/>
    <s v="C0012"/>
    <n v="124"/>
    <x v="1"/>
    <d v="2023-04-25T00:00:00"/>
    <n v="132"/>
    <n v="4.9000000000000004"/>
    <m/>
    <m/>
    <m/>
    <m/>
    <n v="2023"/>
    <x v="2"/>
  </r>
  <r>
    <s v="Call_7687"/>
    <s v="C0005"/>
    <n v="108"/>
    <x v="1"/>
    <d v="2023-04-25T00:00:00"/>
    <n v="180"/>
    <n v="3.9"/>
    <m/>
    <m/>
    <m/>
    <m/>
    <n v="2023"/>
    <x v="2"/>
  </r>
  <r>
    <s v="Call_7688"/>
    <s v="C0011"/>
    <n v="15"/>
    <x v="1"/>
    <d v="2023-04-25T00:00:00"/>
    <n v="31"/>
    <n v="4.0999999999999996"/>
    <m/>
    <m/>
    <m/>
    <m/>
    <n v="2023"/>
    <x v="2"/>
  </r>
  <r>
    <s v="Call_7689"/>
    <s v="C0005"/>
    <n v="66"/>
    <x v="1"/>
    <d v="2023-04-25T00:00:00"/>
    <n v="102"/>
    <n v="3.8"/>
    <m/>
    <m/>
    <m/>
    <m/>
    <n v="2023"/>
    <x v="2"/>
  </r>
  <r>
    <s v="Call_7690"/>
    <s v="C0007"/>
    <n v="126"/>
    <x v="2"/>
    <d v="2023-04-26T00:00:00"/>
    <n v="175"/>
    <n v="4.8"/>
    <m/>
    <m/>
    <m/>
    <m/>
    <n v="2023"/>
    <x v="3"/>
  </r>
  <r>
    <s v="Call_7691"/>
    <s v="C0012"/>
    <n v="26"/>
    <x v="0"/>
    <d v="2023-04-26T00:00:00"/>
    <n v="87"/>
    <n v="4.7"/>
    <m/>
    <m/>
    <m/>
    <m/>
    <n v="2023"/>
    <x v="3"/>
  </r>
  <r>
    <s v="Call_7692"/>
    <s v="C0002"/>
    <n v="105"/>
    <x v="2"/>
    <d v="2023-04-26T00:00:00"/>
    <n v="66"/>
    <n v="4.2"/>
    <m/>
    <m/>
    <m/>
    <m/>
    <n v="2023"/>
    <x v="3"/>
  </r>
  <r>
    <s v="Call_7693"/>
    <s v="C0002"/>
    <n v="31"/>
    <x v="2"/>
    <d v="2023-04-26T00:00:00"/>
    <n v="25"/>
    <n v="3.2"/>
    <m/>
    <m/>
    <m/>
    <m/>
    <n v="2023"/>
    <x v="3"/>
  </r>
  <r>
    <s v="Call_7694"/>
    <s v="C0005"/>
    <n v="109"/>
    <x v="1"/>
    <d v="2023-04-26T00:00:00"/>
    <n v="126"/>
    <n v="3.4"/>
    <m/>
    <m/>
    <m/>
    <m/>
    <n v="2023"/>
    <x v="3"/>
  </r>
  <r>
    <s v="Call_7695"/>
    <s v="C0003"/>
    <n v="113"/>
    <x v="3"/>
    <d v="2023-04-27T00:00:00"/>
    <n v="42"/>
    <n v="4.5999999999999996"/>
    <m/>
    <m/>
    <m/>
    <m/>
    <n v="2023"/>
    <x v="4"/>
  </r>
  <r>
    <s v="Call_7696"/>
    <s v="C0007"/>
    <n v="101"/>
    <x v="0"/>
    <d v="2023-04-27T00:00:00"/>
    <n v="225"/>
    <n v="1.9"/>
    <m/>
    <m/>
    <m/>
    <m/>
    <n v="2023"/>
    <x v="4"/>
  </r>
  <r>
    <s v="Call_7697"/>
    <s v="C0014"/>
    <n v="156"/>
    <x v="0"/>
    <d v="2023-04-27T00:00:00"/>
    <n v="42"/>
    <n v="3.3"/>
    <m/>
    <m/>
    <m/>
    <m/>
    <n v="2023"/>
    <x v="4"/>
  </r>
  <r>
    <s v="Call_7698"/>
    <s v="C0005"/>
    <n v="145"/>
    <x v="3"/>
    <d v="2023-04-28T00:00:00"/>
    <n v="110"/>
    <n v="3.1"/>
    <m/>
    <m/>
    <m/>
    <m/>
    <n v="2023"/>
    <x v="5"/>
  </r>
  <r>
    <s v="Call_7699"/>
    <s v="C0006"/>
    <n v="36"/>
    <x v="1"/>
    <d v="2023-04-28T00:00:00"/>
    <n v="225"/>
    <n v="4.8"/>
    <m/>
    <m/>
    <m/>
    <m/>
    <n v="2023"/>
    <x v="5"/>
  </r>
  <r>
    <s v="Call_7700"/>
    <s v="C0002"/>
    <n v="135"/>
    <x v="4"/>
    <d v="2023-04-29T00:00:00"/>
    <n v="125"/>
    <n v="3.3"/>
    <m/>
    <m/>
    <m/>
    <m/>
    <n v="2023"/>
    <x v="6"/>
  </r>
  <r>
    <s v="Call_7701"/>
    <s v="C0007"/>
    <n v="81"/>
    <x v="1"/>
    <d v="2023-04-29T00:00:00"/>
    <n v="78"/>
    <n v="2.9"/>
    <m/>
    <m/>
    <m/>
    <m/>
    <n v="2023"/>
    <x v="6"/>
  </r>
  <r>
    <s v="Call_7702"/>
    <s v="C0007"/>
    <n v="81"/>
    <x v="3"/>
    <d v="2023-04-29T00:00:00"/>
    <n v="40"/>
    <n v="2.4"/>
    <m/>
    <m/>
    <m/>
    <m/>
    <n v="2023"/>
    <x v="6"/>
  </r>
  <r>
    <s v="Call_7703"/>
    <s v="C0009"/>
    <n v="93"/>
    <x v="2"/>
    <d v="2023-04-29T00:00:00"/>
    <n v="150"/>
    <n v="4.5999999999999996"/>
    <m/>
    <m/>
    <m/>
    <m/>
    <n v="2023"/>
    <x v="6"/>
  </r>
  <r>
    <s v="Call_7704"/>
    <s v="C0005"/>
    <n v="14"/>
    <x v="1"/>
    <d v="2023-04-29T00:00:00"/>
    <n v="96"/>
    <n v="4.8"/>
    <m/>
    <m/>
    <m/>
    <m/>
    <n v="2023"/>
    <x v="6"/>
  </r>
  <r>
    <s v="Call_7705"/>
    <s v="C0002"/>
    <n v="95"/>
    <x v="3"/>
    <d v="2023-04-30T00:00:00"/>
    <n v="75"/>
    <n v="4.8"/>
    <m/>
    <m/>
    <m/>
    <m/>
    <n v="2023"/>
    <x v="0"/>
  </r>
  <r>
    <s v="Call_7706"/>
    <s v="C0009"/>
    <n v="81"/>
    <x v="3"/>
    <d v="2023-04-30T00:00:00"/>
    <n v="60"/>
    <n v="3.6"/>
    <m/>
    <m/>
    <m/>
    <m/>
    <n v="2023"/>
    <x v="0"/>
  </r>
  <r>
    <s v="Call_7707"/>
    <s v="C0008"/>
    <n v="60"/>
    <x v="1"/>
    <d v="2023-05-01T00:00:00"/>
    <n v="41"/>
    <n v="4.8"/>
    <m/>
    <m/>
    <m/>
    <m/>
    <n v="2023"/>
    <x v="1"/>
  </r>
  <r>
    <s v="Call_7708"/>
    <s v="C0013"/>
    <n v="137"/>
    <x v="2"/>
    <d v="2023-05-01T00:00:00"/>
    <n v="20"/>
    <n v="4.2"/>
    <m/>
    <m/>
    <m/>
    <m/>
    <n v="2023"/>
    <x v="1"/>
  </r>
  <r>
    <s v="Call_7709"/>
    <s v="C0004"/>
    <n v="112"/>
    <x v="4"/>
    <d v="2023-05-01T00:00:00"/>
    <n v="84"/>
    <n v="2.6"/>
    <m/>
    <m/>
    <m/>
    <m/>
    <n v="2023"/>
    <x v="1"/>
  </r>
  <r>
    <s v="Call_7710"/>
    <s v="C0002"/>
    <n v="76"/>
    <x v="0"/>
    <d v="2023-05-01T00:00:00"/>
    <n v="140"/>
    <n v="3.7"/>
    <m/>
    <m/>
    <m/>
    <m/>
    <n v="2023"/>
    <x v="1"/>
  </r>
  <r>
    <s v="Call_7711"/>
    <s v="C0015"/>
    <n v="73"/>
    <x v="1"/>
    <d v="2023-05-01T00:00:00"/>
    <n v="66"/>
    <n v="4.8"/>
    <m/>
    <m/>
    <m/>
    <m/>
    <n v="2023"/>
    <x v="1"/>
  </r>
  <r>
    <s v="Call_7712"/>
    <s v="C0010"/>
    <n v="119"/>
    <x v="2"/>
    <d v="2023-05-01T00:00:00"/>
    <n v="105"/>
    <n v="4.7"/>
    <m/>
    <m/>
    <m/>
    <m/>
    <n v="2023"/>
    <x v="1"/>
  </r>
  <r>
    <s v="Call_7713"/>
    <s v="C0003"/>
    <n v="135"/>
    <x v="3"/>
    <d v="2023-05-02T00:00:00"/>
    <n v="104"/>
    <n v="4.0999999999999996"/>
    <m/>
    <m/>
    <m/>
    <m/>
    <n v="2023"/>
    <x v="2"/>
  </r>
  <r>
    <s v="Call_7714"/>
    <s v="C0013"/>
    <n v="41"/>
    <x v="4"/>
    <d v="2023-05-02T00:00:00"/>
    <n v="123"/>
    <n v="3.2"/>
    <m/>
    <m/>
    <m/>
    <m/>
    <n v="2023"/>
    <x v="2"/>
  </r>
  <r>
    <s v="Call_7715"/>
    <s v="C0005"/>
    <n v="35"/>
    <x v="3"/>
    <d v="2023-05-03T00:00:00"/>
    <n v="215"/>
    <n v="4.3"/>
    <m/>
    <m/>
    <m/>
    <m/>
    <n v="2023"/>
    <x v="3"/>
  </r>
  <r>
    <s v="Call_7716"/>
    <s v="C0003"/>
    <n v="96"/>
    <x v="1"/>
    <d v="2023-05-03T00:00:00"/>
    <n v="46"/>
    <n v="0.7"/>
    <m/>
    <m/>
    <m/>
    <m/>
    <n v="2023"/>
    <x v="3"/>
  </r>
  <r>
    <s v="Call_7717"/>
    <s v="C0009"/>
    <n v="61"/>
    <x v="4"/>
    <d v="2023-05-03T00:00:00"/>
    <n v="115"/>
    <n v="3.7"/>
    <m/>
    <m/>
    <m/>
    <m/>
    <n v="2023"/>
    <x v="3"/>
  </r>
  <r>
    <s v="Call_7718"/>
    <s v="C0003"/>
    <n v="91"/>
    <x v="4"/>
    <d v="2023-05-03T00:00:00"/>
    <n v="124"/>
    <n v="3.9"/>
    <m/>
    <m/>
    <m/>
    <m/>
    <n v="2023"/>
    <x v="3"/>
  </r>
  <r>
    <s v="Call_7719"/>
    <s v="C0001"/>
    <n v="30"/>
    <x v="4"/>
    <d v="2023-05-04T00:00:00"/>
    <n v="205"/>
    <n v="4.5"/>
    <m/>
    <m/>
    <m/>
    <m/>
    <n v="2023"/>
    <x v="4"/>
  </r>
  <r>
    <s v="Call_7720"/>
    <s v="C0008"/>
    <n v="111"/>
    <x v="2"/>
    <d v="2023-05-04T00:00:00"/>
    <n v="90"/>
    <n v="2.8"/>
    <m/>
    <m/>
    <m/>
    <m/>
    <n v="2023"/>
    <x v="4"/>
  </r>
  <r>
    <s v="Call_7721"/>
    <s v="C0009"/>
    <n v="81"/>
    <x v="1"/>
    <d v="2023-05-04T00:00:00"/>
    <n v="92"/>
    <n v="4.9000000000000004"/>
    <m/>
    <m/>
    <m/>
    <m/>
    <n v="2023"/>
    <x v="4"/>
  </r>
  <r>
    <s v="Call_7722"/>
    <s v="C0002"/>
    <n v="40"/>
    <x v="3"/>
    <d v="2023-05-06T00:00:00"/>
    <n v="108"/>
    <n v="4.2"/>
    <m/>
    <m/>
    <m/>
    <m/>
    <n v="2023"/>
    <x v="6"/>
  </r>
  <r>
    <s v="Call_7723"/>
    <s v="C0008"/>
    <n v="143"/>
    <x v="3"/>
    <d v="2023-05-06T00:00:00"/>
    <n v="54"/>
    <n v="4.4000000000000004"/>
    <m/>
    <m/>
    <m/>
    <m/>
    <n v="2023"/>
    <x v="6"/>
  </r>
  <r>
    <s v="Call_7724"/>
    <s v="C0002"/>
    <n v="70"/>
    <x v="3"/>
    <d v="2023-05-07T00:00:00"/>
    <n v="44"/>
    <n v="3.5"/>
    <m/>
    <m/>
    <m/>
    <m/>
    <n v="2023"/>
    <x v="0"/>
  </r>
  <r>
    <s v="Call_7725"/>
    <s v="C0015"/>
    <n v="137"/>
    <x v="3"/>
    <d v="2023-05-07T00:00:00"/>
    <n v="44"/>
    <n v="4.7"/>
    <m/>
    <m/>
    <m/>
    <m/>
    <n v="2023"/>
    <x v="0"/>
  </r>
  <r>
    <s v="Call_7726"/>
    <s v="C0003"/>
    <n v="52"/>
    <x v="1"/>
    <d v="2023-05-08T00:00:00"/>
    <n v="37"/>
    <n v="4.9000000000000004"/>
    <m/>
    <m/>
    <m/>
    <m/>
    <n v="2023"/>
    <x v="1"/>
  </r>
  <r>
    <s v="Call_7727"/>
    <s v="C0004"/>
    <n v="31"/>
    <x v="2"/>
    <d v="2023-05-08T00:00:00"/>
    <n v="180"/>
    <n v="4.5"/>
    <m/>
    <m/>
    <m/>
    <m/>
    <n v="2023"/>
    <x v="1"/>
  </r>
  <r>
    <s v="Call_7728"/>
    <s v="C0003"/>
    <n v="114"/>
    <x v="4"/>
    <d v="2023-05-08T00:00:00"/>
    <n v="105"/>
    <n v="4.9000000000000004"/>
    <m/>
    <m/>
    <m/>
    <m/>
    <n v="2023"/>
    <x v="1"/>
  </r>
  <r>
    <s v="Call_7729"/>
    <s v="C0015"/>
    <n v="73"/>
    <x v="0"/>
    <d v="2023-05-08T00:00:00"/>
    <n v="87"/>
    <n v="3.6"/>
    <m/>
    <m/>
    <m/>
    <m/>
    <n v="2023"/>
    <x v="1"/>
  </r>
  <r>
    <s v="Call_7730"/>
    <s v="C0009"/>
    <n v="25"/>
    <x v="2"/>
    <d v="2023-05-08T00:00:00"/>
    <n v="52"/>
    <n v="3.8"/>
    <m/>
    <m/>
    <m/>
    <m/>
    <n v="2023"/>
    <x v="1"/>
  </r>
  <r>
    <s v="Call_7731"/>
    <s v="C0011"/>
    <n v="44"/>
    <x v="4"/>
    <d v="2023-05-08T00:00:00"/>
    <n v="63"/>
    <n v="3.5"/>
    <m/>
    <m/>
    <m/>
    <m/>
    <n v="2023"/>
    <x v="1"/>
  </r>
  <r>
    <s v="Call_7732"/>
    <s v="C0006"/>
    <n v="34"/>
    <x v="1"/>
    <d v="2023-05-09T00:00:00"/>
    <n v="195"/>
    <n v="4.8"/>
    <m/>
    <m/>
    <m/>
    <m/>
    <n v="2023"/>
    <x v="2"/>
  </r>
  <r>
    <s v="Call_7733"/>
    <s v="C0008"/>
    <n v="89"/>
    <x v="3"/>
    <d v="2023-05-10T00:00:00"/>
    <n v="176"/>
    <n v="4.5"/>
    <m/>
    <m/>
    <m/>
    <m/>
    <n v="2023"/>
    <x v="3"/>
  </r>
  <r>
    <s v="Call_7734"/>
    <s v="C0010"/>
    <n v="54"/>
    <x v="2"/>
    <d v="2023-05-11T00:00:00"/>
    <n v="31"/>
    <n v="3.3"/>
    <m/>
    <m/>
    <m/>
    <m/>
    <n v="2023"/>
    <x v="4"/>
  </r>
  <r>
    <s v="Call_7735"/>
    <s v="C0005"/>
    <n v="25"/>
    <x v="2"/>
    <d v="2023-05-12T00:00:00"/>
    <n v="27"/>
    <n v="3.2"/>
    <m/>
    <m/>
    <m/>
    <m/>
    <n v="2023"/>
    <x v="5"/>
  </r>
  <r>
    <s v="Call_7736"/>
    <s v="C0013"/>
    <n v="91"/>
    <x v="3"/>
    <d v="2023-05-12T00:00:00"/>
    <n v="76"/>
    <n v="4.9000000000000004"/>
    <m/>
    <m/>
    <m/>
    <m/>
    <n v="2023"/>
    <x v="5"/>
  </r>
  <r>
    <s v="Call_7737"/>
    <s v="C0011"/>
    <n v="144"/>
    <x v="4"/>
    <d v="2023-05-12T00:00:00"/>
    <n v="62"/>
    <n v="4.8"/>
    <m/>
    <m/>
    <m/>
    <m/>
    <n v="2023"/>
    <x v="5"/>
  </r>
  <r>
    <s v="Call_7738"/>
    <s v="C0013"/>
    <n v="81"/>
    <x v="1"/>
    <d v="2023-05-14T00:00:00"/>
    <n v="100"/>
    <n v="1.3"/>
    <m/>
    <m/>
    <m/>
    <m/>
    <n v="2023"/>
    <x v="0"/>
  </r>
  <r>
    <s v="Call_7739"/>
    <s v="C0001"/>
    <n v="92"/>
    <x v="2"/>
    <d v="2023-05-14T00:00:00"/>
    <n v="44"/>
    <n v="3.1"/>
    <m/>
    <m/>
    <m/>
    <m/>
    <n v="2023"/>
    <x v="0"/>
  </r>
  <r>
    <s v="Call_7740"/>
    <s v="C0005"/>
    <n v="115"/>
    <x v="3"/>
    <d v="2023-05-14T00:00:00"/>
    <n v="168"/>
    <n v="3.4"/>
    <m/>
    <m/>
    <m/>
    <m/>
    <n v="2023"/>
    <x v="0"/>
  </r>
  <r>
    <s v="Call_7741"/>
    <s v="C0007"/>
    <n v="56"/>
    <x v="3"/>
    <d v="2023-05-15T00:00:00"/>
    <n v="200"/>
    <n v="4.5999999999999996"/>
    <m/>
    <m/>
    <m/>
    <m/>
    <n v="2023"/>
    <x v="1"/>
  </r>
  <r>
    <s v="Call_7742"/>
    <s v="C0004"/>
    <n v="154"/>
    <x v="2"/>
    <d v="2023-05-15T00:00:00"/>
    <n v="84"/>
    <n v="4.3"/>
    <m/>
    <m/>
    <m/>
    <m/>
    <n v="2023"/>
    <x v="1"/>
  </r>
  <r>
    <s v="Call_7743"/>
    <s v="C0008"/>
    <n v="51"/>
    <x v="3"/>
    <d v="2023-05-16T00:00:00"/>
    <n v="117"/>
    <n v="2.7"/>
    <m/>
    <m/>
    <m/>
    <m/>
    <n v="2023"/>
    <x v="2"/>
  </r>
  <r>
    <s v="Call_7744"/>
    <s v="C0006"/>
    <n v="21"/>
    <x v="1"/>
    <d v="2023-05-16T00:00:00"/>
    <n v="63"/>
    <n v="4.2"/>
    <m/>
    <m/>
    <m/>
    <m/>
    <n v="2023"/>
    <x v="2"/>
  </r>
  <r>
    <s v="Call_7745"/>
    <s v="C0005"/>
    <n v="80"/>
    <x v="3"/>
    <d v="2023-05-17T00:00:00"/>
    <n v="145"/>
    <n v="4.9000000000000004"/>
    <m/>
    <m/>
    <m/>
    <m/>
    <n v="2023"/>
    <x v="3"/>
  </r>
  <r>
    <s v="Call_7746"/>
    <s v="C0008"/>
    <n v="139"/>
    <x v="2"/>
    <d v="2023-05-17T00:00:00"/>
    <n v="220"/>
    <n v="3.2"/>
    <m/>
    <m/>
    <m/>
    <m/>
    <n v="2023"/>
    <x v="3"/>
  </r>
  <r>
    <s v="Call_7747"/>
    <s v="C0002"/>
    <n v="50"/>
    <x v="1"/>
    <d v="2023-05-17T00:00:00"/>
    <n v="26"/>
    <n v="4.7"/>
    <m/>
    <m/>
    <m/>
    <m/>
    <n v="2023"/>
    <x v="3"/>
  </r>
  <r>
    <s v="Call_7748"/>
    <s v="C0005"/>
    <n v="88"/>
    <x v="3"/>
    <d v="2023-05-17T00:00:00"/>
    <n v="78"/>
    <n v="4.3"/>
    <m/>
    <m/>
    <m/>
    <m/>
    <n v="2023"/>
    <x v="3"/>
  </r>
  <r>
    <s v="Call_7749"/>
    <s v="C0010"/>
    <n v="19"/>
    <x v="4"/>
    <d v="2023-05-18T00:00:00"/>
    <n v="132"/>
    <n v="4.3"/>
    <m/>
    <m/>
    <m/>
    <m/>
    <n v="2023"/>
    <x v="4"/>
  </r>
  <r>
    <s v="Call_7750"/>
    <s v="C0009"/>
    <n v="104"/>
    <x v="4"/>
    <d v="2023-05-19T00:00:00"/>
    <n v="68"/>
    <n v="3.7"/>
    <m/>
    <m/>
    <m/>
    <m/>
    <n v="2023"/>
    <x v="5"/>
  </r>
  <r>
    <s v="Call_7751"/>
    <s v="C0004"/>
    <n v="67"/>
    <x v="2"/>
    <d v="2023-05-21T00:00:00"/>
    <n v="129"/>
    <n v="4.7"/>
    <m/>
    <m/>
    <m/>
    <m/>
    <n v="2023"/>
    <x v="0"/>
  </r>
  <r>
    <s v="Call_7752"/>
    <s v="C0012"/>
    <n v="107"/>
    <x v="4"/>
    <d v="2023-05-21T00:00:00"/>
    <n v="115"/>
    <n v="4.9000000000000004"/>
    <m/>
    <m/>
    <m/>
    <m/>
    <n v="2023"/>
    <x v="0"/>
  </r>
  <r>
    <s v="Call_7753"/>
    <s v="C0012"/>
    <n v="93"/>
    <x v="4"/>
    <d v="2023-05-21T00:00:00"/>
    <n v="128"/>
    <n v="3.9"/>
    <m/>
    <m/>
    <m/>
    <m/>
    <n v="2023"/>
    <x v="0"/>
  </r>
  <r>
    <s v="Call_7754"/>
    <s v="C0012"/>
    <n v="117"/>
    <x v="2"/>
    <d v="2023-05-21T00:00:00"/>
    <n v="90"/>
    <n v="4.5"/>
    <m/>
    <m/>
    <m/>
    <m/>
    <n v="2023"/>
    <x v="0"/>
  </r>
  <r>
    <s v="Call_7755"/>
    <s v="C0002"/>
    <n v="76"/>
    <x v="3"/>
    <d v="2023-05-22T00:00:00"/>
    <n v="39"/>
    <n v="4.5999999999999996"/>
    <m/>
    <m/>
    <m/>
    <m/>
    <n v="2023"/>
    <x v="1"/>
  </r>
  <r>
    <s v="Call_7756"/>
    <s v="C0010"/>
    <n v="64"/>
    <x v="4"/>
    <d v="2023-05-22T00:00:00"/>
    <n v="132"/>
    <n v="3.3"/>
    <m/>
    <m/>
    <m/>
    <m/>
    <n v="2023"/>
    <x v="1"/>
  </r>
  <r>
    <s v="Call_7757"/>
    <s v="C0011"/>
    <n v="33"/>
    <x v="4"/>
    <d v="2023-05-22T00:00:00"/>
    <n v="170"/>
    <n v="3.8"/>
    <m/>
    <m/>
    <m/>
    <m/>
    <n v="2023"/>
    <x v="1"/>
  </r>
  <r>
    <s v="Call_7758"/>
    <s v="C0012"/>
    <n v="115"/>
    <x v="2"/>
    <d v="2023-05-22T00:00:00"/>
    <n v="42"/>
    <n v="4.7"/>
    <m/>
    <m/>
    <m/>
    <m/>
    <n v="2023"/>
    <x v="1"/>
  </r>
  <r>
    <s v="Call_7759"/>
    <s v="C0014"/>
    <n v="155"/>
    <x v="3"/>
    <d v="2023-05-23T00:00:00"/>
    <n v="37"/>
    <n v="4"/>
    <m/>
    <m/>
    <m/>
    <m/>
    <n v="2023"/>
    <x v="2"/>
  </r>
  <r>
    <s v="Call_7760"/>
    <s v="C0004"/>
    <n v="117"/>
    <x v="3"/>
    <d v="2023-05-23T00:00:00"/>
    <n v="88"/>
    <n v="4.7"/>
    <m/>
    <m/>
    <m/>
    <m/>
    <n v="2023"/>
    <x v="2"/>
  </r>
  <r>
    <s v="Call_7761"/>
    <s v="C0008"/>
    <n v="63"/>
    <x v="3"/>
    <d v="2023-05-23T00:00:00"/>
    <n v="80"/>
    <n v="2.5"/>
    <m/>
    <m/>
    <m/>
    <m/>
    <n v="2023"/>
    <x v="2"/>
  </r>
  <r>
    <s v="Call_7762"/>
    <s v="C0010"/>
    <n v="59"/>
    <x v="0"/>
    <d v="2023-05-24T00:00:00"/>
    <n v="123"/>
    <n v="3.6"/>
    <m/>
    <m/>
    <m/>
    <m/>
    <n v="2023"/>
    <x v="3"/>
  </r>
  <r>
    <s v="Call_7763"/>
    <s v="C0006"/>
    <n v="133"/>
    <x v="4"/>
    <d v="2023-05-24T00:00:00"/>
    <n v="31"/>
    <n v="3.7"/>
    <m/>
    <m/>
    <m/>
    <m/>
    <n v="2023"/>
    <x v="3"/>
  </r>
  <r>
    <s v="Call_7764"/>
    <s v="C0001"/>
    <n v="101"/>
    <x v="1"/>
    <d v="2023-05-24T00:00:00"/>
    <n v="205"/>
    <n v="3.9"/>
    <m/>
    <m/>
    <m/>
    <m/>
    <n v="2023"/>
    <x v="3"/>
  </r>
  <r>
    <s v="Call_7765"/>
    <s v="C0013"/>
    <n v="151"/>
    <x v="3"/>
    <d v="2023-05-25T00:00:00"/>
    <n v="123"/>
    <n v="3.7"/>
    <m/>
    <m/>
    <m/>
    <m/>
    <n v="2023"/>
    <x v="4"/>
  </r>
  <r>
    <s v="Call_7766"/>
    <s v="C0011"/>
    <n v="146"/>
    <x v="4"/>
    <d v="2023-05-25T00:00:00"/>
    <n v="123"/>
    <n v="4.3"/>
    <m/>
    <m/>
    <m/>
    <m/>
    <n v="2023"/>
    <x v="4"/>
  </r>
  <r>
    <s v="Call_7767"/>
    <s v="C0008"/>
    <n v="148"/>
    <x v="4"/>
    <d v="2023-05-25T00:00:00"/>
    <n v="36"/>
    <n v="2.9"/>
    <m/>
    <m/>
    <m/>
    <m/>
    <n v="2023"/>
    <x v="4"/>
  </r>
  <r>
    <s v="Call_7768"/>
    <s v="C0013"/>
    <n v="81"/>
    <x v="4"/>
    <d v="2023-05-25T00:00:00"/>
    <n v="116"/>
    <n v="4.3"/>
    <m/>
    <m/>
    <m/>
    <m/>
    <n v="2023"/>
    <x v="4"/>
  </r>
  <r>
    <s v="Call_7769"/>
    <s v="C0009"/>
    <n v="115"/>
    <x v="4"/>
    <d v="2023-05-25T00:00:00"/>
    <n v="40"/>
    <n v="4.9000000000000004"/>
    <m/>
    <m/>
    <m/>
    <m/>
    <n v="2023"/>
    <x v="4"/>
  </r>
  <r>
    <s v="Call_7770"/>
    <s v="C0009"/>
    <n v="117"/>
    <x v="3"/>
    <d v="2023-05-25T00:00:00"/>
    <n v="40"/>
    <n v="4"/>
    <m/>
    <m/>
    <m/>
    <m/>
    <n v="2023"/>
    <x v="4"/>
  </r>
  <r>
    <s v="Call_7771"/>
    <s v="C0001"/>
    <n v="110"/>
    <x v="2"/>
    <d v="2023-05-26T00:00:00"/>
    <n v="82"/>
    <n v="4"/>
    <m/>
    <m/>
    <m/>
    <m/>
    <n v="2023"/>
    <x v="5"/>
  </r>
  <r>
    <s v="Call_7772"/>
    <s v="C0002"/>
    <n v="103"/>
    <x v="0"/>
    <d v="2023-05-26T00:00:00"/>
    <n v="62"/>
    <n v="3.4"/>
    <m/>
    <m/>
    <m/>
    <m/>
    <n v="2023"/>
    <x v="5"/>
  </r>
  <r>
    <s v="Call_7773"/>
    <s v="C0014"/>
    <n v="45"/>
    <x v="0"/>
    <d v="2023-05-26T00:00:00"/>
    <n v="135"/>
    <n v="3.9"/>
    <m/>
    <m/>
    <m/>
    <m/>
    <n v="2023"/>
    <x v="5"/>
  </r>
  <r>
    <s v="Call_7774"/>
    <s v="C0001"/>
    <n v="110"/>
    <x v="1"/>
    <d v="2023-05-26T00:00:00"/>
    <n v="155"/>
    <n v="2.1"/>
    <m/>
    <m/>
    <m/>
    <m/>
    <n v="2023"/>
    <x v="5"/>
  </r>
  <r>
    <s v="Call_7775"/>
    <s v="C0010"/>
    <n v="43"/>
    <x v="2"/>
    <d v="2023-05-26T00:00:00"/>
    <n v="37"/>
    <n v="4.9000000000000004"/>
    <m/>
    <m/>
    <m/>
    <m/>
    <n v="2023"/>
    <x v="5"/>
  </r>
  <r>
    <s v="Call_7776"/>
    <s v="C0001"/>
    <n v="104"/>
    <x v="3"/>
    <d v="2023-05-27T00:00:00"/>
    <n v="56"/>
    <n v="3.4"/>
    <m/>
    <m/>
    <m/>
    <m/>
    <n v="2023"/>
    <x v="6"/>
  </r>
  <r>
    <s v="Call_7777"/>
    <s v="C0001"/>
    <n v="101"/>
    <x v="3"/>
    <d v="2023-05-27T00:00:00"/>
    <n v="185"/>
    <n v="5"/>
    <m/>
    <m/>
    <m/>
    <m/>
    <n v="2023"/>
    <x v="6"/>
  </r>
  <r>
    <s v="Call_7778"/>
    <s v="C0003"/>
    <n v="55"/>
    <x v="2"/>
    <d v="2023-05-28T00:00:00"/>
    <n v="145"/>
    <n v="4.5"/>
    <m/>
    <m/>
    <m/>
    <m/>
    <n v="2023"/>
    <x v="0"/>
  </r>
  <r>
    <s v="Call_7779"/>
    <s v="C0013"/>
    <n v="40"/>
    <x v="0"/>
    <d v="2023-05-28T00:00:00"/>
    <n v="116"/>
    <n v="2.6"/>
    <m/>
    <m/>
    <m/>
    <m/>
    <n v="2023"/>
    <x v="0"/>
  </r>
  <r>
    <s v="Call_7780"/>
    <s v="C0010"/>
    <n v="122"/>
    <x v="4"/>
    <d v="2023-05-28T00:00:00"/>
    <n v="45"/>
    <n v="4.2"/>
    <m/>
    <m/>
    <m/>
    <m/>
    <n v="2023"/>
    <x v="0"/>
  </r>
  <r>
    <s v="Call_7781"/>
    <s v="C0011"/>
    <n v="98"/>
    <x v="3"/>
    <d v="2023-05-29T00:00:00"/>
    <n v="35"/>
    <n v="4.5"/>
    <m/>
    <m/>
    <m/>
    <m/>
    <n v="2023"/>
    <x v="1"/>
  </r>
  <r>
    <s v="Call_7782"/>
    <s v="C0009"/>
    <n v="110"/>
    <x v="0"/>
    <d v="2023-05-29T00:00:00"/>
    <n v="100"/>
    <n v="4.4000000000000004"/>
    <m/>
    <m/>
    <m/>
    <m/>
    <n v="2023"/>
    <x v="1"/>
  </r>
  <r>
    <s v="Call_7783"/>
    <s v="C0009"/>
    <n v="62"/>
    <x v="2"/>
    <d v="2023-05-30T00:00:00"/>
    <n v="125"/>
    <n v="3.5"/>
    <m/>
    <m/>
    <m/>
    <m/>
    <n v="2023"/>
    <x v="2"/>
  </r>
  <r>
    <s v="Call_7784"/>
    <s v="C0010"/>
    <n v="134"/>
    <x v="4"/>
    <d v="2023-05-30T00:00:00"/>
    <n v="120"/>
    <n v="3"/>
    <m/>
    <m/>
    <m/>
    <m/>
    <n v="2023"/>
    <x v="2"/>
  </r>
  <r>
    <s v="Call_7785"/>
    <s v="C0015"/>
    <n v="94"/>
    <x v="1"/>
    <d v="2023-05-30T00:00:00"/>
    <n v="180"/>
    <n v="4.7"/>
    <m/>
    <m/>
    <m/>
    <m/>
    <n v="2023"/>
    <x v="2"/>
  </r>
  <r>
    <s v="Call_7786"/>
    <s v="C0007"/>
    <n v="63"/>
    <x v="0"/>
    <d v="2023-05-30T00:00:00"/>
    <n v="44"/>
    <n v="3"/>
    <m/>
    <m/>
    <m/>
    <m/>
    <n v="2023"/>
    <x v="2"/>
  </r>
  <r>
    <s v="Call_7787"/>
    <s v="C0006"/>
    <n v="95"/>
    <x v="4"/>
    <d v="2023-05-30T00:00:00"/>
    <n v="86"/>
    <n v="3.6"/>
    <m/>
    <m/>
    <m/>
    <m/>
    <n v="2023"/>
    <x v="2"/>
  </r>
  <r>
    <s v="Call_7788"/>
    <s v="C0010"/>
    <n v="106"/>
    <x v="4"/>
    <d v="2023-05-31T00:00:00"/>
    <n v="120"/>
    <n v="4.0999999999999996"/>
    <m/>
    <m/>
    <m/>
    <m/>
    <n v="2023"/>
    <x v="3"/>
  </r>
  <r>
    <s v="Call_7789"/>
    <s v="C0014"/>
    <n v="94"/>
    <x v="1"/>
    <d v="2023-05-31T00:00:00"/>
    <n v="100"/>
    <n v="3.7"/>
    <m/>
    <m/>
    <m/>
    <m/>
    <n v="2023"/>
    <x v="3"/>
  </r>
  <r>
    <s v="Call_7790"/>
    <s v="C0014"/>
    <n v="51"/>
    <x v="1"/>
    <d v="2023-06-01T00:00:00"/>
    <n v="108"/>
    <n v="4.5"/>
    <m/>
    <m/>
    <m/>
    <m/>
    <n v="2023"/>
    <x v="4"/>
  </r>
  <r>
    <s v="Call_7791"/>
    <s v="C0008"/>
    <n v="39"/>
    <x v="1"/>
    <d v="2023-06-01T00:00:00"/>
    <n v="46"/>
    <n v="4.5999999999999996"/>
    <m/>
    <m/>
    <m/>
    <m/>
    <n v="2023"/>
    <x v="4"/>
  </r>
  <r>
    <s v="Call_7792"/>
    <s v="C0013"/>
    <n v="111"/>
    <x v="4"/>
    <d v="2023-06-01T00:00:00"/>
    <n v="210"/>
    <n v="4.3"/>
    <m/>
    <m/>
    <m/>
    <m/>
    <n v="2023"/>
    <x v="4"/>
  </r>
  <r>
    <s v="Call_7793"/>
    <s v="C0012"/>
    <n v="141"/>
    <x v="2"/>
    <d v="2023-06-03T00:00:00"/>
    <n v="54"/>
    <n v="4.8"/>
    <m/>
    <m/>
    <m/>
    <m/>
    <n v="2023"/>
    <x v="6"/>
  </r>
  <r>
    <s v="Call_7794"/>
    <s v="C0007"/>
    <n v="147"/>
    <x v="4"/>
    <d v="2023-06-03T00:00:00"/>
    <n v="115"/>
    <n v="4.7"/>
    <m/>
    <m/>
    <m/>
    <m/>
    <n v="2023"/>
    <x v="6"/>
  </r>
  <r>
    <s v="Call_7795"/>
    <s v="C0015"/>
    <n v="49"/>
    <x v="1"/>
    <d v="2023-06-04T00:00:00"/>
    <n v="100"/>
    <n v="2.2000000000000002"/>
    <m/>
    <m/>
    <m/>
    <m/>
    <n v="2023"/>
    <x v="0"/>
  </r>
  <r>
    <s v="Call_7796"/>
    <s v="C0005"/>
    <n v="75"/>
    <x v="4"/>
    <d v="2023-06-04T00:00:00"/>
    <n v="38"/>
    <n v="4.4000000000000004"/>
    <m/>
    <m/>
    <m/>
    <m/>
    <n v="2023"/>
    <x v="0"/>
  </r>
  <r>
    <s v="Call_7797"/>
    <s v="C0012"/>
    <n v="48"/>
    <x v="2"/>
    <d v="2023-06-05T00:00:00"/>
    <n v="120"/>
    <n v="4.0999999999999996"/>
    <m/>
    <m/>
    <m/>
    <m/>
    <n v="2023"/>
    <x v="1"/>
  </r>
  <r>
    <s v="Call_7798"/>
    <s v="C0009"/>
    <n v="48"/>
    <x v="2"/>
    <d v="2023-06-05T00:00:00"/>
    <n v="120"/>
    <n v="4.0999999999999996"/>
    <m/>
    <m/>
    <m/>
    <m/>
    <n v="2023"/>
    <x v="1"/>
  </r>
  <r>
    <s v="Call_7799"/>
    <s v="C0004"/>
    <n v="138"/>
    <x v="1"/>
    <d v="2023-06-05T00:00:00"/>
    <n v="29"/>
    <n v="4.4000000000000004"/>
    <m/>
    <m/>
    <m/>
    <m/>
    <n v="2023"/>
    <x v="1"/>
  </r>
  <r>
    <s v="Call_7800"/>
    <s v="C0006"/>
    <n v="144"/>
    <x v="1"/>
    <d v="2023-06-06T00:00:00"/>
    <n v="25"/>
    <n v="3.7"/>
    <m/>
    <m/>
    <m/>
    <m/>
    <n v="2023"/>
    <x v="2"/>
  </r>
  <r>
    <s v="Call_7801"/>
    <s v="C0001"/>
    <n v="119"/>
    <x v="4"/>
    <d v="2023-06-07T00:00:00"/>
    <n v="116"/>
    <n v="3.8"/>
    <m/>
    <m/>
    <m/>
    <m/>
    <n v="2023"/>
    <x v="3"/>
  </r>
  <r>
    <s v="Call_7802"/>
    <s v="C0004"/>
    <n v="101"/>
    <x v="2"/>
    <d v="2023-06-08T00:00:00"/>
    <n v="132"/>
    <n v="4.3"/>
    <m/>
    <m/>
    <m/>
    <m/>
    <n v="2023"/>
    <x v="4"/>
  </r>
  <r>
    <s v="Call_7803"/>
    <s v="C0006"/>
    <n v="59"/>
    <x v="4"/>
    <d v="2023-06-09T00:00:00"/>
    <n v="90"/>
    <n v="3.5"/>
    <m/>
    <m/>
    <m/>
    <m/>
    <n v="2023"/>
    <x v="5"/>
  </r>
  <r>
    <s v="Call_7804"/>
    <s v="C0013"/>
    <n v="125"/>
    <x v="0"/>
    <d v="2023-06-09T00:00:00"/>
    <n v="87"/>
    <n v="4.0999999999999996"/>
    <m/>
    <m/>
    <m/>
    <m/>
    <n v="2023"/>
    <x v="5"/>
  </r>
  <r>
    <s v="Call_7805"/>
    <s v="C0010"/>
    <n v="147"/>
    <x v="4"/>
    <d v="2023-06-09T00:00:00"/>
    <n v="140"/>
    <n v="4.2"/>
    <m/>
    <m/>
    <m/>
    <m/>
    <n v="2023"/>
    <x v="5"/>
  </r>
  <r>
    <s v="Call_7806"/>
    <s v="C0002"/>
    <n v="76"/>
    <x v="4"/>
    <d v="2023-06-09T00:00:00"/>
    <n v="164"/>
    <n v="4.5"/>
    <m/>
    <m/>
    <m/>
    <m/>
    <n v="2023"/>
    <x v="5"/>
  </r>
  <r>
    <s v="Call_7807"/>
    <s v="C0007"/>
    <n v="99"/>
    <x v="2"/>
    <d v="2023-06-10T00:00:00"/>
    <n v="180"/>
    <n v="3.8"/>
    <m/>
    <m/>
    <m/>
    <m/>
    <n v="2023"/>
    <x v="6"/>
  </r>
  <r>
    <s v="Call_7808"/>
    <s v="C0008"/>
    <n v="111"/>
    <x v="3"/>
    <d v="2023-06-11T00:00:00"/>
    <n v="22"/>
    <n v="4.0999999999999996"/>
    <m/>
    <m/>
    <m/>
    <m/>
    <n v="2023"/>
    <x v="0"/>
  </r>
  <r>
    <s v="Call_7809"/>
    <s v="C0011"/>
    <n v="147"/>
    <x v="0"/>
    <d v="2023-06-11T00:00:00"/>
    <n v="82"/>
    <n v="4.4000000000000004"/>
    <m/>
    <m/>
    <m/>
    <m/>
    <n v="2023"/>
    <x v="0"/>
  </r>
  <r>
    <s v="Call_7810"/>
    <s v="C0003"/>
    <n v="141"/>
    <x v="2"/>
    <d v="2023-06-11T00:00:00"/>
    <n v="100"/>
    <n v="4.5999999999999996"/>
    <m/>
    <m/>
    <m/>
    <m/>
    <n v="2023"/>
    <x v="0"/>
  </r>
  <r>
    <s v="Call_7811"/>
    <s v="C0002"/>
    <n v="71"/>
    <x v="4"/>
    <d v="2023-06-12T00:00:00"/>
    <n v="52"/>
    <n v="3.4"/>
    <m/>
    <m/>
    <m/>
    <m/>
    <n v="2023"/>
    <x v="1"/>
  </r>
  <r>
    <s v="Call_7812"/>
    <s v="C0002"/>
    <n v="121"/>
    <x v="0"/>
    <d v="2023-06-13T00:00:00"/>
    <n v="84"/>
    <n v="4.5999999999999996"/>
    <m/>
    <m/>
    <m/>
    <m/>
    <n v="2023"/>
    <x v="2"/>
  </r>
  <r>
    <s v="Call_7813"/>
    <s v="C0002"/>
    <n v="60"/>
    <x v="0"/>
    <d v="2023-06-13T00:00:00"/>
    <n v="37"/>
    <n v="3.9"/>
    <m/>
    <m/>
    <m/>
    <m/>
    <n v="2023"/>
    <x v="2"/>
  </r>
  <r>
    <s v="Call_7814"/>
    <s v="C0015"/>
    <n v="158"/>
    <x v="2"/>
    <d v="2023-06-14T00:00:00"/>
    <n v="190"/>
    <n v="4"/>
    <m/>
    <m/>
    <m/>
    <m/>
    <n v="2023"/>
    <x v="3"/>
  </r>
  <r>
    <s v="Call_7815"/>
    <s v="C0010"/>
    <n v="159"/>
    <x v="1"/>
    <d v="2023-06-14T00:00:00"/>
    <n v="66"/>
    <n v="3.4"/>
    <m/>
    <m/>
    <m/>
    <m/>
    <n v="2023"/>
    <x v="3"/>
  </r>
  <r>
    <s v="Call_7816"/>
    <s v="C0004"/>
    <n v="70"/>
    <x v="4"/>
    <d v="2023-06-15T00:00:00"/>
    <n v="116"/>
    <n v="3.2"/>
    <m/>
    <m/>
    <m/>
    <m/>
    <n v="2023"/>
    <x v="4"/>
  </r>
  <r>
    <s v="Call_7817"/>
    <s v="C0012"/>
    <n v="78"/>
    <x v="3"/>
    <d v="2023-06-15T00:00:00"/>
    <n v="28"/>
    <n v="3.9"/>
    <m/>
    <m/>
    <m/>
    <m/>
    <n v="2023"/>
    <x v="4"/>
  </r>
  <r>
    <s v="Call_7818"/>
    <s v="C0011"/>
    <n v="103"/>
    <x v="4"/>
    <d v="2023-06-15T00:00:00"/>
    <n v="120"/>
    <n v="5"/>
    <m/>
    <m/>
    <m/>
    <m/>
    <n v="2023"/>
    <x v="4"/>
  </r>
  <r>
    <s v="Call_7819"/>
    <s v="C0005"/>
    <n v="108"/>
    <x v="2"/>
    <d v="2023-06-15T00:00:00"/>
    <n v="56"/>
    <n v="3.5"/>
    <m/>
    <m/>
    <m/>
    <m/>
    <n v="2023"/>
    <x v="4"/>
  </r>
  <r>
    <s v="Call_7820"/>
    <s v="C0005"/>
    <n v="44"/>
    <x v="0"/>
    <d v="2023-06-15T00:00:00"/>
    <n v="170"/>
    <n v="3.8"/>
    <m/>
    <m/>
    <m/>
    <m/>
    <n v="2023"/>
    <x v="4"/>
  </r>
  <r>
    <s v="Call_7821"/>
    <s v="C0012"/>
    <n v="127"/>
    <x v="2"/>
    <d v="2023-06-16T00:00:00"/>
    <n v="200"/>
    <n v="4.8"/>
    <m/>
    <m/>
    <m/>
    <m/>
    <n v="2023"/>
    <x v="5"/>
  </r>
  <r>
    <s v="Call_7822"/>
    <s v="C0011"/>
    <n v="132"/>
    <x v="4"/>
    <d v="2023-06-17T00:00:00"/>
    <n v="50"/>
    <n v="4.2"/>
    <m/>
    <m/>
    <m/>
    <m/>
    <n v="2023"/>
    <x v="6"/>
  </r>
  <r>
    <s v="Call_7823"/>
    <s v="C0003"/>
    <n v="106"/>
    <x v="3"/>
    <d v="2023-06-17T00:00:00"/>
    <n v="112"/>
    <n v="3.7"/>
    <m/>
    <m/>
    <m/>
    <m/>
    <n v="2023"/>
    <x v="6"/>
  </r>
  <r>
    <s v="Call_7824"/>
    <s v="C0008"/>
    <n v="107"/>
    <x v="4"/>
    <d v="2023-06-18T00:00:00"/>
    <n v="39"/>
    <n v="4.8"/>
    <m/>
    <m/>
    <m/>
    <m/>
    <n v="2023"/>
    <x v="0"/>
  </r>
  <r>
    <s v="Call_7825"/>
    <s v="C0010"/>
    <n v="85"/>
    <x v="3"/>
    <d v="2023-06-18T00:00:00"/>
    <n v="38"/>
    <n v="4.8"/>
    <m/>
    <m/>
    <m/>
    <m/>
    <n v="2023"/>
    <x v="0"/>
  </r>
  <r>
    <s v="Call_7826"/>
    <s v="C0007"/>
    <n v="49"/>
    <x v="4"/>
    <d v="2023-06-19T00:00:00"/>
    <n v="84"/>
    <n v="2.9"/>
    <m/>
    <m/>
    <m/>
    <m/>
    <n v="2023"/>
    <x v="1"/>
  </r>
  <r>
    <s v="Call_7827"/>
    <s v="C0002"/>
    <n v="117"/>
    <x v="2"/>
    <d v="2023-06-20T00:00:00"/>
    <n v="82"/>
    <n v="3.5"/>
    <m/>
    <m/>
    <m/>
    <m/>
    <n v="2023"/>
    <x v="2"/>
  </r>
  <r>
    <s v="Call_7828"/>
    <s v="C0008"/>
    <n v="136"/>
    <x v="3"/>
    <d v="2023-06-20T00:00:00"/>
    <n v="37"/>
    <n v="0.9"/>
    <m/>
    <m/>
    <m/>
    <m/>
    <n v="2023"/>
    <x v="2"/>
  </r>
  <r>
    <s v="Call_7829"/>
    <s v="C0005"/>
    <n v="130"/>
    <x v="1"/>
    <d v="2023-06-21T00:00:00"/>
    <n v="87"/>
    <n v="3.4"/>
    <m/>
    <m/>
    <m/>
    <m/>
    <n v="2023"/>
    <x v="3"/>
  </r>
  <r>
    <s v="Call_7830"/>
    <s v="C0005"/>
    <n v="73"/>
    <x v="1"/>
    <d v="2023-06-21T00:00:00"/>
    <n v="75"/>
    <n v="2.7"/>
    <m/>
    <m/>
    <m/>
    <m/>
    <n v="2023"/>
    <x v="3"/>
  </r>
  <r>
    <s v="Call_7831"/>
    <s v="C0007"/>
    <n v="80"/>
    <x v="4"/>
    <d v="2023-06-21T00:00:00"/>
    <n v="32"/>
    <n v="4.7"/>
    <m/>
    <m/>
    <m/>
    <m/>
    <n v="2023"/>
    <x v="3"/>
  </r>
  <r>
    <s v="Call_7832"/>
    <s v="C0001"/>
    <n v="44"/>
    <x v="2"/>
    <d v="2023-06-21T00:00:00"/>
    <n v="33"/>
    <n v="3"/>
    <m/>
    <m/>
    <m/>
    <m/>
    <n v="2023"/>
    <x v="3"/>
  </r>
  <r>
    <s v="Call_7833"/>
    <s v="C0001"/>
    <n v="102"/>
    <x v="0"/>
    <d v="2023-06-21T00:00:00"/>
    <n v="76"/>
    <n v="4.2"/>
    <m/>
    <m/>
    <m/>
    <m/>
    <n v="2023"/>
    <x v="3"/>
  </r>
  <r>
    <s v="Call_7834"/>
    <s v="C0015"/>
    <n v="74"/>
    <x v="0"/>
    <d v="2023-06-21T00:00:00"/>
    <n v="117"/>
    <n v="4.8"/>
    <m/>
    <m/>
    <m/>
    <m/>
    <n v="2023"/>
    <x v="3"/>
  </r>
  <r>
    <s v="Call_7835"/>
    <s v="C0007"/>
    <n v="52"/>
    <x v="2"/>
    <d v="2023-06-23T00:00:00"/>
    <n v="70"/>
    <n v="4.0999999999999996"/>
    <m/>
    <m/>
    <m/>
    <m/>
    <n v="2023"/>
    <x v="5"/>
  </r>
  <r>
    <s v="Call_7836"/>
    <s v="C0007"/>
    <n v="74"/>
    <x v="1"/>
    <d v="2023-06-23T00:00:00"/>
    <n v="37"/>
    <n v="2.7"/>
    <m/>
    <m/>
    <m/>
    <m/>
    <n v="2023"/>
    <x v="5"/>
  </r>
  <r>
    <s v="Call_7837"/>
    <s v="C0005"/>
    <n v="96"/>
    <x v="0"/>
    <d v="2023-06-23T00:00:00"/>
    <n v="46"/>
    <n v="2.9"/>
    <m/>
    <m/>
    <m/>
    <m/>
    <n v="2023"/>
    <x v="5"/>
  </r>
  <r>
    <s v="Call_7838"/>
    <s v="C0013"/>
    <n v="104"/>
    <x v="4"/>
    <d v="2023-06-23T00:00:00"/>
    <n v="136"/>
    <n v="5"/>
    <m/>
    <m/>
    <m/>
    <m/>
    <n v="2023"/>
    <x v="5"/>
  </r>
  <r>
    <s v="Call_7839"/>
    <s v="C0005"/>
    <n v="123"/>
    <x v="0"/>
    <d v="2023-06-24T00:00:00"/>
    <n v="44"/>
    <n v="4.5999999999999996"/>
    <m/>
    <m/>
    <m/>
    <m/>
    <n v="2023"/>
    <x v="6"/>
  </r>
  <r>
    <s v="Call_7840"/>
    <s v="C0009"/>
    <n v="100"/>
    <x v="3"/>
    <d v="2023-06-24T00:00:00"/>
    <n v="69"/>
    <n v="3"/>
    <m/>
    <m/>
    <m/>
    <m/>
    <n v="2023"/>
    <x v="6"/>
  </r>
  <r>
    <s v="Call_7841"/>
    <s v="C0013"/>
    <n v="35"/>
    <x v="2"/>
    <d v="2023-06-25T00:00:00"/>
    <n v="86"/>
    <n v="4.5999999999999996"/>
    <m/>
    <m/>
    <m/>
    <m/>
    <n v="2023"/>
    <x v="0"/>
  </r>
  <r>
    <s v="Call_7842"/>
    <s v="C0007"/>
    <n v="123"/>
    <x v="4"/>
    <d v="2023-06-25T00:00:00"/>
    <n v="68"/>
    <n v="4.5"/>
    <m/>
    <m/>
    <m/>
    <m/>
    <n v="2023"/>
    <x v="0"/>
  </r>
  <r>
    <s v="Call_7843"/>
    <s v="C0002"/>
    <n v="133"/>
    <x v="2"/>
    <d v="2023-06-26T00:00:00"/>
    <n v="21"/>
    <n v="3.7"/>
    <m/>
    <m/>
    <m/>
    <m/>
    <n v="2023"/>
    <x v="1"/>
  </r>
  <r>
    <s v="Call_7844"/>
    <s v="C0005"/>
    <n v="126"/>
    <x v="1"/>
    <d v="2023-06-26T00:00:00"/>
    <n v="190"/>
    <n v="2.4"/>
    <m/>
    <m/>
    <m/>
    <m/>
    <n v="2023"/>
    <x v="1"/>
  </r>
  <r>
    <s v="Call_7845"/>
    <s v="C0007"/>
    <n v="39"/>
    <x v="0"/>
    <d v="2023-06-26T00:00:00"/>
    <n v="176"/>
    <n v="4.3"/>
    <m/>
    <m/>
    <m/>
    <m/>
    <n v="2023"/>
    <x v="1"/>
  </r>
  <r>
    <s v="Call_7846"/>
    <s v="C0015"/>
    <n v="31"/>
    <x v="4"/>
    <d v="2023-06-26T00:00:00"/>
    <n v="172"/>
    <n v="3.9"/>
    <m/>
    <m/>
    <m/>
    <m/>
    <n v="2023"/>
    <x v="1"/>
  </r>
  <r>
    <s v="Call_7847"/>
    <s v="C0011"/>
    <n v="25"/>
    <x v="2"/>
    <d v="2023-06-26T00:00:00"/>
    <n v="84"/>
    <n v="4.5"/>
    <m/>
    <m/>
    <m/>
    <m/>
    <n v="2023"/>
    <x v="1"/>
  </r>
  <r>
    <s v="Call_7848"/>
    <s v="C0004"/>
    <n v="132"/>
    <x v="3"/>
    <d v="2023-06-27T00:00:00"/>
    <n v="42"/>
    <n v="5"/>
    <m/>
    <m/>
    <m/>
    <m/>
    <n v="2023"/>
    <x v="2"/>
  </r>
  <r>
    <s v="Call_7849"/>
    <s v="C0013"/>
    <n v="63"/>
    <x v="1"/>
    <d v="2023-06-27T00:00:00"/>
    <n v="70"/>
    <n v="1.6"/>
    <m/>
    <m/>
    <m/>
    <m/>
    <n v="2023"/>
    <x v="2"/>
  </r>
  <r>
    <s v="Call_7850"/>
    <s v="C0009"/>
    <n v="135"/>
    <x v="3"/>
    <d v="2023-06-27T00:00:00"/>
    <n v="60"/>
    <n v="4.3"/>
    <m/>
    <m/>
    <m/>
    <m/>
    <n v="2023"/>
    <x v="2"/>
  </r>
  <r>
    <s v="Call_7851"/>
    <s v="C0010"/>
    <n v="101"/>
    <x v="1"/>
    <d v="2023-06-27T00:00:00"/>
    <n v="84"/>
    <n v="3.5"/>
    <m/>
    <m/>
    <m/>
    <m/>
    <n v="2023"/>
    <x v="2"/>
  </r>
  <r>
    <s v="Call_7852"/>
    <s v="C0002"/>
    <n v="80"/>
    <x v="0"/>
    <d v="2023-06-28T00:00:00"/>
    <n v="68"/>
    <n v="3.1"/>
    <m/>
    <m/>
    <m/>
    <m/>
    <n v="2023"/>
    <x v="3"/>
  </r>
  <r>
    <s v="Call_7853"/>
    <s v="C0001"/>
    <n v="28"/>
    <x v="0"/>
    <d v="2023-06-28T00:00:00"/>
    <n v="44"/>
    <n v="2.9"/>
    <m/>
    <m/>
    <m/>
    <m/>
    <n v="2023"/>
    <x v="3"/>
  </r>
  <r>
    <s v="Call_7854"/>
    <s v="C0010"/>
    <n v="102"/>
    <x v="3"/>
    <d v="2023-06-29T00:00:00"/>
    <n v="99"/>
    <n v="3.2"/>
    <m/>
    <m/>
    <m/>
    <m/>
    <n v="2023"/>
    <x v="4"/>
  </r>
  <r>
    <s v="Call_7855"/>
    <s v="C0013"/>
    <n v="60"/>
    <x v="3"/>
    <d v="2023-06-30T00:00:00"/>
    <n v="66"/>
    <n v="3.2"/>
    <m/>
    <m/>
    <m/>
    <m/>
    <n v="2023"/>
    <x v="5"/>
  </r>
  <r>
    <s v="Call_7856"/>
    <s v="C0014"/>
    <n v="103"/>
    <x v="3"/>
    <d v="2023-06-30T00:00:00"/>
    <n v="102"/>
    <n v="4.5"/>
    <m/>
    <m/>
    <m/>
    <m/>
    <n v="2023"/>
    <x v="5"/>
  </r>
  <r>
    <s v="Call_7857"/>
    <s v="C0002"/>
    <n v="90"/>
    <x v="0"/>
    <d v="2023-07-01T00:00:00"/>
    <n v="129"/>
    <n v="3.9"/>
    <m/>
    <m/>
    <m/>
    <m/>
    <n v="2024"/>
    <x v="6"/>
  </r>
  <r>
    <s v="Call_7858"/>
    <s v="C0012"/>
    <n v="88"/>
    <x v="3"/>
    <d v="2023-07-01T00:00:00"/>
    <n v="80"/>
    <n v="4.2"/>
    <m/>
    <m/>
    <m/>
    <m/>
    <n v="2024"/>
    <x v="6"/>
  </r>
  <r>
    <s v="Call_7859"/>
    <s v="C0014"/>
    <n v="37"/>
    <x v="3"/>
    <d v="2023-07-01T00:00:00"/>
    <n v="54"/>
    <n v="1.8"/>
    <m/>
    <m/>
    <m/>
    <m/>
    <n v="2024"/>
    <x v="6"/>
  </r>
  <r>
    <s v="Call_7860"/>
    <s v="C0001"/>
    <n v="142"/>
    <x v="0"/>
    <d v="2023-07-01T00:00:00"/>
    <n v="116"/>
    <n v="4.2"/>
    <m/>
    <m/>
    <m/>
    <m/>
    <n v="2024"/>
    <x v="6"/>
  </r>
  <r>
    <s v="Call_7861"/>
    <s v="C0001"/>
    <n v="153"/>
    <x v="2"/>
    <d v="2023-07-01T00:00:00"/>
    <n v="102"/>
    <n v="3.1"/>
    <m/>
    <m/>
    <m/>
    <m/>
    <n v="2024"/>
    <x v="6"/>
  </r>
  <r>
    <s v="Call_7862"/>
    <s v="C0006"/>
    <n v="128"/>
    <x v="1"/>
    <d v="2023-07-01T00:00:00"/>
    <n v="140"/>
    <n v="4.3"/>
    <m/>
    <m/>
    <m/>
    <m/>
    <n v="2024"/>
    <x v="6"/>
  </r>
  <r>
    <s v="Call_7863"/>
    <s v="C0013"/>
    <n v="110"/>
    <x v="1"/>
    <d v="2023-07-02T00:00:00"/>
    <n v="104"/>
    <n v="4.4000000000000004"/>
    <m/>
    <m/>
    <m/>
    <m/>
    <n v="2024"/>
    <x v="0"/>
  </r>
  <r>
    <s v="Call_7864"/>
    <s v="C0006"/>
    <n v="139"/>
    <x v="3"/>
    <d v="2023-07-02T00:00:00"/>
    <n v="81"/>
    <n v="4.4000000000000004"/>
    <m/>
    <m/>
    <m/>
    <m/>
    <n v="2024"/>
    <x v="0"/>
  </r>
  <r>
    <s v="Call_7865"/>
    <s v="C0010"/>
    <n v="109"/>
    <x v="4"/>
    <d v="2023-07-04T00:00:00"/>
    <n v="140"/>
    <n v="2.4"/>
    <m/>
    <m/>
    <m/>
    <m/>
    <n v="2024"/>
    <x v="2"/>
  </r>
  <r>
    <s v="Call_7866"/>
    <s v="C0004"/>
    <n v="57"/>
    <x v="0"/>
    <d v="2023-07-05T00:00:00"/>
    <n v="120"/>
    <n v="3.5"/>
    <m/>
    <m/>
    <m/>
    <m/>
    <n v="2024"/>
    <x v="3"/>
  </r>
  <r>
    <s v="Call_7867"/>
    <s v="C0010"/>
    <n v="68"/>
    <x v="3"/>
    <d v="2023-07-05T00:00:00"/>
    <n v="41"/>
    <n v="3.1"/>
    <m/>
    <m/>
    <m/>
    <m/>
    <n v="2024"/>
    <x v="3"/>
  </r>
  <r>
    <s v="Call_7868"/>
    <s v="C0011"/>
    <n v="128"/>
    <x v="3"/>
    <d v="2023-07-05T00:00:00"/>
    <n v="116"/>
    <n v="2.2999999999999998"/>
    <m/>
    <m/>
    <m/>
    <m/>
    <n v="2024"/>
    <x v="3"/>
  </r>
  <r>
    <s v="Call_7869"/>
    <s v="C0003"/>
    <n v="102"/>
    <x v="0"/>
    <d v="2023-07-06T00:00:00"/>
    <n v="70"/>
    <n v="2.8"/>
    <m/>
    <m/>
    <m/>
    <m/>
    <n v="2024"/>
    <x v="4"/>
  </r>
  <r>
    <s v="Call_7870"/>
    <s v="C0006"/>
    <n v="52"/>
    <x v="2"/>
    <d v="2023-07-06T00:00:00"/>
    <n v="42"/>
    <n v="4.5"/>
    <m/>
    <m/>
    <m/>
    <m/>
    <n v="2024"/>
    <x v="4"/>
  </r>
  <r>
    <s v="Call_7871"/>
    <s v="C0011"/>
    <n v="55"/>
    <x v="1"/>
    <d v="2023-07-07T00:00:00"/>
    <n v="112"/>
    <n v="4.5"/>
    <m/>
    <m/>
    <m/>
    <m/>
    <n v="2024"/>
    <x v="5"/>
  </r>
  <r>
    <s v="Call_7872"/>
    <s v="C0014"/>
    <n v="107"/>
    <x v="3"/>
    <d v="2023-07-07T00:00:00"/>
    <n v="20"/>
    <n v="4.5"/>
    <m/>
    <m/>
    <m/>
    <m/>
    <n v="2024"/>
    <x v="5"/>
  </r>
  <r>
    <s v="Call_7873"/>
    <s v="C0002"/>
    <n v="88"/>
    <x v="2"/>
    <d v="2023-07-08T00:00:00"/>
    <n v="110"/>
    <n v="4.8"/>
    <m/>
    <m/>
    <m/>
    <m/>
    <n v="2024"/>
    <x v="6"/>
  </r>
  <r>
    <s v="Call_7874"/>
    <s v="C0007"/>
    <n v="49"/>
    <x v="2"/>
    <d v="2023-07-08T00:00:00"/>
    <n v="39"/>
    <n v="4.5999999999999996"/>
    <m/>
    <m/>
    <m/>
    <m/>
    <n v="2024"/>
    <x v="6"/>
  </r>
  <r>
    <s v="Call_7875"/>
    <s v="C0002"/>
    <n v="72"/>
    <x v="0"/>
    <d v="2023-07-08T00:00:00"/>
    <n v="76"/>
    <n v="4.5"/>
    <m/>
    <m/>
    <m/>
    <m/>
    <n v="2024"/>
    <x v="6"/>
  </r>
  <r>
    <s v="Call_7876"/>
    <s v="C0004"/>
    <n v="50"/>
    <x v="0"/>
    <d v="2023-07-08T00:00:00"/>
    <n v="40"/>
    <n v="5"/>
    <m/>
    <m/>
    <m/>
    <m/>
    <n v="2024"/>
    <x v="6"/>
  </r>
  <r>
    <s v="Call_7877"/>
    <s v="C0002"/>
    <n v="52"/>
    <x v="3"/>
    <d v="2023-07-08T00:00:00"/>
    <n v="42"/>
    <n v="4.8"/>
    <m/>
    <m/>
    <m/>
    <m/>
    <n v="2024"/>
    <x v="6"/>
  </r>
  <r>
    <s v="Call_7878"/>
    <s v="C0005"/>
    <n v="85"/>
    <x v="4"/>
    <d v="2023-07-09T00:00:00"/>
    <n v="215"/>
    <n v="3.5"/>
    <m/>
    <m/>
    <m/>
    <m/>
    <n v="2024"/>
    <x v="0"/>
  </r>
  <r>
    <s v="Call_7879"/>
    <s v="C0009"/>
    <n v="98"/>
    <x v="4"/>
    <d v="2023-07-10T00:00:00"/>
    <n v="130"/>
    <n v="3.4"/>
    <m/>
    <m/>
    <m/>
    <m/>
    <n v="2024"/>
    <x v="1"/>
  </r>
  <r>
    <s v="Call_7880"/>
    <s v="C0015"/>
    <n v="52"/>
    <x v="4"/>
    <d v="2023-07-10T00:00:00"/>
    <n v="190"/>
    <n v="3.3"/>
    <m/>
    <m/>
    <m/>
    <m/>
    <n v="2024"/>
    <x v="1"/>
  </r>
  <r>
    <s v="Call_7881"/>
    <s v="C0011"/>
    <n v="154"/>
    <x v="2"/>
    <d v="2023-07-10T00:00:00"/>
    <n v="164"/>
    <n v="4.9000000000000004"/>
    <m/>
    <m/>
    <m/>
    <m/>
    <n v="2024"/>
    <x v="1"/>
  </r>
  <r>
    <s v="Call_7882"/>
    <s v="C0008"/>
    <n v="131"/>
    <x v="1"/>
    <d v="2023-07-11T00:00:00"/>
    <n v="76"/>
    <n v="4.5"/>
    <m/>
    <m/>
    <m/>
    <m/>
    <n v="2024"/>
    <x v="2"/>
  </r>
  <r>
    <s v="Call_7883"/>
    <s v="C0005"/>
    <n v="73"/>
    <x v="1"/>
    <d v="2023-07-12T00:00:00"/>
    <n v="87"/>
    <n v="4.8"/>
    <m/>
    <m/>
    <m/>
    <m/>
    <n v="2024"/>
    <x v="3"/>
  </r>
  <r>
    <s v="Call_7884"/>
    <s v="C0013"/>
    <n v="45"/>
    <x v="4"/>
    <d v="2023-07-12T00:00:00"/>
    <n v="84"/>
    <n v="4.8"/>
    <m/>
    <m/>
    <m/>
    <m/>
    <n v="2024"/>
    <x v="3"/>
  </r>
  <r>
    <s v="Call_7885"/>
    <s v="C0006"/>
    <n v="114"/>
    <x v="3"/>
    <d v="2023-07-12T00:00:00"/>
    <n v="114"/>
    <n v="3.9"/>
    <m/>
    <m/>
    <m/>
    <m/>
    <n v="2024"/>
    <x v="3"/>
  </r>
  <r>
    <s v="Call_7886"/>
    <s v="C0009"/>
    <n v="69"/>
    <x v="1"/>
    <d v="2023-07-13T00:00:00"/>
    <n v="56"/>
    <n v="3.9"/>
    <m/>
    <m/>
    <m/>
    <m/>
    <n v="2024"/>
    <x v="4"/>
  </r>
  <r>
    <s v="Call_7887"/>
    <s v="C0008"/>
    <n v="33"/>
    <x v="2"/>
    <d v="2023-07-13T00:00:00"/>
    <n v="27"/>
    <n v="3.7"/>
    <m/>
    <m/>
    <m/>
    <m/>
    <n v="2024"/>
    <x v="4"/>
  </r>
  <r>
    <s v="Call_7888"/>
    <s v="C0004"/>
    <n v="31"/>
    <x v="0"/>
    <d v="2023-07-14T00:00:00"/>
    <n v="84"/>
    <n v="4.8"/>
    <m/>
    <m/>
    <m/>
    <m/>
    <n v="2024"/>
    <x v="5"/>
  </r>
  <r>
    <s v="Call_7889"/>
    <s v="C0013"/>
    <n v="168"/>
    <x v="2"/>
    <d v="2023-07-14T00:00:00"/>
    <n v="72"/>
    <n v="3.5"/>
    <m/>
    <m/>
    <m/>
    <m/>
    <n v="2024"/>
    <x v="5"/>
  </r>
  <r>
    <s v="Call_7890"/>
    <s v="C0005"/>
    <n v="111"/>
    <x v="3"/>
    <d v="2023-07-15T00:00:00"/>
    <n v="126"/>
    <n v="4.2"/>
    <m/>
    <m/>
    <m/>
    <m/>
    <n v="2024"/>
    <x v="6"/>
  </r>
  <r>
    <s v="Call_7891"/>
    <s v="C0004"/>
    <n v="80"/>
    <x v="2"/>
    <d v="2023-07-16T00:00:00"/>
    <n v="88"/>
    <n v="4.9000000000000004"/>
    <m/>
    <m/>
    <m/>
    <m/>
    <n v="2024"/>
    <x v="0"/>
  </r>
  <r>
    <s v="Call_7892"/>
    <s v="C0003"/>
    <n v="37"/>
    <x v="2"/>
    <d v="2023-07-16T00:00:00"/>
    <n v="124"/>
    <n v="4.5999999999999996"/>
    <m/>
    <m/>
    <m/>
    <m/>
    <n v="2024"/>
    <x v="0"/>
  </r>
  <r>
    <s v="Call_7893"/>
    <s v="C0001"/>
    <n v="137"/>
    <x v="2"/>
    <d v="2023-07-17T00:00:00"/>
    <n v="84"/>
    <n v="2.6"/>
    <m/>
    <m/>
    <m/>
    <m/>
    <n v="2024"/>
    <x v="1"/>
  </r>
  <r>
    <s v="Call_7894"/>
    <s v="C0009"/>
    <n v="123"/>
    <x v="3"/>
    <d v="2023-07-17T00:00:00"/>
    <n v="80"/>
    <n v="2.7"/>
    <m/>
    <m/>
    <m/>
    <m/>
    <n v="2024"/>
    <x v="1"/>
  </r>
  <r>
    <s v="Call_7895"/>
    <s v="C0012"/>
    <n v="105"/>
    <x v="3"/>
    <d v="2023-07-18T00:00:00"/>
    <n v="176"/>
    <n v="4.7"/>
    <m/>
    <m/>
    <m/>
    <m/>
    <n v="2024"/>
    <x v="2"/>
  </r>
  <r>
    <s v="Call_7896"/>
    <s v="C0003"/>
    <n v="76"/>
    <x v="4"/>
    <d v="2023-07-19T00:00:00"/>
    <n v="84"/>
    <n v="3.9"/>
    <m/>
    <m/>
    <m/>
    <m/>
    <n v="2024"/>
    <x v="3"/>
  </r>
  <r>
    <s v="Call_7897"/>
    <s v="C0004"/>
    <n v="144"/>
    <x v="4"/>
    <d v="2023-07-19T00:00:00"/>
    <n v="164"/>
    <n v="2.8"/>
    <m/>
    <m/>
    <m/>
    <m/>
    <n v="2024"/>
    <x v="3"/>
  </r>
  <r>
    <s v="Call_7898"/>
    <s v="C0008"/>
    <n v="109"/>
    <x v="0"/>
    <d v="2023-07-19T00:00:00"/>
    <n v="132"/>
    <n v="3.1"/>
    <m/>
    <m/>
    <m/>
    <m/>
    <n v="2024"/>
    <x v="3"/>
  </r>
  <r>
    <s v="Call_7899"/>
    <s v="C0009"/>
    <n v="172"/>
    <x v="2"/>
    <d v="2023-07-20T00:00:00"/>
    <n v="27"/>
    <n v="4.2"/>
    <m/>
    <m/>
    <m/>
    <m/>
    <n v="2024"/>
    <x v="4"/>
  </r>
  <r>
    <s v="Call_7900"/>
    <s v="C0004"/>
    <n v="56"/>
    <x v="3"/>
    <d v="2023-07-20T00:00:00"/>
    <n v="27"/>
    <n v="4.3"/>
    <m/>
    <m/>
    <m/>
    <m/>
    <n v="2024"/>
    <x v="4"/>
  </r>
  <r>
    <s v="Call_7901"/>
    <s v="C0004"/>
    <n v="121"/>
    <x v="1"/>
    <d v="2023-07-20T00:00:00"/>
    <n v="20"/>
    <n v="2.7"/>
    <m/>
    <m/>
    <m/>
    <m/>
    <n v="2024"/>
    <x v="4"/>
  </r>
  <r>
    <s v="Call_7902"/>
    <s v="C0009"/>
    <n v="41"/>
    <x v="3"/>
    <d v="2023-07-21T00:00:00"/>
    <n v="112"/>
    <n v="2.2999999999999998"/>
    <m/>
    <m/>
    <m/>
    <m/>
    <n v="2024"/>
    <x v="5"/>
  </r>
  <r>
    <s v="Call_7903"/>
    <s v="C0014"/>
    <n v="60"/>
    <x v="2"/>
    <d v="2023-07-21T00:00:00"/>
    <n v="60"/>
    <n v="2.2999999999999998"/>
    <m/>
    <m/>
    <m/>
    <m/>
    <n v="2024"/>
    <x v="5"/>
  </r>
  <r>
    <s v="Call_7904"/>
    <s v="C0014"/>
    <n v="144"/>
    <x v="2"/>
    <d v="2023-07-22T00:00:00"/>
    <n v="102"/>
    <n v="2.9"/>
    <m/>
    <m/>
    <m/>
    <m/>
    <n v="2024"/>
    <x v="6"/>
  </r>
  <r>
    <s v="Call_7905"/>
    <s v="C0011"/>
    <n v="67"/>
    <x v="2"/>
    <d v="2023-07-22T00:00:00"/>
    <n v="38"/>
    <n v="4.2"/>
    <m/>
    <m/>
    <m/>
    <m/>
    <n v="2024"/>
    <x v="6"/>
  </r>
  <r>
    <s v="Call_7906"/>
    <s v="C0009"/>
    <n v="162"/>
    <x v="0"/>
    <d v="2023-07-22T00:00:00"/>
    <n v="82"/>
    <n v="4.5999999999999996"/>
    <m/>
    <m/>
    <m/>
    <m/>
    <n v="2024"/>
    <x v="6"/>
  </r>
  <r>
    <s v="Call_7907"/>
    <s v="C0014"/>
    <n v="87"/>
    <x v="1"/>
    <d v="2023-07-25T00:00:00"/>
    <n v="125"/>
    <n v="4.5"/>
    <m/>
    <m/>
    <m/>
    <m/>
    <n v="2024"/>
    <x v="2"/>
  </r>
  <r>
    <s v="Call_7908"/>
    <s v="C0015"/>
    <n v="10"/>
    <x v="4"/>
    <d v="2023-07-26T00:00:00"/>
    <n v="72"/>
    <n v="3.7"/>
    <m/>
    <m/>
    <m/>
    <m/>
    <n v="2024"/>
    <x v="3"/>
  </r>
  <r>
    <s v="Call_7909"/>
    <s v="C0004"/>
    <n v="138"/>
    <x v="4"/>
    <d v="2023-07-26T00:00:00"/>
    <n v="195"/>
    <n v="4.0999999999999996"/>
    <m/>
    <m/>
    <m/>
    <m/>
    <n v="2024"/>
    <x v="3"/>
  </r>
  <r>
    <s v="Call_7910"/>
    <s v="C0009"/>
    <n v="31"/>
    <x v="4"/>
    <d v="2023-07-27T00:00:00"/>
    <n v="160"/>
    <n v="3.4"/>
    <m/>
    <m/>
    <m/>
    <m/>
    <n v="2024"/>
    <x v="4"/>
  </r>
  <r>
    <s v="Call_7911"/>
    <s v="C0012"/>
    <n v="75"/>
    <x v="0"/>
    <d v="2023-07-27T00:00:00"/>
    <n v="78"/>
    <n v="3.3"/>
    <m/>
    <m/>
    <m/>
    <m/>
    <n v="2024"/>
    <x v="4"/>
  </r>
  <r>
    <s v="Call_7912"/>
    <s v="C0003"/>
    <n v="65"/>
    <x v="0"/>
    <d v="2023-07-28T00:00:00"/>
    <n v="70"/>
    <n v="4.4000000000000004"/>
    <m/>
    <m/>
    <m/>
    <m/>
    <n v="2024"/>
    <x v="5"/>
  </r>
  <r>
    <s v="Call_7913"/>
    <s v="C0005"/>
    <n v="106"/>
    <x v="3"/>
    <d v="2023-07-28T00:00:00"/>
    <n v="105"/>
    <n v="4.2"/>
    <m/>
    <m/>
    <m/>
    <m/>
    <n v="2024"/>
    <x v="5"/>
  </r>
  <r>
    <s v="Call_7914"/>
    <s v="C0003"/>
    <n v="107"/>
    <x v="3"/>
    <d v="2023-07-29T00:00:00"/>
    <n v="78"/>
    <n v="3.4"/>
    <m/>
    <m/>
    <m/>
    <m/>
    <n v="2024"/>
    <x v="6"/>
  </r>
  <r>
    <s v="Call_7915"/>
    <s v="C0001"/>
    <n v="78"/>
    <x v="3"/>
    <d v="2023-07-31T00:00:00"/>
    <n v="205"/>
    <n v="4.4000000000000004"/>
    <m/>
    <m/>
    <m/>
    <m/>
    <n v="2024"/>
    <x v="1"/>
  </r>
  <r>
    <s v="Call_7916"/>
    <s v="C0002"/>
    <n v="122"/>
    <x v="3"/>
    <d v="2023-07-31T00:00:00"/>
    <n v="78"/>
    <n v="2.7"/>
    <m/>
    <m/>
    <m/>
    <m/>
    <n v="2024"/>
    <x v="1"/>
  </r>
  <r>
    <s v="Call_7917"/>
    <s v="C0004"/>
    <n v="58"/>
    <x v="4"/>
    <d v="2023-07-31T00:00:00"/>
    <n v="38"/>
    <n v="4.5"/>
    <m/>
    <m/>
    <m/>
    <m/>
    <n v="2024"/>
    <x v="1"/>
  </r>
  <r>
    <s v="Call_7918"/>
    <s v="C0001"/>
    <n v="33"/>
    <x v="2"/>
    <d v="2023-07-31T00:00:00"/>
    <n v="92"/>
    <n v="1.7"/>
    <m/>
    <m/>
    <m/>
    <m/>
    <n v="2024"/>
    <x v="1"/>
  </r>
  <r>
    <s v="Call_7919"/>
    <s v="C0008"/>
    <n v="164"/>
    <x v="0"/>
    <d v="2023-07-31T00:00:00"/>
    <n v="36"/>
    <n v="4.7"/>
    <m/>
    <m/>
    <m/>
    <m/>
    <n v="2024"/>
    <x v="1"/>
  </r>
  <r>
    <s v="Call_7920"/>
    <s v="C0012"/>
    <n v="163"/>
    <x v="1"/>
    <d v="2023-07-31T00:00:00"/>
    <n v="76"/>
    <n v="4.4000000000000004"/>
    <m/>
    <m/>
    <m/>
    <m/>
    <n v="2024"/>
    <x v="1"/>
  </r>
  <r>
    <s v="Call_7921"/>
    <s v="C0007"/>
    <n v="71"/>
    <x v="0"/>
    <d v="2023-08-02T00:00:00"/>
    <n v="170"/>
    <n v="3.5"/>
    <m/>
    <m/>
    <m/>
    <m/>
    <n v="2024"/>
    <x v="3"/>
  </r>
  <r>
    <s v="Call_7922"/>
    <s v="C0001"/>
    <n v="103"/>
    <x v="4"/>
    <d v="2023-08-03T00:00:00"/>
    <n v="117"/>
    <n v="4.7"/>
    <m/>
    <m/>
    <m/>
    <m/>
    <n v="2024"/>
    <x v="4"/>
  </r>
  <r>
    <s v="Call_7923"/>
    <s v="C0006"/>
    <n v="69"/>
    <x v="1"/>
    <d v="2023-08-03T00:00:00"/>
    <n v="20"/>
    <n v="4.3"/>
    <m/>
    <m/>
    <m/>
    <m/>
    <n v="2024"/>
    <x v="4"/>
  </r>
  <r>
    <s v="Call_7924"/>
    <s v="C0012"/>
    <n v="111"/>
    <x v="4"/>
    <d v="2023-08-03T00:00:00"/>
    <n v="99"/>
    <n v="4.0999999999999996"/>
    <m/>
    <m/>
    <m/>
    <m/>
    <n v="2024"/>
    <x v="4"/>
  </r>
  <r>
    <s v="Call_7925"/>
    <s v="C0010"/>
    <n v="97"/>
    <x v="1"/>
    <d v="2023-08-04T00:00:00"/>
    <n v="105"/>
    <n v="2.9"/>
    <m/>
    <m/>
    <m/>
    <m/>
    <n v="2024"/>
    <x v="5"/>
  </r>
  <r>
    <s v="Call_7926"/>
    <s v="C0013"/>
    <n v="144"/>
    <x v="3"/>
    <d v="2023-08-04T00:00:00"/>
    <n v="195"/>
    <n v="3.4"/>
    <m/>
    <m/>
    <m/>
    <m/>
    <n v="2024"/>
    <x v="5"/>
  </r>
  <r>
    <s v="Call_7927"/>
    <s v="C0005"/>
    <n v="56"/>
    <x v="1"/>
    <d v="2023-08-05T00:00:00"/>
    <n v="152"/>
    <n v="4.5999999999999996"/>
    <m/>
    <m/>
    <m/>
    <m/>
    <n v="2024"/>
    <x v="6"/>
  </r>
  <r>
    <s v="Call_7928"/>
    <s v="C0013"/>
    <n v="132"/>
    <x v="3"/>
    <d v="2023-08-06T00:00:00"/>
    <n v="195"/>
    <n v="4.9000000000000004"/>
    <m/>
    <m/>
    <m/>
    <m/>
    <n v="2024"/>
    <x v="0"/>
  </r>
  <r>
    <s v="Call_7929"/>
    <s v="C0007"/>
    <n v="72"/>
    <x v="2"/>
    <d v="2023-08-06T00:00:00"/>
    <n v="70"/>
    <n v="3.6"/>
    <m/>
    <m/>
    <m/>
    <m/>
    <n v="2024"/>
    <x v="0"/>
  </r>
  <r>
    <s v="Call_7930"/>
    <s v="C0012"/>
    <n v="18"/>
    <x v="2"/>
    <d v="2023-08-06T00:00:00"/>
    <n v="22"/>
    <n v="3.5"/>
    <m/>
    <m/>
    <m/>
    <m/>
    <n v="2024"/>
    <x v="0"/>
  </r>
  <r>
    <s v="Call_7931"/>
    <s v="C0011"/>
    <n v="115"/>
    <x v="4"/>
    <d v="2023-08-07T00:00:00"/>
    <n v="40"/>
    <n v="3.3"/>
    <m/>
    <m/>
    <m/>
    <m/>
    <n v="2024"/>
    <x v="1"/>
  </r>
  <r>
    <s v="Call_7932"/>
    <s v="C0011"/>
    <n v="124"/>
    <x v="1"/>
    <d v="2023-08-08T00:00:00"/>
    <n v="54"/>
    <n v="3.8"/>
    <m/>
    <m/>
    <m/>
    <m/>
    <n v="2024"/>
    <x v="2"/>
  </r>
  <r>
    <s v="Call_7933"/>
    <s v="C0004"/>
    <n v="130"/>
    <x v="1"/>
    <d v="2023-08-08T00:00:00"/>
    <n v="60"/>
    <n v="2.5"/>
    <m/>
    <m/>
    <m/>
    <m/>
    <n v="2024"/>
    <x v="2"/>
  </r>
  <r>
    <s v="Call_7934"/>
    <s v="C0015"/>
    <n v="120"/>
    <x v="0"/>
    <d v="2023-08-10T00:00:00"/>
    <n v="58"/>
    <n v="4.5999999999999996"/>
    <m/>
    <m/>
    <m/>
    <m/>
    <n v="2024"/>
    <x v="4"/>
  </r>
  <r>
    <s v="Call_7935"/>
    <s v="C0010"/>
    <n v="75"/>
    <x v="4"/>
    <d v="2023-08-10T00:00:00"/>
    <n v="220"/>
    <n v="4.7"/>
    <m/>
    <m/>
    <m/>
    <m/>
    <n v="2024"/>
    <x v="4"/>
  </r>
  <r>
    <s v="Call_7936"/>
    <s v="C0003"/>
    <n v="63"/>
    <x v="4"/>
    <d v="2023-08-10T00:00:00"/>
    <n v="27"/>
    <n v="3.6"/>
    <m/>
    <m/>
    <m/>
    <m/>
    <n v="2024"/>
    <x v="4"/>
  </r>
  <r>
    <s v="Call_7937"/>
    <s v="C0013"/>
    <n v="74"/>
    <x v="4"/>
    <d v="2023-08-12T00:00:00"/>
    <n v="26"/>
    <n v="4.3"/>
    <m/>
    <m/>
    <m/>
    <m/>
    <n v="2024"/>
    <x v="6"/>
  </r>
  <r>
    <s v="Call_7938"/>
    <s v="C0006"/>
    <n v="134"/>
    <x v="3"/>
    <d v="2023-08-13T00:00:00"/>
    <n v="160"/>
    <n v="4.7"/>
    <m/>
    <m/>
    <m/>
    <m/>
    <n v="2024"/>
    <x v="0"/>
  </r>
  <r>
    <s v="Call_7939"/>
    <s v="C0012"/>
    <n v="103"/>
    <x v="1"/>
    <d v="2023-08-13T00:00:00"/>
    <n v="200"/>
    <n v="4.9000000000000004"/>
    <m/>
    <m/>
    <m/>
    <m/>
    <n v="2024"/>
    <x v="0"/>
  </r>
  <r>
    <s v="Call_7940"/>
    <s v="C0012"/>
    <n v="155"/>
    <x v="0"/>
    <d v="2023-08-16T00:00:00"/>
    <n v="135"/>
    <n v="4.9000000000000004"/>
    <m/>
    <m/>
    <m/>
    <m/>
    <n v="2024"/>
    <x v="3"/>
  </r>
  <r>
    <s v="Call_7941"/>
    <s v="C0003"/>
    <n v="128"/>
    <x v="1"/>
    <d v="2023-08-17T00:00:00"/>
    <n v="22"/>
    <n v="1.9"/>
    <m/>
    <m/>
    <m/>
    <m/>
    <n v="2024"/>
    <x v="4"/>
  </r>
  <r>
    <s v="Call_7942"/>
    <s v="C0010"/>
    <n v="89"/>
    <x v="3"/>
    <d v="2023-08-18T00:00:00"/>
    <n v="164"/>
    <n v="4.5"/>
    <m/>
    <m/>
    <m/>
    <m/>
    <n v="2024"/>
    <x v="5"/>
  </r>
  <r>
    <s v="Call_7943"/>
    <s v="C0011"/>
    <n v="81"/>
    <x v="0"/>
    <d v="2023-08-18T00:00:00"/>
    <n v="21"/>
    <n v="4.9000000000000004"/>
    <m/>
    <m/>
    <m/>
    <m/>
    <n v="2024"/>
    <x v="5"/>
  </r>
  <r>
    <s v="Call_7944"/>
    <s v="C0010"/>
    <n v="66"/>
    <x v="3"/>
    <d v="2023-08-19T00:00:00"/>
    <n v="120"/>
    <n v="4.5"/>
    <m/>
    <m/>
    <m/>
    <m/>
    <n v="2024"/>
    <x v="6"/>
  </r>
  <r>
    <s v="Call_7945"/>
    <s v="C0007"/>
    <n v="61"/>
    <x v="2"/>
    <d v="2023-08-19T00:00:00"/>
    <n v="93"/>
    <n v="2.7"/>
    <m/>
    <m/>
    <m/>
    <m/>
    <n v="2024"/>
    <x v="6"/>
  </r>
  <r>
    <s v="Call_7946"/>
    <s v="C0011"/>
    <n v="128"/>
    <x v="2"/>
    <d v="2023-08-19T00:00:00"/>
    <n v="135"/>
    <n v="2.1"/>
    <m/>
    <m/>
    <m/>
    <m/>
    <n v="2024"/>
    <x v="6"/>
  </r>
  <r>
    <s v="Call_7947"/>
    <s v="C0012"/>
    <n v="30"/>
    <x v="0"/>
    <d v="2023-08-19T00:00:00"/>
    <n v="210"/>
    <n v="4.2"/>
    <m/>
    <m/>
    <m/>
    <m/>
    <n v="2024"/>
    <x v="6"/>
  </r>
  <r>
    <s v="Call_7948"/>
    <s v="C0008"/>
    <n v="63"/>
    <x v="2"/>
    <d v="2023-08-20T00:00:00"/>
    <n v="29"/>
    <n v="4.7"/>
    <m/>
    <m/>
    <m/>
    <m/>
    <n v="2024"/>
    <x v="0"/>
  </r>
  <r>
    <s v="Call_7949"/>
    <s v="C0002"/>
    <n v="64"/>
    <x v="4"/>
    <d v="2023-08-20T00:00:00"/>
    <n v="111"/>
    <n v="3.9"/>
    <m/>
    <m/>
    <m/>
    <m/>
    <n v="2024"/>
    <x v="0"/>
  </r>
  <r>
    <s v="Call_7950"/>
    <s v="C0014"/>
    <n v="151"/>
    <x v="1"/>
    <d v="2023-08-21T00:00:00"/>
    <n v="63"/>
    <n v="4.0999999999999996"/>
    <m/>
    <m/>
    <m/>
    <m/>
    <n v="2024"/>
    <x v="1"/>
  </r>
  <r>
    <s v="Call_7951"/>
    <s v="C0001"/>
    <n v="116"/>
    <x v="3"/>
    <d v="2023-08-21T00:00:00"/>
    <n v="44"/>
    <n v="3.8"/>
    <m/>
    <m/>
    <m/>
    <m/>
    <n v="2024"/>
    <x v="1"/>
  </r>
  <r>
    <s v="Call_7952"/>
    <s v="C0014"/>
    <n v="111"/>
    <x v="3"/>
    <d v="2023-08-23T00:00:00"/>
    <n v="120"/>
    <n v="1.8"/>
    <m/>
    <m/>
    <m/>
    <m/>
    <n v="2024"/>
    <x v="3"/>
  </r>
  <r>
    <s v="Call_7953"/>
    <s v="C0011"/>
    <n v="15"/>
    <x v="3"/>
    <d v="2023-08-23T00:00:00"/>
    <n v="120"/>
    <n v="4.0999999999999996"/>
    <m/>
    <m/>
    <m/>
    <m/>
    <n v="2024"/>
    <x v="3"/>
  </r>
  <r>
    <s v="Call_7954"/>
    <s v="C0002"/>
    <n v="18"/>
    <x v="1"/>
    <d v="2023-08-24T00:00:00"/>
    <n v="40"/>
    <n v="4.4000000000000004"/>
    <m/>
    <m/>
    <m/>
    <m/>
    <n v="2024"/>
    <x v="4"/>
  </r>
  <r>
    <s v="Call_7955"/>
    <s v="C0007"/>
    <n v="146"/>
    <x v="2"/>
    <d v="2023-08-24T00:00:00"/>
    <n v="160"/>
    <n v="4.0999999999999996"/>
    <m/>
    <m/>
    <m/>
    <m/>
    <n v="2024"/>
    <x v="4"/>
  </r>
  <r>
    <s v="Call_7956"/>
    <s v="C0012"/>
    <n v="73"/>
    <x v="3"/>
    <d v="2023-08-25T00:00:00"/>
    <n v="44"/>
    <n v="3.8"/>
    <m/>
    <m/>
    <m/>
    <m/>
    <n v="2024"/>
    <x v="5"/>
  </r>
  <r>
    <s v="Call_7957"/>
    <s v="C0014"/>
    <n v="108"/>
    <x v="1"/>
    <d v="2023-08-25T00:00:00"/>
    <n v="80"/>
    <n v="4.3"/>
    <m/>
    <m/>
    <m/>
    <m/>
    <n v="2024"/>
    <x v="5"/>
  </r>
  <r>
    <s v="Call_7958"/>
    <s v="C0006"/>
    <n v="52"/>
    <x v="1"/>
    <d v="2023-08-26T00:00:00"/>
    <n v="66"/>
    <n v="4.5"/>
    <m/>
    <m/>
    <m/>
    <m/>
    <n v="2024"/>
    <x v="6"/>
  </r>
  <r>
    <s v="Call_7959"/>
    <s v="C0001"/>
    <n v="165"/>
    <x v="4"/>
    <d v="2023-08-26T00:00:00"/>
    <n v="82"/>
    <n v="3.4"/>
    <m/>
    <m/>
    <m/>
    <m/>
    <n v="2024"/>
    <x v="6"/>
  </r>
  <r>
    <s v="Call_7960"/>
    <s v="C0007"/>
    <n v="104"/>
    <x v="3"/>
    <d v="2023-08-26T00:00:00"/>
    <n v="66"/>
    <n v="4.8"/>
    <m/>
    <m/>
    <m/>
    <m/>
    <n v="2024"/>
    <x v="6"/>
  </r>
  <r>
    <s v="Call_7961"/>
    <s v="C0012"/>
    <n v="131"/>
    <x v="2"/>
    <d v="2023-08-26T00:00:00"/>
    <n v="92"/>
    <n v="4.9000000000000004"/>
    <m/>
    <m/>
    <m/>
    <m/>
    <n v="2024"/>
    <x v="6"/>
  </r>
  <r>
    <s v="Call_7962"/>
    <s v="C0015"/>
    <n v="80"/>
    <x v="4"/>
    <d v="2023-08-27T00:00:00"/>
    <n v="104"/>
    <n v="4.7"/>
    <m/>
    <m/>
    <m/>
    <m/>
    <n v="2024"/>
    <x v="0"/>
  </r>
  <r>
    <s v="Call_7963"/>
    <s v="C0011"/>
    <n v="49"/>
    <x v="3"/>
    <d v="2023-08-27T00:00:00"/>
    <n v="105"/>
    <n v="3.3"/>
    <m/>
    <m/>
    <m/>
    <m/>
    <n v="2024"/>
    <x v="0"/>
  </r>
  <r>
    <s v="Call_7964"/>
    <s v="C0001"/>
    <n v="73"/>
    <x v="3"/>
    <d v="2023-08-27T00:00:00"/>
    <n v="100"/>
    <n v="2.8"/>
    <m/>
    <m/>
    <m/>
    <m/>
    <n v="2024"/>
    <x v="0"/>
  </r>
  <r>
    <s v="Call_7965"/>
    <s v="C0007"/>
    <n v="117"/>
    <x v="4"/>
    <d v="2023-08-27T00:00:00"/>
    <n v="90"/>
    <n v="4.0999999999999996"/>
    <m/>
    <m/>
    <m/>
    <m/>
    <n v="2024"/>
    <x v="0"/>
  </r>
  <r>
    <s v="Call_7966"/>
    <s v="C0005"/>
    <n v="38"/>
    <x v="0"/>
    <d v="2023-08-27T00:00:00"/>
    <n v="110"/>
    <n v="3.5"/>
    <m/>
    <m/>
    <m/>
    <m/>
    <n v="2024"/>
    <x v="0"/>
  </r>
  <r>
    <s v="Call_7967"/>
    <s v="C0006"/>
    <n v="109"/>
    <x v="4"/>
    <d v="2023-08-29T00:00:00"/>
    <n v="68"/>
    <n v="2.2999999999999998"/>
    <m/>
    <m/>
    <m/>
    <m/>
    <n v="2024"/>
    <x v="2"/>
  </r>
  <r>
    <s v="Call_7968"/>
    <s v="C0011"/>
    <n v="70"/>
    <x v="1"/>
    <d v="2023-08-30T00:00:00"/>
    <n v="210"/>
    <n v="4.0999999999999996"/>
    <m/>
    <m/>
    <m/>
    <m/>
    <n v="2024"/>
    <x v="3"/>
  </r>
  <r>
    <s v="Call_7969"/>
    <s v="C0004"/>
    <n v="51"/>
    <x v="0"/>
    <d v="2023-08-30T00:00:00"/>
    <n v="111"/>
    <n v="4.3"/>
    <m/>
    <m/>
    <m/>
    <m/>
    <n v="2024"/>
    <x v="3"/>
  </r>
  <r>
    <s v="Call_7970"/>
    <s v="C0004"/>
    <n v="100"/>
    <x v="1"/>
    <d v="2023-08-31T00:00:00"/>
    <n v="45"/>
    <n v="4.9000000000000004"/>
    <m/>
    <m/>
    <m/>
    <m/>
    <n v="2024"/>
    <x v="4"/>
  </r>
  <r>
    <s v="Call_7971"/>
    <s v="C0013"/>
    <n v="124"/>
    <x v="0"/>
    <d v="2023-09-01T00:00:00"/>
    <n v="132"/>
    <n v="4"/>
    <m/>
    <m/>
    <m/>
    <m/>
    <n v="2024"/>
    <x v="5"/>
  </r>
  <r>
    <s v="Call_7972"/>
    <s v="C0003"/>
    <n v="143"/>
    <x v="4"/>
    <d v="2023-09-01T00:00:00"/>
    <n v="20"/>
    <n v="4.7"/>
    <m/>
    <m/>
    <m/>
    <m/>
    <n v="2024"/>
    <x v="5"/>
  </r>
  <r>
    <s v="Call_7973"/>
    <s v="C0010"/>
    <n v="96"/>
    <x v="3"/>
    <d v="2023-09-01T00:00:00"/>
    <n v="36"/>
    <n v="3.4"/>
    <m/>
    <m/>
    <m/>
    <m/>
    <n v="2024"/>
    <x v="5"/>
  </r>
  <r>
    <s v="Call_7974"/>
    <s v="C0001"/>
    <n v="84"/>
    <x v="1"/>
    <d v="2023-09-03T00:00:00"/>
    <n v="72"/>
    <n v="4"/>
    <m/>
    <m/>
    <m/>
    <m/>
    <n v="2024"/>
    <x v="0"/>
  </r>
  <r>
    <s v="Call_7975"/>
    <s v="C0009"/>
    <n v="111"/>
    <x v="1"/>
    <d v="2023-09-03T00:00:00"/>
    <n v="63"/>
    <n v="4.5"/>
    <m/>
    <m/>
    <m/>
    <m/>
    <n v="2024"/>
    <x v="0"/>
  </r>
  <r>
    <s v="Call_7976"/>
    <s v="C0009"/>
    <n v="103"/>
    <x v="0"/>
    <d v="2023-09-04T00:00:00"/>
    <n v="44"/>
    <n v="4.5"/>
    <m/>
    <m/>
    <m/>
    <m/>
    <n v="2024"/>
    <x v="1"/>
  </r>
  <r>
    <s v="Call_7977"/>
    <s v="C0003"/>
    <n v="61"/>
    <x v="2"/>
    <d v="2023-09-04T00:00:00"/>
    <n v="132"/>
    <n v="4.9000000000000004"/>
    <m/>
    <m/>
    <m/>
    <m/>
    <n v="2024"/>
    <x v="1"/>
  </r>
  <r>
    <s v="Call_7978"/>
    <s v="C0012"/>
    <n v="113"/>
    <x v="3"/>
    <d v="2023-09-04T00:00:00"/>
    <n v="46"/>
    <n v="4.4000000000000004"/>
    <m/>
    <m/>
    <m/>
    <m/>
    <n v="2024"/>
    <x v="1"/>
  </r>
  <r>
    <s v="Call_7979"/>
    <s v="C0012"/>
    <n v="96"/>
    <x v="3"/>
    <d v="2023-09-04T00:00:00"/>
    <n v="96"/>
    <n v="2.9"/>
    <m/>
    <m/>
    <m/>
    <m/>
    <n v="2024"/>
    <x v="1"/>
  </r>
  <r>
    <s v="Call_7980"/>
    <s v="C0002"/>
    <n v="131"/>
    <x v="0"/>
    <d v="2023-09-05T00:00:00"/>
    <n v="75"/>
    <n v="4.4000000000000004"/>
    <m/>
    <m/>
    <m/>
    <m/>
    <n v="2024"/>
    <x v="2"/>
  </r>
  <r>
    <s v="Call_7981"/>
    <s v="C0007"/>
    <n v="52"/>
    <x v="3"/>
    <d v="2023-09-06T00:00:00"/>
    <n v="88"/>
    <n v="4.3"/>
    <m/>
    <m/>
    <m/>
    <m/>
    <n v="2024"/>
    <x v="3"/>
  </r>
  <r>
    <s v="Call_7982"/>
    <s v="C0004"/>
    <n v="100"/>
    <x v="0"/>
    <d v="2023-09-06T00:00:00"/>
    <n v="24"/>
    <n v="4.7"/>
    <m/>
    <m/>
    <m/>
    <m/>
    <n v="2024"/>
    <x v="3"/>
  </r>
  <r>
    <s v="Call_7983"/>
    <s v="C0014"/>
    <n v="58"/>
    <x v="4"/>
    <d v="2023-09-06T00:00:00"/>
    <n v="96"/>
    <n v="3.2"/>
    <m/>
    <m/>
    <m/>
    <m/>
    <n v="2024"/>
    <x v="3"/>
  </r>
  <r>
    <s v="Call_7984"/>
    <s v="C0011"/>
    <n v="144"/>
    <x v="4"/>
    <d v="2023-09-07T00:00:00"/>
    <n v="124"/>
    <n v="2.2999999999999998"/>
    <m/>
    <m/>
    <m/>
    <m/>
    <n v="2024"/>
    <x v="4"/>
  </r>
  <r>
    <s v="Call_7985"/>
    <s v="C0014"/>
    <n v="53"/>
    <x v="2"/>
    <d v="2023-09-08T00:00:00"/>
    <n v="130"/>
    <n v="3.6"/>
    <m/>
    <m/>
    <m/>
    <m/>
    <n v="2024"/>
    <x v="5"/>
  </r>
  <r>
    <s v="Call_7986"/>
    <s v="C0012"/>
    <n v="97"/>
    <x v="1"/>
    <d v="2023-09-08T00:00:00"/>
    <n v="45"/>
    <n v="4.5999999999999996"/>
    <m/>
    <m/>
    <m/>
    <m/>
    <n v="2024"/>
    <x v="5"/>
  </r>
  <r>
    <s v="Call_7987"/>
    <s v="C0005"/>
    <n v="64"/>
    <x v="4"/>
    <d v="2023-09-08T00:00:00"/>
    <n v="66"/>
    <n v="4"/>
    <m/>
    <m/>
    <m/>
    <m/>
    <n v="2024"/>
    <x v="5"/>
  </r>
  <r>
    <s v="Call_7988"/>
    <s v="C0003"/>
    <n v="106"/>
    <x v="0"/>
    <d v="2023-09-08T00:00:00"/>
    <n v="58"/>
    <n v="4.7"/>
    <m/>
    <m/>
    <m/>
    <m/>
    <n v="2024"/>
    <x v="5"/>
  </r>
  <r>
    <s v="Call_7989"/>
    <s v="C0001"/>
    <n v="36"/>
    <x v="4"/>
    <d v="2023-09-09T00:00:00"/>
    <n v="152"/>
    <n v="4.3"/>
    <m/>
    <m/>
    <m/>
    <m/>
    <n v="2024"/>
    <x v="6"/>
  </r>
  <r>
    <s v="Call_7990"/>
    <s v="C0011"/>
    <n v="74"/>
    <x v="3"/>
    <d v="2023-09-09T00:00:00"/>
    <n v="75"/>
    <n v="2.8"/>
    <m/>
    <m/>
    <m/>
    <m/>
    <n v="2024"/>
    <x v="6"/>
  </r>
  <r>
    <s v="Call_7991"/>
    <s v="C0006"/>
    <n v="143"/>
    <x v="1"/>
    <d v="2023-09-09T00:00:00"/>
    <n v="78"/>
    <n v="4"/>
    <m/>
    <m/>
    <m/>
    <m/>
    <n v="2024"/>
    <x v="6"/>
  </r>
  <r>
    <s v="Call_7992"/>
    <s v="C0003"/>
    <n v="94"/>
    <x v="2"/>
    <d v="2023-09-09T00:00:00"/>
    <n v="69"/>
    <n v="3.9"/>
    <m/>
    <m/>
    <m/>
    <m/>
    <n v="2024"/>
    <x v="6"/>
  </r>
  <r>
    <s v="Call_7993"/>
    <s v="C0015"/>
    <n v="124"/>
    <x v="0"/>
    <d v="2023-09-10T00:00:00"/>
    <n v="46"/>
    <n v="3.1"/>
    <m/>
    <m/>
    <m/>
    <m/>
    <n v="2024"/>
    <x v="0"/>
  </r>
  <r>
    <s v="Call_7994"/>
    <s v="C0001"/>
    <n v="156"/>
    <x v="4"/>
    <d v="2023-09-10T00:00:00"/>
    <n v="64"/>
    <n v="2.7"/>
    <m/>
    <m/>
    <m/>
    <m/>
    <n v="2024"/>
    <x v="0"/>
  </r>
  <r>
    <s v="Call_7995"/>
    <s v="C0010"/>
    <n v="107"/>
    <x v="1"/>
    <d v="2023-09-10T00:00:00"/>
    <n v="38"/>
    <n v="4.7"/>
    <m/>
    <m/>
    <m/>
    <m/>
    <n v="2024"/>
    <x v="0"/>
  </r>
  <r>
    <s v="Call_7996"/>
    <s v="C0003"/>
    <n v="58"/>
    <x v="1"/>
    <d v="2023-09-12T00:00:00"/>
    <n v="90"/>
    <n v="4.3"/>
    <m/>
    <m/>
    <m/>
    <m/>
    <n v="2024"/>
    <x v="2"/>
  </r>
  <r>
    <s v="Call_7997"/>
    <s v="C0013"/>
    <n v="66"/>
    <x v="1"/>
    <d v="2023-09-12T00:00:00"/>
    <n v="32"/>
    <n v="3.8"/>
    <m/>
    <m/>
    <m/>
    <m/>
    <n v="2024"/>
    <x v="2"/>
  </r>
  <r>
    <s v="Call_7998"/>
    <s v="C0002"/>
    <n v="75"/>
    <x v="4"/>
    <d v="2023-09-12T00:00:00"/>
    <n v="120"/>
    <n v="4.4000000000000004"/>
    <m/>
    <m/>
    <m/>
    <m/>
    <n v="2024"/>
    <x v="2"/>
  </r>
  <r>
    <s v="Call_7999"/>
    <s v="C0010"/>
    <n v="8"/>
    <x v="1"/>
    <d v="2023-09-12T00:00:00"/>
    <n v="31"/>
    <n v="3.9"/>
    <m/>
    <m/>
    <m/>
    <m/>
    <n v="2024"/>
    <x v="2"/>
  </r>
  <r>
    <s v="Call_8000"/>
    <s v="C0005"/>
    <n v="76"/>
    <x v="4"/>
    <d v="2023-09-13T00:00:00"/>
    <n v="108"/>
    <n v="4.9000000000000004"/>
    <m/>
    <m/>
    <m/>
    <m/>
    <n v="2024"/>
    <x v="3"/>
  </r>
  <r>
    <s v="Call_8001"/>
    <s v="C0003"/>
    <n v="110"/>
    <x v="4"/>
    <d v="2023-09-13T00:00:00"/>
    <n v="180"/>
    <n v="4.2"/>
    <m/>
    <m/>
    <m/>
    <m/>
    <n v="2024"/>
    <x v="3"/>
  </r>
  <r>
    <s v="Call_8002"/>
    <s v="C0013"/>
    <n v="50"/>
    <x v="2"/>
    <d v="2023-09-14T00:00:00"/>
    <n v="124"/>
    <n v="4"/>
    <m/>
    <m/>
    <m/>
    <m/>
    <n v="2024"/>
    <x v="4"/>
  </r>
  <r>
    <s v="Call_8003"/>
    <s v="C0007"/>
    <n v="78"/>
    <x v="2"/>
    <d v="2023-09-14T00:00:00"/>
    <n v="23"/>
    <n v="4.2"/>
    <m/>
    <m/>
    <m/>
    <m/>
    <n v="2024"/>
    <x v="4"/>
  </r>
  <r>
    <s v="Call_8004"/>
    <s v="C0012"/>
    <n v="59"/>
    <x v="0"/>
    <d v="2023-09-15T00:00:00"/>
    <n v="24"/>
    <n v="4.8"/>
    <m/>
    <m/>
    <m/>
    <m/>
    <n v="2024"/>
    <x v="5"/>
  </r>
  <r>
    <s v="Call_8005"/>
    <s v="C0007"/>
    <n v="126"/>
    <x v="1"/>
    <d v="2023-09-16T00:00:00"/>
    <n v="52"/>
    <n v="1.1000000000000001"/>
    <m/>
    <m/>
    <m/>
    <m/>
    <n v="2024"/>
    <x v="6"/>
  </r>
  <r>
    <s v="Call_8006"/>
    <s v="C0005"/>
    <n v="43"/>
    <x v="0"/>
    <d v="2023-09-17T00:00:00"/>
    <n v="168"/>
    <n v="4"/>
    <m/>
    <m/>
    <m/>
    <m/>
    <n v="2024"/>
    <x v="0"/>
  </r>
  <r>
    <s v="Call_8007"/>
    <s v="C0001"/>
    <n v="79"/>
    <x v="4"/>
    <d v="2023-09-19T00:00:00"/>
    <n v="125"/>
    <n v="4.8"/>
    <m/>
    <m/>
    <m/>
    <m/>
    <n v="2024"/>
    <x v="2"/>
  </r>
  <r>
    <s v="Call_8008"/>
    <s v="C0003"/>
    <n v="71"/>
    <x v="0"/>
    <d v="2023-09-20T00:00:00"/>
    <n v="50"/>
    <n v="4.2"/>
    <m/>
    <m/>
    <m/>
    <m/>
    <n v="2024"/>
    <x v="3"/>
  </r>
  <r>
    <s v="Call_8009"/>
    <s v="C0009"/>
    <n v="94"/>
    <x v="1"/>
    <d v="2023-09-21T00:00:00"/>
    <n v="220"/>
    <n v="4.5999999999999996"/>
    <m/>
    <m/>
    <m/>
    <m/>
    <n v="2024"/>
    <x v="4"/>
  </r>
  <r>
    <s v="Call_8010"/>
    <s v="C0010"/>
    <n v="108"/>
    <x v="0"/>
    <d v="2023-09-21T00:00:00"/>
    <n v="180"/>
    <n v="4"/>
    <m/>
    <m/>
    <m/>
    <m/>
    <n v="2024"/>
    <x v="4"/>
  </r>
  <r>
    <s v="Call_8011"/>
    <s v="C0005"/>
    <n v="76"/>
    <x v="1"/>
    <d v="2023-09-21T00:00:00"/>
    <n v="110"/>
    <n v="3.9"/>
    <m/>
    <m/>
    <m/>
    <m/>
    <n v="2024"/>
    <x v="4"/>
  </r>
  <r>
    <s v="Call_8012"/>
    <s v="C0012"/>
    <n v="136"/>
    <x v="0"/>
    <d v="2023-09-21T00:00:00"/>
    <n v="36"/>
    <n v="2.8"/>
    <m/>
    <m/>
    <m/>
    <m/>
    <n v="2024"/>
    <x v="4"/>
  </r>
  <r>
    <s v="Call_8013"/>
    <s v="C0004"/>
    <n v="129"/>
    <x v="2"/>
    <d v="2023-09-22T00:00:00"/>
    <n v="93"/>
    <n v="4.7"/>
    <m/>
    <m/>
    <m/>
    <m/>
    <n v="2024"/>
    <x v="5"/>
  </r>
  <r>
    <s v="Call_8014"/>
    <s v="C0010"/>
    <n v="120"/>
    <x v="0"/>
    <d v="2023-09-22T00:00:00"/>
    <n v="38"/>
    <n v="4.2"/>
    <m/>
    <m/>
    <m/>
    <m/>
    <n v="2024"/>
    <x v="5"/>
  </r>
  <r>
    <s v="Call_8015"/>
    <s v="C0005"/>
    <n v="108"/>
    <x v="2"/>
    <d v="2023-09-23T00:00:00"/>
    <n v="66"/>
    <n v="3.9"/>
    <m/>
    <m/>
    <m/>
    <m/>
    <n v="2024"/>
    <x v="6"/>
  </r>
  <r>
    <s v="Call_8016"/>
    <s v="C0007"/>
    <n v="79"/>
    <x v="0"/>
    <d v="2023-09-23T00:00:00"/>
    <n v="215"/>
    <n v="4.5999999999999996"/>
    <m/>
    <m/>
    <m/>
    <m/>
    <n v="2024"/>
    <x v="6"/>
  </r>
  <r>
    <s v="Call_8017"/>
    <s v="C0007"/>
    <n v="45"/>
    <x v="2"/>
    <d v="2023-09-23T00:00:00"/>
    <n v="92"/>
    <n v="4.3"/>
    <m/>
    <m/>
    <m/>
    <m/>
    <n v="2024"/>
    <x v="6"/>
  </r>
  <r>
    <s v="Call_8018"/>
    <s v="C0011"/>
    <n v="96"/>
    <x v="0"/>
    <d v="2023-09-23T00:00:00"/>
    <n v="80"/>
    <n v="3.6"/>
    <m/>
    <m/>
    <m/>
    <m/>
    <n v="2024"/>
    <x v="6"/>
  </r>
  <r>
    <s v="Call_8019"/>
    <s v="C0011"/>
    <n v="81"/>
    <x v="0"/>
    <d v="2023-09-24T00:00:00"/>
    <n v="123"/>
    <n v="4.9000000000000004"/>
    <m/>
    <m/>
    <m/>
    <m/>
    <n v="2024"/>
    <x v="0"/>
  </r>
  <r>
    <s v="Call_8020"/>
    <s v="C0012"/>
    <n v="95"/>
    <x v="3"/>
    <d v="2023-09-24T00:00:00"/>
    <n v="23"/>
    <n v="2.4"/>
    <m/>
    <m/>
    <m/>
    <m/>
    <n v="2024"/>
    <x v="0"/>
  </r>
  <r>
    <s v="Call_8021"/>
    <s v="C0015"/>
    <n v="159"/>
    <x v="1"/>
    <d v="2023-09-24T00:00:00"/>
    <n v="63"/>
    <n v="4.2"/>
    <m/>
    <m/>
    <m/>
    <m/>
    <n v="2024"/>
    <x v="0"/>
  </r>
  <r>
    <s v="Call_8022"/>
    <s v="C0008"/>
    <n v="109"/>
    <x v="4"/>
    <d v="2023-09-24T00:00:00"/>
    <n v="52"/>
    <n v="3.9"/>
    <m/>
    <m/>
    <m/>
    <m/>
    <n v="2024"/>
    <x v="0"/>
  </r>
  <r>
    <s v="Call_8023"/>
    <s v="C0007"/>
    <n v="107"/>
    <x v="4"/>
    <d v="2023-09-24T00:00:00"/>
    <n v="60"/>
    <n v="4.2"/>
    <m/>
    <m/>
    <m/>
    <m/>
    <n v="2024"/>
    <x v="0"/>
  </r>
  <r>
    <s v="Call_8024"/>
    <s v="C0011"/>
    <n v="67"/>
    <x v="2"/>
    <d v="2023-09-25T00:00:00"/>
    <n v="87"/>
    <n v="3.9"/>
    <m/>
    <m/>
    <m/>
    <m/>
    <n v="2024"/>
    <x v="1"/>
  </r>
  <r>
    <s v="Call_8025"/>
    <s v="C0002"/>
    <n v="96"/>
    <x v="0"/>
    <d v="2023-09-26T00:00:00"/>
    <n v="42"/>
    <n v="4.5"/>
    <m/>
    <m/>
    <m/>
    <m/>
    <n v="2024"/>
    <x v="2"/>
  </r>
  <r>
    <s v="Call_8026"/>
    <s v="C0006"/>
    <n v="142"/>
    <x v="1"/>
    <d v="2023-09-27T00:00:00"/>
    <n v="37"/>
    <n v="3.8"/>
    <m/>
    <m/>
    <m/>
    <m/>
    <n v="2024"/>
    <x v="3"/>
  </r>
  <r>
    <s v="Call_8027"/>
    <s v="C0006"/>
    <n v="71"/>
    <x v="3"/>
    <d v="2023-09-27T00:00:00"/>
    <n v="135"/>
    <n v="3.9"/>
    <m/>
    <m/>
    <m/>
    <m/>
    <n v="2024"/>
    <x v="3"/>
  </r>
  <r>
    <s v="Call_8028"/>
    <s v="C0002"/>
    <n v="152"/>
    <x v="3"/>
    <d v="2023-09-27T00:00:00"/>
    <n v="88"/>
    <n v="4.7"/>
    <m/>
    <m/>
    <m/>
    <m/>
    <n v="2024"/>
    <x v="3"/>
  </r>
  <r>
    <s v="Call_8029"/>
    <s v="C0001"/>
    <n v="108"/>
    <x v="1"/>
    <d v="2023-09-27T00:00:00"/>
    <n v="190"/>
    <n v="3.2"/>
    <m/>
    <m/>
    <m/>
    <m/>
    <n v="2024"/>
    <x v="3"/>
  </r>
  <r>
    <s v="Call_8030"/>
    <s v="C0001"/>
    <n v="156"/>
    <x v="3"/>
    <d v="2023-09-27T00:00:00"/>
    <n v="81"/>
    <n v="5"/>
    <m/>
    <m/>
    <m/>
    <m/>
    <n v="2024"/>
    <x v="3"/>
  </r>
  <r>
    <s v="Call_8031"/>
    <s v="C0006"/>
    <n v="126"/>
    <x v="1"/>
    <d v="2023-09-27T00:00:00"/>
    <n v="44"/>
    <n v="3.7"/>
    <m/>
    <m/>
    <m/>
    <m/>
    <n v="2024"/>
    <x v="3"/>
  </r>
  <r>
    <s v="Call_8032"/>
    <s v="C0005"/>
    <n v="135"/>
    <x v="3"/>
    <d v="2023-09-28T00:00:00"/>
    <n v="92"/>
    <n v="3.9"/>
    <m/>
    <m/>
    <m/>
    <m/>
    <n v="2024"/>
    <x v="4"/>
  </r>
  <r>
    <s v="Call_8033"/>
    <s v="C0006"/>
    <n v="110"/>
    <x v="0"/>
    <d v="2023-09-29T00:00:00"/>
    <n v="90"/>
    <n v="3.1"/>
    <m/>
    <m/>
    <m/>
    <m/>
    <n v="2024"/>
    <x v="5"/>
  </r>
  <r>
    <s v="Call_8034"/>
    <s v="C0015"/>
    <n v="64"/>
    <x v="3"/>
    <d v="2023-09-29T00:00:00"/>
    <n v="112"/>
    <n v="2"/>
    <m/>
    <m/>
    <m/>
    <m/>
    <n v="2024"/>
    <x v="5"/>
  </r>
  <r>
    <s v="Call_8035"/>
    <s v="C0009"/>
    <n v="127"/>
    <x v="1"/>
    <d v="2023-09-29T00:00:00"/>
    <n v="112"/>
    <n v="4.5999999999999996"/>
    <m/>
    <m/>
    <m/>
    <m/>
    <n v="2024"/>
    <x v="5"/>
  </r>
  <r>
    <s v="Call_8036"/>
    <s v="C0008"/>
    <n v="124"/>
    <x v="2"/>
    <d v="2023-09-29T00:00:00"/>
    <n v="48"/>
    <n v="3.7"/>
    <m/>
    <m/>
    <m/>
    <m/>
    <n v="2024"/>
    <x v="5"/>
  </r>
  <r>
    <s v="Call_8037"/>
    <s v="C0015"/>
    <n v="125"/>
    <x v="1"/>
    <d v="2023-09-29T00:00:00"/>
    <n v="116"/>
    <n v="4.4000000000000004"/>
    <m/>
    <m/>
    <m/>
    <m/>
    <n v="2024"/>
    <x v="5"/>
  </r>
  <r>
    <s v="Call_8038"/>
    <s v="C0004"/>
    <n v="70"/>
    <x v="1"/>
    <d v="2023-09-29T00:00:00"/>
    <n v="29"/>
    <n v="2.1"/>
    <m/>
    <m/>
    <m/>
    <m/>
    <n v="2024"/>
    <x v="5"/>
  </r>
  <r>
    <s v="Call_8039"/>
    <s v="C0009"/>
    <n v="93"/>
    <x v="3"/>
    <d v="2023-09-30T00:00:00"/>
    <n v="170"/>
    <n v="2.2000000000000002"/>
    <m/>
    <m/>
    <m/>
    <m/>
    <n v="2024"/>
    <x v="6"/>
  </r>
  <r>
    <s v="Call_8040"/>
    <s v="C0004"/>
    <n v="120"/>
    <x v="4"/>
    <d v="2023-09-30T00:00:00"/>
    <n v="68"/>
    <n v="3.4"/>
    <m/>
    <m/>
    <m/>
    <m/>
    <n v="2024"/>
    <x v="6"/>
  </r>
  <r>
    <s v="Call_8041"/>
    <s v="C0011"/>
    <n v="96"/>
    <x v="0"/>
    <d v="2023-09-30T00:00:00"/>
    <n v="195"/>
    <n v="2.7"/>
    <m/>
    <m/>
    <m/>
    <m/>
    <n v="2024"/>
    <x v="6"/>
  </r>
  <r>
    <s v="Call_8042"/>
    <s v="C0014"/>
    <n v="67"/>
    <x v="0"/>
    <d v="2023-09-30T00:00:00"/>
    <n v="96"/>
    <n v="3.7"/>
    <m/>
    <m/>
    <m/>
    <m/>
    <n v="2024"/>
    <x v="6"/>
  </r>
  <r>
    <s v="Call_8043"/>
    <s v="C0015"/>
    <n v="119"/>
    <x v="0"/>
    <d v="2023-09-30T00:00:00"/>
    <n v="96"/>
    <n v="3.1"/>
    <m/>
    <m/>
    <m/>
    <m/>
    <n v="2024"/>
    <x v="6"/>
  </r>
  <r>
    <s v="Call_8044"/>
    <s v="C0008"/>
    <n v="61"/>
    <x v="2"/>
    <d v="2023-09-30T00:00:00"/>
    <n v="117"/>
    <n v="4.0999999999999996"/>
    <m/>
    <m/>
    <m/>
    <m/>
    <n v="2024"/>
    <x v="6"/>
  </r>
  <r>
    <s v="Call_8045"/>
    <s v="C0011"/>
    <n v="29"/>
    <x v="3"/>
    <d v="2023-09-30T00:00:00"/>
    <n v="80"/>
    <n v="4.8"/>
    <m/>
    <m/>
    <m/>
    <m/>
    <n v="2024"/>
    <x v="6"/>
  </r>
  <r>
    <s v="Call_8046"/>
    <s v="C0002"/>
    <n v="134"/>
    <x v="4"/>
    <d v="2023-09-30T00:00:00"/>
    <n v="117"/>
    <n v="4"/>
    <m/>
    <m/>
    <m/>
    <m/>
    <n v="2024"/>
    <x v="6"/>
  </r>
  <r>
    <s v="Call_8047"/>
    <s v="C0006"/>
    <n v="113"/>
    <x v="0"/>
    <d v="2023-10-01T00:00:00"/>
    <n v="40"/>
    <n v="3"/>
    <m/>
    <m/>
    <m/>
    <m/>
    <n v="2024"/>
    <x v="0"/>
  </r>
  <r>
    <s v="Call_8048"/>
    <s v="C0001"/>
    <n v="12"/>
    <x v="4"/>
    <d v="2023-10-01T00:00:00"/>
    <n v="117"/>
    <n v="4.8"/>
    <m/>
    <m/>
    <m/>
    <m/>
    <n v="2024"/>
    <x v="0"/>
  </r>
  <r>
    <s v="Call_8049"/>
    <s v="C0013"/>
    <n v="78"/>
    <x v="3"/>
    <d v="2023-10-01T00:00:00"/>
    <n v="135"/>
    <n v="4.0999999999999996"/>
    <m/>
    <m/>
    <m/>
    <m/>
    <n v="2024"/>
    <x v="0"/>
  </r>
  <r>
    <s v="Call_8050"/>
    <s v="C0015"/>
    <n v="82"/>
    <x v="1"/>
    <d v="2023-10-01T00:00:00"/>
    <n v="99"/>
    <n v="4.2"/>
    <m/>
    <m/>
    <m/>
    <m/>
    <n v="2024"/>
    <x v="0"/>
  </r>
  <r>
    <s v="Call_8051"/>
    <s v="C0010"/>
    <n v="149"/>
    <x v="2"/>
    <d v="2023-10-01T00:00:00"/>
    <n v="130"/>
    <n v="3.3"/>
    <m/>
    <m/>
    <m/>
    <m/>
    <n v="2024"/>
    <x v="0"/>
  </r>
  <r>
    <s v="Call_8052"/>
    <s v="C0007"/>
    <n v="56"/>
    <x v="4"/>
    <d v="2023-10-01T00:00:00"/>
    <n v="96"/>
    <n v="4.7"/>
    <m/>
    <m/>
    <m/>
    <m/>
    <n v="2024"/>
    <x v="0"/>
  </r>
  <r>
    <s v="Call_8053"/>
    <s v="C0011"/>
    <n v="80"/>
    <x v="2"/>
    <d v="2023-10-01T00:00:00"/>
    <n v="128"/>
    <n v="3.7"/>
    <m/>
    <m/>
    <m/>
    <m/>
    <n v="2024"/>
    <x v="0"/>
  </r>
  <r>
    <s v="Call_8054"/>
    <s v="C0008"/>
    <n v="131"/>
    <x v="0"/>
    <d v="2023-10-01T00:00:00"/>
    <n v="69"/>
    <n v="4.7"/>
    <m/>
    <m/>
    <m/>
    <m/>
    <n v="2024"/>
    <x v="0"/>
  </r>
  <r>
    <s v="Call_8055"/>
    <s v="C0008"/>
    <n v="109"/>
    <x v="0"/>
    <d v="2023-10-01T00:00:00"/>
    <n v="44"/>
    <n v="4.5999999999999996"/>
    <m/>
    <m/>
    <m/>
    <m/>
    <n v="2024"/>
    <x v="0"/>
  </r>
  <r>
    <s v="Call_8056"/>
    <s v="C0007"/>
    <n v="142"/>
    <x v="0"/>
    <d v="2023-10-01T00:00:00"/>
    <n v="44"/>
    <n v="4.8"/>
    <m/>
    <m/>
    <m/>
    <m/>
    <n v="2024"/>
    <x v="0"/>
  </r>
  <r>
    <s v="Call_8057"/>
    <s v="C0009"/>
    <n v="114"/>
    <x v="4"/>
    <d v="2023-10-02T00:00:00"/>
    <n v="135"/>
    <n v="2"/>
    <m/>
    <m/>
    <m/>
    <m/>
    <n v="2024"/>
    <x v="1"/>
  </r>
  <r>
    <s v="Call_8058"/>
    <s v="C0014"/>
    <n v="93"/>
    <x v="2"/>
    <d v="2023-10-02T00:00:00"/>
    <n v="45"/>
    <n v="3.9"/>
    <m/>
    <m/>
    <m/>
    <m/>
    <n v="2024"/>
    <x v="1"/>
  </r>
  <r>
    <s v="Call_8059"/>
    <s v="C0001"/>
    <n v="43"/>
    <x v="2"/>
    <d v="2023-10-02T00:00:00"/>
    <n v="87"/>
    <n v="3"/>
    <m/>
    <m/>
    <m/>
    <m/>
    <n v="2024"/>
    <x v="1"/>
  </r>
  <r>
    <s v="Call_8060"/>
    <s v="C0002"/>
    <n v="78"/>
    <x v="3"/>
    <d v="2023-10-03T00:00:00"/>
    <n v="84"/>
    <n v="4.5999999999999996"/>
    <m/>
    <m/>
    <m/>
    <m/>
    <n v="2024"/>
    <x v="2"/>
  </r>
  <r>
    <s v="Call_8061"/>
    <s v="C0009"/>
    <n v="89"/>
    <x v="0"/>
    <d v="2023-10-03T00:00:00"/>
    <n v="81"/>
    <n v="3.8"/>
    <m/>
    <m/>
    <m/>
    <m/>
    <n v="2024"/>
    <x v="2"/>
  </r>
  <r>
    <s v="Call_8062"/>
    <s v="C0007"/>
    <n v="82"/>
    <x v="1"/>
    <d v="2023-10-03T00:00:00"/>
    <n v="130"/>
    <n v="4.4000000000000004"/>
    <m/>
    <m/>
    <m/>
    <m/>
    <n v="2024"/>
    <x v="2"/>
  </r>
  <r>
    <s v="Call_8063"/>
    <s v="C0011"/>
    <n v="86"/>
    <x v="0"/>
    <d v="2023-10-04T00:00:00"/>
    <n v="92"/>
    <n v="2.4"/>
    <m/>
    <m/>
    <m/>
    <m/>
    <n v="2024"/>
    <x v="3"/>
  </r>
  <r>
    <s v="Call_8064"/>
    <s v="C0012"/>
    <n v="57"/>
    <x v="3"/>
    <d v="2023-10-04T00:00:00"/>
    <n v="48"/>
    <n v="4.5"/>
    <m/>
    <m/>
    <m/>
    <m/>
    <n v="2024"/>
    <x v="3"/>
  </r>
  <r>
    <s v="Call_8065"/>
    <s v="C0014"/>
    <n v="103"/>
    <x v="4"/>
    <d v="2023-10-04T00:00:00"/>
    <n v="160"/>
    <n v="4.5"/>
    <m/>
    <m/>
    <m/>
    <m/>
    <n v="2024"/>
    <x v="3"/>
  </r>
  <r>
    <s v="Call_8066"/>
    <s v="C0013"/>
    <n v="138"/>
    <x v="3"/>
    <d v="2023-10-05T00:00:00"/>
    <n v="155"/>
    <n v="2.7"/>
    <m/>
    <m/>
    <m/>
    <m/>
    <n v="2024"/>
    <x v="4"/>
  </r>
  <r>
    <s v="Call_8067"/>
    <s v="C0010"/>
    <n v="88"/>
    <x v="1"/>
    <d v="2023-10-05T00:00:00"/>
    <n v="100"/>
    <n v="4.9000000000000004"/>
    <m/>
    <m/>
    <m/>
    <m/>
    <n v="2024"/>
    <x v="4"/>
  </r>
  <r>
    <s v="Call_8068"/>
    <s v="C0009"/>
    <n v="118"/>
    <x v="2"/>
    <d v="2023-10-05T00:00:00"/>
    <n v="56"/>
    <n v="3.7"/>
    <m/>
    <m/>
    <m/>
    <m/>
    <n v="2024"/>
    <x v="4"/>
  </r>
  <r>
    <s v="Call_8069"/>
    <s v="C0011"/>
    <n v="4"/>
    <x v="0"/>
    <d v="2023-10-05T00:00:00"/>
    <n v="170"/>
    <n v="3.9"/>
    <m/>
    <m/>
    <m/>
    <m/>
    <n v="2024"/>
    <x v="4"/>
  </r>
  <r>
    <s v="Call_8070"/>
    <s v="C0001"/>
    <n v="78"/>
    <x v="4"/>
    <d v="2023-10-06T00:00:00"/>
    <n v="74"/>
    <n v="3.5"/>
    <m/>
    <m/>
    <m/>
    <m/>
    <n v="2024"/>
    <x v="5"/>
  </r>
  <r>
    <s v="Call_8071"/>
    <s v="C0006"/>
    <n v="69"/>
    <x v="0"/>
    <d v="2023-10-06T00:00:00"/>
    <n v="99"/>
    <n v="2.7"/>
    <m/>
    <m/>
    <m/>
    <m/>
    <n v="2024"/>
    <x v="5"/>
  </r>
  <r>
    <s v="Call_8072"/>
    <s v="C0007"/>
    <n v="90"/>
    <x v="3"/>
    <d v="2023-10-06T00:00:00"/>
    <n v="84"/>
    <n v="3.9"/>
    <m/>
    <m/>
    <m/>
    <m/>
    <n v="2024"/>
    <x v="5"/>
  </r>
  <r>
    <s v="Call_8073"/>
    <s v="C0006"/>
    <n v="134"/>
    <x v="0"/>
    <d v="2023-10-06T00:00:00"/>
    <n v="35"/>
    <n v="3.4"/>
    <m/>
    <m/>
    <m/>
    <m/>
    <n v="2024"/>
    <x v="5"/>
  </r>
  <r>
    <s v="Call_8074"/>
    <s v="C0004"/>
    <n v="65"/>
    <x v="2"/>
    <d v="2023-10-06T00:00:00"/>
    <n v="150"/>
    <n v="5"/>
    <m/>
    <m/>
    <m/>
    <m/>
    <n v="2024"/>
    <x v="5"/>
  </r>
  <r>
    <s v="Call_8075"/>
    <s v="C0005"/>
    <n v="54"/>
    <x v="4"/>
    <d v="2023-10-07T00:00:00"/>
    <n v="176"/>
    <n v="4.4000000000000004"/>
    <m/>
    <m/>
    <m/>
    <m/>
    <n v="2024"/>
    <x v="6"/>
  </r>
  <r>
    <s v="Call_8076"/>
    <s v="C0005"/>
    <n v="90"/>
    <x v="4"/>
    <d v="2023-10-07T00:00:00"/>
    <n v="84"/>
    <n v="4.3"/>
    <m/>
    <m/>
    <m/>
    <m/>
    <n v="2024"/>
    <x v="6"/>
  </r>
  <r>
    <s v="Call_8077"/>
    <s v="C0007"/>
    <n v="66"/>
    <x v="4"/>
    <d v="2023-10-07T00:00:00"/>
    <n v="136"/>
    <n v="4.7"/>
    <m/>
    <m/>
    <m/>
    <m/>
    <n v="2024"/>
    <x v="6"/>
  </r>
  <r>
    <s v="Call_8078"/>
    <s v="C0011"/>
    <n v="150"/>
    <x v="4"/>
    <d v="2023-10-08T00:00:00"/>
    <n v="70"/>
    <n v="4.0999999999999996"/>
    <m/>
    <m/>
    <m/>
    <m/>
    <n v="2024"/>
    <x v="0"/>
  </r>
  <r>
    <s v="Call_8079"/>
    <s v="C0002"/>
    <n v="18"/>
    <x v="2"/>
    <d v="2023-10-08T00:00:00"/>
    <n v="96"/>
    <n v="4.8"/>
    <m/>
    <m/>
    <m/>
    <m/>
    <n v="2024"/>
    <x v="0"/>
  </r>
  <r>
    <s v="Call_8080"/>
    <s v="C0005"/>
    <n v="87"/>
    <x v="2"/>
    <d v="2023-10-08T00:00:00"/>
    <n v="23"/>
    <n v="4.2"/>
    <m/>
    <m/>
    <m/>
    <m/>
    <n v="2024"/>
    <x v="0"/>
  </r>
  <r>
    <s v="Call_8081"/>
    <s v="C0013"/>
    <n v="94"/>
    <x v="4"/>
    <d v="2023-10-09T00:00:00"/>
    <n v="120"/>
    <n v="3.4"/>
    <m/>
    <m/>
    <m/>
    <m/>
    <n v="2024"/>
    <x v="1"/>
  </r>
  <r>
    <s v="Call_8082"/>
    <s v="C0012"/>
    <n v="56"/>
    <x v="4"/>
    <d v="2023-10-09T00:00:00"/>
    <n v="205"/>
    <n v="3.3"/>
    <m/>
    <m/>
    <m/>
    <m/>
    <n v="2024"/>
    <x v="1"/>
  </r>
  <r>
    <s v="Call_8083"/>
    <s v="C0009"/>
    <n v="41"/>
    <x v="1"/>
    <d v="2023-10-10T00:00:00"/>
    <n v="42"/>
    <n v="3.8"/>
    <m/>
    <m/>
    <m/>
    <m/>
    <n v="2024"/>
    <x v="2"/>
  </r>
  <r>
    <s v="Call_8084"/>
    <s v="C0011"/>
    <n v="119"/>
    <x v="3"/>
    <d v="2023-10-10T00:00:00"/>
    <n v="111"/>
    <n v="3.9"/>
    <m/>
    <m/>
    <m/>
    <m/>
    <n v="2024"/>
    <x v="2"/>
  </r>
  <r>
    <s v="Call_8085"/>
    <s v="C0014"/>
    <n v="108"/>
    <x v="4"/>
    <d v="2023-10-10T00:00:00"/>
    <n v="68"/>
    <n v="2.5"/>
    <m/>
    <m/>
    <m/>
    <m/>
    <n v="2024"/>
    <x v="2"/>
  </r>
  <r>
    <s v="Call_8086"/>
    <s v="C0001"/>
    <n v="63"/>
    <x v="0"/>
    <d v="2023-10-10T00:00:00"/>
    <n v="172"/>
    <n v="4.9000000000000004"/>
    <m/>
    <m/>
    <m/>
    <m/>
    <n v="2024"/>
    <x v="2"/>
  </r>
  <r>
    <s v="Call_8087"/>
    <s v="C0015"/>
    <n v="59"/>
    <x v="4"/>
    <d v="2023-10-10T00:00:00"/>
    <n v="152"/>
    <n v="4.8"/>
    <m/>
    <m/>
    <m/>
    <m/>
    <n v="2024"/>
    <x v="2"/>
  </r>
  <r>
    <s v="Call_8088"/>
    <s v="C0015"/>
    <n v="90"/>
    <x v="1"/>
    <d v="2023-10-10T00:00:00"/>
    <n v="48"/>
    <n v="4.7"/>
    <m/>
    <m/>
    <m/>
    <m/>
    <n v="2024"/>
    <x v="2"/>
  </r>
  <r>
    <s v="Call_8089"/>
    <s v="C0010"/>
    <n v="55"/>
    <x v="1"/>
    <d v="2023-10-10T00:00:00"/>
    <n v="25"/>
    <n v="4.7"/>
    <m/>
    <m/>
    <m/>
    <m/>
    <n v="2024"/>
    <x v="2"/>
  </r>
  <r>
    <s v="Call_8090"/>
    <s v="C0014"/>
    <n v="84"/>
    <x v="3"/>
    <d v="2023-10-11T00:00:00"/>
    <n v="54"/>
    <n v="3.3"/>
    <m/>
    <m/>
    <m/>
    <m/>
    <n v="2024"/>
    <x v="3"/>
  </r>
  <r>
    <s v="Call_8091"/>
    <s v="C0014"/>
    <n v="150"/>
    <x v="2"/>
    <d v="2023-10-11T00:00:00"/>
    <n v="108"/>
    <n v="4.7"/>
    <m/>
    <m/>
    <m/>
    <m/>
    <n v="2024"/>
    <x v="3"/>
  </r>
  <r>
    <s v="Call_8092"/>
    <s v="C0008"/>
    <n v="69"/>
    <x v="4"/>
    <d v="2023-10-11T00:00:00"/>
    <n v="36"/>
    <n v="4.5"/>
    <m/>
    <m/>
    <m/>
    <m/>
    <n v="2024"/>
    <x v="3"/>
  </r>
  <r>
    <s v="Call_8093"/>
    <s v="C0003"/>
    <n v="120"/>
    <x v="1"/>
    <d v="2023-10-12T00:00:00"/>
    <n v="140"/>
    <n v="4.5999999999999996"/>
    <m/>
    <m/>
    <m/>
    <m/>
    <n v="2024"/>
    <x v="4"/>
  </r>
  <r>
    <s v="Call_8094"/>
    <s v="C0005"/>
    <n v="126"/>
    <x v="3"/>
    <d v="2023-10-12T00:00:00"/>
    <n v="50"/>
    <n v="4.8"/>
    <m/>
    <m/>
    <m/>
    <m/>
    <n v="2024"/>
    <x v="4"/>
  </r>
  <r>
    <s v="Call_8095"/>
    <s v="C0008"/>
    <n v="120"/>
    <x v="0"/>
    <d v="2023-10-12T00:00:00"/>
    <n v="195"/>
    <n v="4.3"/>
    <m/>
    <m/>
    <m/>
    <m/>
    <n v="2024"/>
    <x v="4"/>
  </r>
  <r>
    <s v="Call_8096"/>
    <s v="C0005"/>
    <n v="139"/>
    <x v="1"/>
    <d v="2023-10-13T00:00:00"/>
    <n v="48"/>
    <n v="4.7"/>
    <m/>
    <m/>
    <m/>
    <m/>
    <n v="2024"/>
    <x v="5"/>
  </r>
  <r>
    <s v="Call_8097"/>
    <s v="C0010"/>
    <n v="124"/>
    <x v="4"/>
    <d v="2023-10-14T00:00:00"/>
    <n v="29"/>
    <n v="4.8"/>
    <m/>
    <m/>
    <m/>
    <m/>
    <n v="2024"/>
    <x v="6"/>
  </r>
  <r>
    <s v="Call_8098"/>
    <s v="C0003"/>
    <n v="108"/>
    <x v="0"/>
    <d v="2023-10-14T00:00:00"/>
    <n v="44"/>
    <n v="4.7"/>
    <m/>
    <m/>
    <m/>
    <m/>
    <n v="2024"/>
    <x v="6"/>
  </r>
  <r>
    <s v="Call_8099"/>
    <s v="C0004"/>
    <n v="132"/>
    <x v="2"/>
    <d v="2023-10-14T00:00:00"/>
    <n v="140"/>
    <n v="4.3"/>
    <m/>
    <m/>
    <m/>
    <m/>
    <n v="2024"/>
    <x v="6"/>
  </r>
  <r>
    <s v="Call_8100"/>
    <s v="C0001"/>
    <n v="67"/>
    <x v="2"/>
    <d v="2023-10-14T00:00:00"/>
    <n v="105"/>
    <n v="3.8"/>
    <m/>
    <m/>
    <m/>
    <m/>
    <n v="2024"/>
    <x v="6"/>
  </r>
  <r>
    <s v="Call_8101"/>
    <s v="C0007"/>
    <n v="125"/>
    <x v="2"/>
    <d v="2023-10-14T00:00:00"/>
    <n v="82"/>
    <n v="4.5999999999999996"/>
    <m/>
    <m/>
    <m/>
    <m/>
    <n v="2024"/>
    <x v="6"/>
  </r>
  <r>
    <s v="Call_8102"/>
    <s v="C0003"/>
    <n v="23"/>
    <x v="0"/>
    <d v="2023-10-14T00:00:00"/>
    <n v="24"/>
    <n v="2.9"/>
    <m/>
    <m/>
    <m/>
    <m/>
    <n v="2024"/>
    <x v="6"/>
  </r>
  <r>
    <s v="Call_8103"/>
    <s v="C0011"/>
    <n v="131"/>
    <x v="4"/>
    <d v="2023-10-15T00:00:00"/>
    <n v="205"/>
    <n v="4.8"/>
    <m/>
    <m/>
    <m/>
    <m/>
    <n v="2024"/>
    <x v="0"/>
  </r>
  <r>
    <s v="Call_8104"/>
    <s v="C0004"/>
    <n v="56"/>
    <x v="1"/>
    <d v="2023-10-15T00:00:00"/>
    <n v="225"/>
    <n v="4.9000000000000004"/>
    <m/>
    <m/>
    <m/>
    <m/>
    <n v="2024"/>
    <x v="0"/>
  </r>
  <r>
    <s v="Call_8105"/>
    <s v="C0011"/>
    <n v="70"/>
    <x v="4"/>
    <d v="2023-10-15T00:00:00"/>
    <n v="50"/>
    <n v="3.4"/>
    <m/>
    <m/>
    <m/>
    <m/>
    <n v="2024"/>
    <x v="0"/>
  </r>
  <r>
    <s v="Call_8106"/>
    <s v="C0011"/>
    <n v="55"/>
    <x v="2"/>
    <d v="2023-10-15T00:00:00"/>
    <n v="80"/>
    <n v="4.3"/>
    <m/>
    <m/>
    <m/>
    <m/>
    <n v="2024"/>
    <x v="0"/>
  </r>
  <r>
    <s v="Call_8107"/>
    <s v="C0007"/>
    <n v="77"/>
    <x v="1"/>
    <d v="2023-10-15T00:00:00"/>
    <n v="78"/>
    <n v="3.9"/>
    <m/>
    <m/>
    <m/>
    <m/>
    <n v="2024"/>
    <x v="0"/>
  </r>
  <r>
    <s v="Call_8108"/>
    <s v="C0014"/>
    <n v="133"/>
    <x v="4"/>
    <d v="2023-10-16T00:00:00"/>
    <n v="40"/>
    <n v="3.9"/>
    <m/>
    <m/>
    <m/>
    <m/>
    <n v="2024"/>
    <x v="1"/>
  </r>
  <r>
    <s v="Call_8109"/>
    <s v="C0007"/>
    <n v="77"/>
    <x v="1"/>
    <d v="2023-10-16T00:00:00"/>
    <n v="176"/>
    <n v="1.5"/>
    <m/>
    <m/>
    <m/>
    <m/>
    <n v="2024"/>
    <x v="1"/>
  </r>
  <r>
    <s v="Call_8110"/>
    <s v="C0015"/>
    <n v="103"/>
    <x v="4"/>
    <d v="2023-10-16T00:00:00"/>
    <n v="78"/>
    <n v="3"/>
    <m/>
    <m/>
    <m/>
    <m/>
    <n v="2024"/>
    <x v="1"/>
  </r>
  <r>
    <s v="Call_8111"/>
    <s v="C0008"/>
    <n v="32"/>
    <x v="1"/>
    <d v="2023-10-16T00:00:00"/>
    <n v="42"/>
    <n v="4.2"/>
    <m/>
    <m/>
    <m/>
    <m/>
    <n v="2024"/>
    <x v="1"/>
  </r>
  <r>
    <s v="Call_8112"/>
    <s v="C0014"/>
    <n v="30"/>
    <x v="4"/>
    <d v="2023-10-16T00:00:00"/>
    <n v="38"/>
    <n v="3.7"/>
    <m/>
    <m/>
    <m/>
    <m/>
    <n v="2024"/>
    <x v="1"/>
  </r>
  <r>
    <s v="Call_8113"/>
    <s v="C0005"/>
    <n v="87"/>
    <x v="3"/>
    <d v="2023-10-16T00:00:00"/>
    <n v="27"/>
    <n v="4.2"/>
    <m/>
    <m/>
    <m/>
    <m/>
    <n v="2024"/>
    <x v="1"/>
  </r>
  <r>
    <s v="Call_8114"/>
    <s v="C0007"/>
    <n v="137"/>
    <x v="0"/>
    <d v="2023-10-17T00:00:00"/>
    <n v="45"/>
    <n v="4.4000000000000004"/>
    <m/>
    <m/>
    <m/>
    <m/>
    <n v="2024"/>
    <x v="2"/>
  </r>
  <r>
    <s v="Call_8115"/>
    <s v="C0013"/>
    <n v="96"/>
    <x v="4"/>
    <d v="2023-10-17T00:00:00"/>
    <n v="215"/>
    <n v="4"/>
    <m/>
    <m/>
    <m/>
    <m/>
    <n v="2024"/>
    <x v="2"/>
  </r>
  <r>
    <s v="Call_8116"/>
    <s v="C0010"/>
    <n v="155"/>
    <x v="4"/>
    <d v="2023-10-18T00:00:00"/>
    <n v="72"/>
    <n v="4.7"/>
    <m/>
    <m/>
    <m/>
    <m/>
    <n v="2024"/>
    <x v="3"/>
  </r>
  <r>
    <s v="Call_8117"/>
    <s v="C0014"/>
    <n v="173"/>
    <x v="2"/>
    <d v="2023-10-18T00:00:00"/>
    <n v="160"/>
    <n v="2.8"/>
    <m/>
    <m/>
    <m/>
    <m/>
    <n v="2024"/>
    <x v="3"/>
  </r>
  <r>
    <s v="Call_8118"/>
    <s v="C0010"/>
    <n v="127"/>
    <x v="4"/>
    <d v="2023-10-18T00:00:00"/>
    <n v="165"/>
    <n v="2.5"/>
    <m/>
    <m/>
    <m/>
    <m/>
    <n v="2024"/>
    <x v="3"/>
  </r>
  <r>
    <s v="Call_8119"/>
    <s v="C0004"/>
    <n v="117"/>
    <x v="2"/>
    <d v="2023-10-18T00:00:00"/>
    <n v="120"/>
    <n v="3.4"/>
    <m/>
    <m/>
    <m/>
    <m/>
    <n v="2024"/>
    <x v="3"/>
  </r>
  <r>
    <s v="Call_8120"/>
    <s v="C0003"/>
    <n v="133"/>
    <x v="1"/>
    <d v="2023-10-18T00:00:00"/>
    <n v="117"/>
    <n v="4.8"/>
    <m/>
    <m/>
    <m/>
    <m/>
    <n v="2024"/>
    <x v="3"/>
  </r>
  <r>
    <s v="Call_8121"/>
    <s v="C0002"/>
    <n v="166"/>
    <x v="3"/>
    <d v="2023-10-19T00:00:00"/>
    <n v="29"/>
    <n v="4.3"/>
    <m/>
    <m/>
    <m/>
    <m/>
    <n v="2024"/>
    <x v="4"/>
  </r>
  <r>
    <s v="Call_8122"/>
    <s v="C0003"/>
    <n v="50"/>
    <x v="2"/>
    <d v="2023-10-19T00:00:00"/>
    <n v="64"/>
    <n v="4.5"/>
    <m/>
    <m/>
    <m/>
    <m/>
    <n v="2024"/>
    <x v="4"/>
  </r>
  <r>
    <s v="Call_8123"/>
    <s v="C0015"/>
    <n v="43"/>
    <x v="1"/>
    <d v="2023-10-19T00:00:00"/>
    <n v="84"/>
    <n v="3.6"/>
    <m/>
    <m/>
    <m/>
    <m/>
    <n v="2024"/>
    <x v="4"/>
  </r>
  <r>
    <s v="Call_8124"/>
    <s v="C0013"/>
    <n v="124"/>
    <x v="4"/>
    <d v="2023-10-19T00:00:00"/>
    <n v="42"/>
    <n v="3.7"/>
    <m/>
    <m/>
    <m/>
    <m/>
    <n v="2024"/>
    <x v="4"/>
  </r>
  <r>
    <s v="Call_8125"/>
    <s v="C0014"/>
    <n v="94"/>
    <x v="4"/>
    <d v="2023-10-19T00:00:00"/>
    <n v="120"/>
    <n v="3.5"/>
    <m/>
    <m/>
    <m/>
    <m/>
    <n v="2024"/>
    <x v="4"/>
  </r>
  <r>
    <s v="Call_8126"/>
    <s v="C0015"/>
    <n v="126"/>
    <x v="3"/>
    <d v="2023-10-20T00:00:00"/>
    <n v="80"/>
    <n v="4.7"/>
    <m/>
    <m/>
    <m/>
    <m/>
    <n v="2024"/>
    <x v="5"/>
  </r>
  <r>
    <s v="Call_8127"/>
    <s v="C0002"/>
    <n v="105"/>
    <x v="2"/>
    <d v="2023-10-20T00:00:00"/>
    <n v="185"/>
    <n v="3.5"/>
    <m/>
    <m/>
    <m/>
    <m/>
    <n v="2024"/>
    <x v="5"/>
  </r>
  <r>
    <s v="Call_8128"/>
    <s v="C0011"/>
    <n v="60"/>
    <x v="0"/>
    <d v="2023-10-21T00:00:00"/>
    <n v="135"/>
    <n v="3.9"/>
    <m/>
    <m/>
    <m/>
    <m/>
    <n v="2024"/>
    <x v="6"/>
  </r>
  <r>
    <s v="Call_8129"/>
    <s v="C0011"/>
    <n v="72"/>
    <x v="2"/>
    <d v="2023-10-21T00:00:00"/>
    <n v="20"/>
    <n v="4.8"/>
    <m/>
    <m/>
    <m/>
    <m/>
    <n v="2024"/>
    <x v="6"/>
  </r>
  <r>
    <s v="Call_8130"/>
    <s v="C0012"/>
    <n v="40"/>
    <x v="2"/>
    <d v="2023-10-21T00:00:00"/>
    <n v="31"/>
    <n v="4"/>
    <m/>
    <m/>
    <m/>
    <m/>
    <n v="2024"/>
    <x v="6"/>
  </r>
  <r>
    <s v="Call_8131"/>
    <s v="C0008"/>
    <n v="54"/>
    <x v="3"/>
    <d v="2023-10-22T00:00:00"/>
    <n v="120"/>
    <n v="4.7"/>
    <m/>
    <m/>
    <m/>
    <m/>
    <n v="2024"/>
    <x v="0"/>
  </r>
  <r>
    <s v="Call_8132"/>
    <s v="C0004"/>
    <n v="81"/>
    <x v="1"/>
    <d v="2023-10-22T00:00:00"/>
    <n v="117"/>
    <n v="3.6"/>
    <m/>
    <m/>
    <m/>
    <m/>
    <n v="2024"/>
    <x v="0"/>
  </r>
  <r>
    <s v="Call_8133"/>
    <s v="C0008"/>
    <n v="76"/>
    <x v="4"/>
    <d v="2023-10-22T00:00:00"/>
    <n v="80"/>
    <n v="4.5"/>
    <m/>
    <m/>
    <m/>
    <m/>
    <n v="2024"/>
    <x v="0"/>
  </r>
  <r>
    <s v="Call_8134"/>
    <s v="C0008"/>
    <n v="37"/>
    <x v="0"/>
    <d v="2023-10-23T00:00:00"/>
    <n v="117"/>
    <n v="4"/>
    <m/>
    <m/>
    <m/>
    <m/>
    <n v="2024"/>
    <x v="1"/>
  </r>
  <r>
    <s v="Call_8135"/>
    <s v="C0002"/>
    <n v="96"/>
    <x v="3"/>
    <d v="2023-10-23T00:00:00"/>
    <n v="60"/>
    <n v="4.5"/>
    <m/>
    <m/>
    <m/>
    <m/>
    <n v="2024"/>
    <x v="1"/>
  </r>
  <r>
    <s v="Call_8136"/>
    <s v="C0011"/>
    <n v="19"/>
    <x v="4"/>
    <d v="2023-10-24T00:00:00"/>
    <n v="58"/>
    <n v="3.9"/>
    <m/>
    <m/>
    <m/>
    <m/>
    <n v="2024"/>
    <x v="2"/>
  </r>
  <r>
    <s v="Call_8137"/>
    <s v="C0012"/>
    <n v="72"/>
    <x v="0"/>
    <d v="2023-10-24T00:00:00"/>
    <n v="41"/>
    <n v="4.3"/>
    <m/>
    <m/>
    <m/>
    <m/>
    <n v="2024"/>
    <x v="2"/>
  </r>
  <r>
    <s v="Call_8138"/>
    <s v="C0014"/>
    <n v="73"/>
    <x v="1"/>
    <d v="2023-10-24T00:00:00"/>
    <n v="180"/>
    <n v="3.6"/>
    <m/>
    <m/>
    <m/>
    <m/>
    <n v="2024"/>
    <x v="2"/>
  </r>
  <r>
    <s v="Call_8139"/>
    <s v="C0001"/>
    <n v="87"/>
    <x v="1"/>
    <d v="2023-10-24T00:00:00"/>
    <n v="42"/>
    <n v="3.6"/>
    <m/>
    <m/>
    <m/>
    <m/>
    <n v="2024"/>
    <x v="2"/>
  </r>
  <r>
    <s v="Call_8140"/>
    <s v="C0001"/>
    <n v="68"/>
    <x v="1"/>
    <d v="2023-10-25T00:00:00"/>
    <n v="24"/>
    <n v="4"/>
    <m/>
    <m/>
    <m/>
    <m/>
    <n v="2024"/>
    <x v="3"/>
  </r>
  <r>
    <s v="Call_8141"/>
    <s v="C0012"/>
    <n v="101"/>
    <x v="1"/>
    <d v="2023-10-25T00:00:00"/>
    <n v="125"/>
    <n v="4.2"/>
    <m/>
    <m/>
    <m/>
    <m/>
    <n v="2024"/>
    <x v="3"/>
  </r>
  <r>
    <s v="Call_8142"/>
    <s v="C0012"/>
    <n v="107"/>
    <x v="0"/>
    <d v="2023-10-26T00:00:00"/>
    <n v="78"/>
    <n v="4.3"/>
    <m/>
    <m/>
    <m/>
    <m/>
    <n v="2024"/>
    <x v="4"/>
  </r>
  <r>
    <s v="Call_8143"/>
    <s v="C0009"/>
    <n v="109"/>
    <x v="2"/>
    <d v="2023-10-26T00:00:00"/>
    <n v="180"/>
    <n v="3.8"/>
    <m/>
    <m/>
    <m/>
    <m/>
    <n v="2024"/>
    <x v="4"/>
  </r>
  <r>
    <s v="Call_8144"/>
    <s v="C0013"/>
    <n v="171"/>
    <x v="0"/>
    <d v="2023-10-26T00:00:00"/>
    <n v="84"/>
    <n v="4.4000000000000004"/>
    <m/>
    <m/>
    <m/>
    <m/>
    <n v="2024"/>
    <x v="4"/>
  </r>
  <r>
    <s v="Call_8145"/>
    <s v="C0011"/>
    <n v="21"/>
    <x v="0"/>
    <d v="2023-10-26T00:00:00"/>
    <n v="26"/>
    <n v="4.7"/>
    <m/>
    <m/>
    <m/>
    <m/>
    <n v="2024"/>
    <x v="4"/>
  </r>
  <r>
    <s v="Call_8146"/>
    <s v="C0004"/>
    <n v="94"/>
    <x v="0"/>
    <d v="2023-10-27T00:00:00"/>
    <n v="140"/>
    <n v="3.6"/>
    <m/>
    <m/>
    <m/>
    <m/>
    <n v="2024"/>
    <x v="5"/>
  </r>
  <r>
    <s v="Call_8147"/>
    <s v="C0014"/>
    <n v="97"/>
    <x v="2"/>
    <d v="2023-10-27T00:00:00"/>
    <n v="31"/>
    <n v="2.2000000000000002"/>
    <m/>
    <m/>
    <m/>
    <m/>
    <n v="2024"/>
    <x v="5"/>
  </r>
  <r>
    <s v="Call_8148"/>
    <s v="C0002"/>
    <n v="72"/>
    <x v="2"/>
    <d v="2023-10-27T00:00:00"/>
    <n v="108"/>
    <n v="4.8"/>
    <m/>
    <m/>
    <m/>
    <m/>
    <n v="2024"/>
    <x v="5"/>
  </r>
  <r>
    <s v="Call_8149"/>
    <s v="C0013"/>
    <n v="143"/>
    <x v="3"/>
    <d v="2023-10-28T00:00:00"/>
    <n v="58"/>
    <n v="4.3"/>
    <m/>
    <m/>
    <m/>
    <m/>
    <n v="2024"/>
    <x v="6"/>
  </r>
  <r>
    <s v="Call_8150"/>
    <s v="C0013"/>
    <n v="64"/>
    <x v="2"/>
    <d v="2023-10-28T00:00:00"/>
    <n v="185"/>
    <n v="2.2000000000000002"/>
    <m/>
    <m/>
    <m/>
    <m/>
    <n v="2024"/>
    <x v="6"/>
  </r>
  <r>
    <s v="Call_8151"/>
    <s v="C0013"/>
    <n v="69"/>
    <x v="2"/>
    <d v="2023-10-28T00:00:00"/>
    <n v="40"/>
    <n v="4.8"/>
    <m/>
    <m/>
    <m/>
    <m/>
    <n v="2024"/>
    <x v="6"/>
  </r>
  <r>
    <s v="Call_8152"/>
    <s v="C0013"/>
    <n v="18"/>
    <x v="4"/>
    <d v="2023-10-28T00:00:00"/>
    <n v="225"/>
    <n v="2.6"/>
    <m/>
    <m/>
    <m/>
    <m/>
    <n v="2024"/>
    <x v="6"/>
  </r>
  <r>
    <s v="Call_8153"/>
    <s v="C0014"/>
    <n v="100"/>
    <x v="3"/>
    <d v="2023-10-28T00:00:00"/>
    <n v="150"/>
    <n v="2.6"/>
    <m/>
    <m/>
    <m/>
    <m/>
    <n v="2024"/>
    <x v="6"/>
  </r>
  <r>
    <s v="Call_8154"/>
    <s v="C0010"/>
    <n v="110"/>
    <x v="1"/>
    <d v="2023-10-29T00:00:00"/>
    <n v="88"/>
    <n v="3.4"/>
    <m/>
    <m/>
    <m/>
    <m/>
    <n v="2024"/>
    <x v="0"/>
  </r>
  <r>
    <s v="Call_8155"/>
    <s v="C0006"/>
    <n v="41"/>
    <x v="0"/>
    <d v="2023-10-29T00:00:00"/>
    <n v="140"/>
    <n v="3.7"/>
    <m/>
    <m/>
    <m/>
    <m/>
    <n v="2024"/>
    <x v="0"/>
  </r>
  <r>
    <s v="Call_8156"/>
    <s v="C0010"/>
    <n v="147"/>
    <x v="1"/>
    <d v="2023-10-29T00:00:00"/>
    <n v="68"/>
    <n v="2.1"/>
    <m/>
    <m/>
    <m/>
    <m/>
    <n v="2024"/>
    <x v="0"/>
  </r>
  <r>
    <s v="Call_8157"/>
    <s v="C0004"/>
    <n v="31"/>
    <x v="4"/>
    <d v="2023-10-30T00:00:00"/>
    <n v="105"/>
    <n v="3.6"/>
    <m/>
    <m/>
    <m/>
    <m/>
    <n v="2024"/>
    <x v="1"/>
  </r>
  <r>
    <s v="Call_8158"/>
    <s v="C0001"/>
    <n v="142"/>
    <x v="0"/>
    <d v="2023-10-30T00:00:00"/>
    <n v="40"/>
    <n v="3.8"/>
    <m/>
    <m/>
    <m/>
    <m/>
    <n v="2024"/>
    <x v="1"/>
  </r>
  <r>
    <s v="Call_8159"/>
    <s v="C0009"/>
    <n v="61"/>
    <x v="0"/>
    <d v="2023-10-30T00:00:00"/>
    <n v="82"/>
    <n v="3.1"/>
    <m/>
    <m/>
    <m/>
    <m/>
    <n v="2024"/>
    <x v="1"/>
  </r>
  <r>
    <s v="Call_8160"/>
    <s v="C0003"/>
    <n v="86"/>
    <x v="4"/>
    <d v="2023-10-31T00:00:00"/>
    <n v="90"/>
    <n v="4.4000000000000004"/>
    <m/>
    <m/>
    <m/>
    <m/>
    <n v="2024"/>
    <x v="2"/>
  </r>
  <r>
    <s v="Call_8161"/>
    <s v="C0005"/>
    <n v="165"/>
    <x v="3"/>
    <d v="2023-11-01T00:00:00"/>
    <n v="66"/>
    <n v="4.8"/>
    <m/>
    <m/>
    <m/>
    <m/>
    <n v="2024"/>
    <x v="3"/>
  </r>
  <r>
    <s v="Call_8162"/>
    <s v="C0008"/>
    <n v="62"/>
    <x v="1"/>
    <d v="2023-11-01T00:00:00"/>
    <n v="78"/>
    <n v="3.5"/>
    <m/>
    <m/>
    <m/>
    <m/>
    <n v="2024"/>
    <x v="3"/>
  </r>
  <r>
    <s v="Call_8163"/>
    <s v="C0014"/>
    <n v="103"/>
    <x v="3"/>
    <d v="2023-11-02T00:00:00"/>
    <n v="66"/>
    <n v="4.4000000000000004"/>
    <m/>
    <m/>
    <m/>
    <m/>
    <n v="2024"/>
    <x v="4"/>
  </r>
  <r>
    <s v="Call_8164"/>
    <s v="C0001"/>
    <n v="56"/>
    <x v="4"/>
    <d v="2023-11-03T00:00:00"/>
    <n v="160"/>
    <n v="3.8"/>
    <m/>
    <m/>
    <m/>
    <m/>
    <n v="2024"/>
    <x v="5"/>
  </r>
  <r>
    <s v="Call_8165"/>
    <s v="C0012"/>
    <n v="114"/>
    <x v="0"/>
    <d v="2023-11-04T00:00:00"/>
    <n v="144"/>
    <n v="3.8"/>
    <m/>
    <m/>
    <m/>
    <m/>
    <n v="2024"/>
    <x v="6"/>
  </r>
  <r>
    <s v="Call_8166"/>
    <s v="C0001"/>
    <n v="112"/>
    <x v="2"/>
    <d v="2023-11-04T00:00:00"/>
    <n v="200"/>
    <n v="4.5999999999999996"/>
    <m/>
    <m/>
    <m/>
    <m/>
    <n v="2024"/>
    <x v="6"/>
  </r>
  <r>
    <s v="Call_8167"/>
    <s v="C0007"/>
    <n v="52"/>
    <x v="1"/>
    <d v="2023-11-06T00:00:00"/>
    <n v="220"/>
    <n v="5"/>
    <m/>
    <m/>
    <m/>
    <m/>
    <n v="2024"/>
    <x v="1"/>
  </r>
  <r>
    <s v="Call_8168"/>
    <s v="C0014"/>
    <n v="105"/>
    <x v="3"/>
    <d v="2023-11-07T00:00:00"/>
    <n v="112"/>
    <n v="3.2"/>
    <m/>
    <m/>
    <m/>
    <m/>
    <n v="2024"/>
    <x v="2"/>
  </r>
  <r>
    <s v="Call_8169"/>
    <s v="C0005"/>
    <n v="91"/>
    <x v="4"/>
    <d v="2023-11-07T00:00:00"/>
    <n v="110"/>
    <n v="3.7"/>
    <m/>
    <m/>
    <m/>
    <m/>
    <n v="2024"/>
    <x v="2"/>
  </r>
  <r>
    <s v="Call_8170"/>
    <s v="C0015"/>
    <n v="74"/>
    <x v="0"/>
    <d v="2023-11-08T00:00:00"/>
    <n v="160"/>
    <n v="2.7"/>
    <m/>
    <m/>
    <m/>
    <m/>
    <n v="2024"/>
    <x v="3"/>
  </r>
  <r>
    <s v="Call_8171"/>
    <s v="C0015"/>
    <n v="30"/>
    <x v="4"/>
    <d v="2023-11-08T00:00:00"/>
    <n v="84"/>
    <n v="4"/>
    <m/>
    <m/>
    <m/>
    <m/>
    <n v="2024"/>
    <x v="3"/>
  </r>
  <r>
    <s v="Call_8172"/>
    <s v="C0005"/>
    <n v="56"/>
    <x v="1"/>
    <d v="2023-11-08T00:00:00"/>
    <n v="124"/>
    <n v="2.6"/>
    <m/>
    <m/>
    <m/>
    <m/>
    <n v="2024"/>
    <x v="3"/>
  </r>
  <r>
    <s v="Call_8173"/>
    <s v="C0015"/>
    <n v="151"/>
    <x v="2"/>
    <d v="2023-11-08T00:00:00"/>
    <n v="84"/>
    <n v="4.5999999999999996"/>
    <m/>
    <m/>
    <m/>
    <m/>
    <n v="2024"/>
    <x v="3"/>
  </r>
  <r>
    <s v="Call_8174"/>
    <s v="C0004"/>
    <n v="108"/>
    <x v="3"/>
    <d v="2023-11-09T00:00:00"/>
    <n v="130"/>
    <n v="2.7"/>
    <m/>
    <m/>
    <m/>
    <m/>
    <n v="2024"/>
    <x v="4"/>
  </r>
  <r>
    <s v="Call_8175"/>
    <s v="C0012"/>
    <n v="124"/>
    <x v="0"/>
    <d v="2023-11-09T00:00:00"/>
    <n v="215"/>
    <n v="3.5"/>
    <m/>
    <m/>
    <m/>
    <m/>
    <n v="2024"/>
    <x v="4"/>
  </r>
  <r>
    <s v="Call_8176"/>
    <s v="C0014"/>
    <n v="110"/>
    <x v="1"/>
    <d v="2023-11-10T00:00:00"/>
    <n v="132"/>
    <n v="3.6"/>
    <m/>
    <m/>
    <m/>
    <m/>
    <n v="2024"/>
    <x v="5"/>
  </r>
  <r>
    <s v="Call_8177"/>
    <s v="C0010"/>
    <n v="89"/>
    <x v="3"/>
    <d v="2023-11-10T00:00:00"/>
    <n v="88"/>
    <n v="4.9000000000000004"/>
    <m/>
    <m/>
    <m/>
    <m/>
    <n v="2024"/>
    <x v="5"/>
  </r>
  <r>
    <s v="Call_8178"/>
    <s v="C0003"/>
    <n v="95"/>
    <x v="1"/>
    <d v="2023-11-10T00:00:00"/>
    <n v="140"/>
    <n v="3.9"/>
    <m/>
    <m/>
    <m/>
    <m/>
    <n v="2024"/>
    <x v="5"/>
  </r>
  <r>
    <s v="Call_8179"/>
    <s v="C0015"/>
    <n v="84"/>
    <x v="3"/>
    <d v="2023-11-11T00:00:00"/>
    <n v="66"/>
    <n v="4.7"/>
    <m/>
    <m/>
    <m/>
    <m/>
    <n v="2024"/>
    <x v="6"/>
  </r>
  <r>
    <s v="Call_8180"/>
    <s v="C0002"/>
    <n v="89"/>
    <x v="0"/>
    <d v="2023-11-11T00:00:00"/>
    <n v="23"/>
    <n v="4.5"/>
    <m/>
    <m/>
    <m/>
    <m/>
    <n v="2024"/>
    <x v="6"/>
  </r>
  <r>
    <s v="Call_8181"/>
    <s v="C0010"/>
    <n v="146"/>
    <x v="0"/>
    <d v="2023-11-12T00:00:00"/>
    <n v="220"/>
    <n v="4.5"/>
    <m/>
    <m/>
    <m/>
    <m/>
    <n v="2024"/>
    <x v="0"/>
  </r>
  <r>
    <s v="Call_8182"/>
    <s v="C0013"/>
    <n v="62"/>
    <x v="4"/>
    <d v="2023-11-13T00:00:00"/>
    <n v="175"/>
    <n v="4.4000000000000004"/>
    <m/>
    <m/>
    <m/>
    <m/>
    <n v="2024"/>
    <x v="1"/>
  </r>
  <r>
    <s v="Call_8183"/>
    <s v="C0001"/>
    <n v="82"/>
    <x v="0"/>
    <d v="2023-11-13T00:00:00"/>
    <n v="172"/>
    <n v="4.0999999999999996"/>
    <m/>
    <m/>
    <m/>
    <m/>
    <n v="2024"/>
    <x v="1"/>
  </r>
  <r>
    <s v="Call_8184"/>
    <s v="C0009"/>
    <n v="91"/>
    <x v="2"/>
    <d v="2023-11-13T00:00:00"/>
    <n v="108"/>
    <n v="3.8"/>
    <m/>
    <m/>
    <m/>
    <m/>
    <n v="2024"/>
    <x v="1"/>
  </r>
  <r>
    <s v="Call_8185"/>
    <s v="C0002"/>
    <n v="39"/>
    <x v="0"/>
    <d v="2023-11-14T00:00:00"/>
    <n v="43"/>
    <n v="4.2"/>
    <m/>
    <m/>
    <m/>
    <m/>
    <n v="2024"/>
    <x v="2"/>
  </r>
  <r>
    <s v="Call_8186"/>
    <s v="C0010"/>
    <n v="149"/>
    <x v="1"/>
    <d v="2023-11-14T00:00:00"/>
    <n v="44"/>
    <n v="2.2000000000000002"/>
    <m/>
    <m/>
    <m/>
    <m/>
    <n v="2024"/>
    <x v="2"/>
  </r>
  <r>
    <s v="Call_8187"/>
    <s v="C0001"/>
    <n v="138"/>
    <x v="4"/>
    <d v="2023-11-14T00:00:00"/>
    <n v="105"/>
    <n v="3.9"/>
    <m/>
    <m/>
    <m/>
    <m/>
    <n v="2024"/>
    <x v="2"/>
  </r>
  <r>
    <s v="Call_8188"/>
    <s v="C0013"/>
    <n v="113"/>
    <x v="1"/>
    <d v="2023-11-15T00:00:00"/>
    <n v="34"/>
    <n v="3.9"/>
    <m/>
    <m/>
    <m/>
    <m/>
    <n v="2024"/>
    <x v="3"/>
  </r>
  <r>
    <s v="Call_8189"/>
    <s v="C0011"/>
    <n v="88"/>
    <x v="0"/>
    <d v="2023-11-15T00:00:00"/>
    <n v="220"/>
    <n v="4.0999999999999996"/>
    <m/>
    <m/>
    <m/>
    <m/>
    <n v="2024"/>
    <x v="3"/>
  </r>
  <r>
    <s v="Call_8190"/>
    <s v="C0003"/>
    <n v="64"/>
    <x v="4"/>
    <d v="2023-11-15T00:00:00"/>
    <n v="225"/>
    <n v="4.5999999999999996"/>
    <m/>
    <m/>
    <m/>
    <m/>
    <n v="2024"/>
    <x v="3"/>
  </r>
  <r>
    <s v="Call_8191"/>
    <s v="C0005"/>
    <n v="53"/>
    <x v="4"/>
    <d v="2023-11-16T00:00:00"/>
    <n v="37"/>
    <n v="4.0999999999999996"/>
    <m/>
    <m/>
    <m/>
    <m/>
    <n v="2024"/>
    <x v="4"/>
  </r>
  <r>
    <s v="Call_8192"/>
    <s v="C0012"/>
    <n v="63"/>
    <x v="1"/>
    <d v="2023-11-16T00:00:00"/>
    <n v="44"/>
    <n v="5"/>
    <m/>
    <m/>
    <m/>
    <m/>
    <n v="2024"/>
    <x v="4"/>
  </r>
  <r>
    <s v="Call_8193"/>
    <s v="C0007"/>
    <n v="54"/>
    <x v="1"/>
    <d v="2023-11-17T00:00:00"/>
    <n v="35"/>
    <n v="2.8"/>
    <m/>
    <m/>
    <m/>
    <m/>
    <n v="2024"/>
    <x v="5"/>
  </r>
  <r>
    <s v="Call_8194"/>
    <s v="C0012"/>
    <n v="54"/>
    <x v="0"/>
    <d v="2023-11-17T00:00:00"/>
    <n v="145"/>
    <n v="2.7"/>
    <m/>
    <m/>
    <m/>
    <m/>
    <n v="2024"/>
    <x v="5"/>
  </r>
  <r>
    <s v="Call_8195"/>
    <s v="C0010"/>
    <n v="71"/>
    <x v="4"/>
    <d v="2023-11-17T00:00:00"/>
    <n v="64"/>
    <n v="3.9"/>
    <m/>
    <m/>
    <m/>
    <m/>
    <n v="2024"/>
    <x v="5"/>
  </r>
  <r>
    <s v="Call_8196"/>
    <s v="C0012"/>
    <n v="93"/>
    <x v="0"/>
    <d v="2023-11-18T00:00:00"/>
    <n v="185"/>
    <n v="4.3"/>
    <m/>
    <m/>
    <m/>
    <m/>
    <n v="2024"/>
    <x v="6"/>
  </r>
  <r>
    <s v="Call_8197"/>
    <s v="C0014"/>
    <n v="96"/>
    <x v="1"/>
    <d v="2023-11-18T00:00:00"/>
    <n v="215"/>
    <n v="2.5"/>
    <m/>
    <m/>
    <m/>
    <m/>
    <n v="2024"/>
    <x v="6"/>
  </r>
  <r>
    <s v="Call_8198"/>
    <s v="C0002"/>
    <n v="31"/>
    <x v="2"/>
    <d v="2023-11-18T00:00:00"/>
    <n v="88"/>
    <n v="3.4"/>
    <m/>
    <m/>
    <m/>
    <m/>
    <n v="2024"/>
    <x v="6"/>
  </r>
  <r>
    <s v="Call_8199"/>
    <s v="C0012"/>
    <n v="107"/>
    <x v="4"/>
    <d v="2023-11-18T00:00:00"/>
    <n v="23"/>
    <n v="3.4"/>
    <m/>
    <m/>
    <m/>
    <m/>
    <n v="2024"/>
    <x v="6"/>
  </r>
  <r>
    <s v="Call_8200"/>
    <s v="C0005"/>
    <n v="50"/>
    <x v="2"/>
    <d v="2023-11-19T00:00:00"/>
    <n v="180"/>
    <n v="1.8"/>
    <m/>
    <m/>
    <m/>
    <m/>
    <n v="2024"/>
    <x v="0"/>
  </r>
  <r>
    <s v="Call_8201"/>
    <s v="C0001"/>
    <n v="69"/>
    <x v="4"/>
    <d v="2023-11-20T00:00:00"/>
    <n v="225"/>
    <n v="3.7"/>
    <m/>
    <m/>
    <m/>
    <m/>
    <n v="2024"/>
    <x v="1"/>
  </r>
  <r>
    <s v="Call_8202"/>
    <s v="C0011"/>
    <n v="26"/>
    <x v="1"/>
    <d v="2023-11-21T00:00:00"/>
    <n v="74"/>
    <n v="4.0999999999999996"/>
    <m/>
    <m/>
    <m/>
    <m/>
    <n v="2024"/>
    <x v="2"/>
  </r>
  <r>
    <s v="Call_8203"/>
    <s v="C0014"/>
    <n v="158"/>
    <x v="4"/>
    <d v="2023-11-21T00:00:00"/>
    <n v="36"/>
    <n v="3"/>
    <m/>
    <m/>
    <m/>
    <m/>
    <n v="2024"/>
    <x v="2"/>
  </r>
  <r>
    <s v="Call_8204"/>
    <s v="C0007"/>
    <n v="99"/>
    <x v="4"/>
    <d v="2023-11-23T00:00:00"/>
    <n v="116"/>
    <n v="3.9"/>
    <m/>
    <m/>
    <m/>
    <m/>
    <n v="2024"/>
    <x v="4"/>
  </r>
  <r>
    <s v="Call_8205"/>
    <s v="C0014"/>
    <n v="78"/>
    <x v="2"/>
    <d v="2023-11-23T00:00:00"/>
    <n v="140"/>
    <n v="4"/>
    <m/>
    <m/>
    <m/>
    <m/>
    <n v="2024"/>
    <x v="4"/>
  </r>
  <r>
    <s v="Call_8206"/>
    <s v="C0014"/>
    <n v="102"/>
    <x v="1"/>
    <d v="2023-11-24T00:00:00"/>
    <n v="104"/>
    <n v="4.5"/>
    <m/>
    <m/>
    <m/>
    <m/>
    <n v="2024"/>
    <x v="5"/>
  </r>
  <r>
    <s v="Call_8207"/>
    <s v="C0007"/>
    <n v="158"/>
    <x v="3"/>
    <d v="2023-11-24T00:00:00"/>
    <n v="148"/>
    <n v="4"/>
    <m/>
    <m/>
    <m/>
    <m/>
    <n v="2024"/>
    <x v="5"/>
  </r>
  <r>
    <s v="Call_8208"/>
    <s v="C0002"/>
    <n v="56"/>
    <x v="4"/>
    <d v="2023-11-24T00:00:00"/>
    <n v="205"/>
    <n v="4.3"/>
    <m/>
    <m/>
    <m/>
    <m/>
    <n v="2024"/>
    <x v="5"/>
  </r>
  <r>
    <s v="Call_8209"/>
    <s v="C0004"/>
    <n v="17"/>
    <x v="0"/>
    <d v="2023-11-24T00:00:00"/>
    <n v="210"/>
    <n v="4.8"/>
    <m/>
    <m/>
    <m/>
    <m/>
    <n v="2024"/>
    <x v="5"/>
  </r>
  <r>
    <s v="Call_8210"/>
    <s v="C0011"/>
    <n v="104"/>
    <x v="3"/>
    <d v="2023-11-26T00:00:00"/>
    <n v="41"/>
    <n v="4.7"/>
    <m/>
    <m/>
    <m/>
    <m/>
    <n v="2024"/>
    <x v="0"/>
  </r>
  <r>
    <s v="Call_8211"/>
    <s v="C0015"/>
    <n v="96"/>
    <x v="2"/>
    <d v="2023-11-26T00:00:00"/>
    <n v="136"/>
    <n v="5"/>
    <m/>
    <m/>
    <m/>
    <m/>
    <n v="2024"/>
    <x v="0"/>
  </r>
  <r>
    <s v="Call_8212"/>
    <s v="C0009"/>
    <n v="83"/>
    <x v="1"/>
    <d v="2023-11-27T00:00:00"/>
    <n v="126"/>
    <n v="1.5"/>
    <m/>
    <m/>
    <m/>
    <m/>
    <n v="2024"/>
    <x v="1"/>
  </r>
  <r>
    <s v="Call_8213"/>
    <s v="C0005"/>
    <n v="80"/>
    <x v="0"/>
    <d v="2023-11-28T00:00:00"/>
    <n v="148"/>
    <n v="4.0999999999999996"/>
    <m/>
    <m/>
    <m/>
    <m/>
    <n v="2024"/>
    <x v="2"/>
  </r>
  <r>
    <s v="Call_8214"/>
    <s v="C0009"/>
    <n v="152"/>
    <x v="1"/>
    <d v="2023-11-28T00:00:00"/>
    <n v="125"/>
    <n v="3.9"/>
    <m/>
    <m/>
    <m/>
    <m/>
    <n v="2024"/>
    <x v="2"/>
  </r>
  <r>
    <s v="Call_8215"/>
    <s v="C0010"/>
    <n v="34"/>
    <x v="2"/>
    <d v="2023-11-28T00:00:00"/>
    <n v="25"/>
    <n v="4.0999999999999996"/>
    <m/>
    <m/>
    <m/>
    <m/>
    <n v="2024"/>
    <x v="2"/>
  </r>
  <r>
    <s v="Call_8216"/>
    <s v="C0013"/>
    <n v="2"/>
    <x v="4"/>
    <d v="2023-11-29T00:00:00"/>
    <n v="62"/>
    <n v="2.8"/>
    <m/>
    <m/>
    <m/>
    <m/>
    <n v="2024"/>
    <x v="3"/>
  </r>
  <r>
    <s v="Call_8217"/>
    <s v="C0005"/>
    <n v="140"/>
    <x v="2"/>
    <d v="2023-11-30T00:00:00"/>
    <n v="90"/>
    <n v="4.5999999999999996"/>
    <m/>
    <m/>
    <m/>
    <m/>
    <n v="2024"/>
    <x v="4"/>
  </r>
  <r>
    <s v="Call_8218"/>
    <s v="C0004"/>
    <n v="126"/>
    <x v="3"/>
    <d v="2023-12-01T00:00:00"/>
    <n v="33"/>
    <n v="4.8"/>
    <m/>
    <m/>
    <m/>
    <m/>
    <n v="2024"/>
    <x v="5"/>
  </r>
  <r>
    <s v="Call_8219"/>
    <s v="C0014"/>
    <n v="79"/>
    <x v="4"/>
    <d v="2023-12-01T00:00:00"/>
    <n v="115"/>
    <n v="2.2999999999999998"/>
    <m/>
    <m/>
    <m/>
    <m/>
    <n v="2024"/>
    <x v="5"/>
  </r>
  <r>
    <s v="Call_8220"/>
    <s v="C0004"/>
    <n v="133"/>
    <x v="3"/>
    <d v="2023-12-01T00:00:00"/>
    <n v="45"/>
    <n v="2.6"/>
    <m/>
    <m/>
    <m/>
    <m/>
    <n v="2024"/>
    <x v="5"/>
  </r>
  <r>
    <s v="Call_8221"/>
    <s v="C0010"/>
    <n v="97"/>
    <x v="0"/>
    <d v="2023-12-01T00:00:00"/>
    <n v="114"/>
    <n v="4.8"/>
    <m/>
    <m/>
    <m/>
    <m/>
    <n v="2024"/>
    <x v="5"/>
  </r>
  <r>
    <s v="Call_8222"/>
    <s v="C0014"/>
    <n v="102"/>
    <x v="1"/>
    <d v="2023-12-02T00:00:00"/>
    <n v="72"/>
    <n v="3.7"/>
    <m/>
    <m/>
    <m/>
    <m/>
    <n v="2024"/>
    <x v="6"/>
  </r>
  <r>
    <s v="Call_8223"/>
    <s v="C0006"/>
    <n v="62"/>
    <x v="0"/>
    <d v="2023-12-02T00:00:00"/>
    <n v="205"/>
    <n v="4.2"/>
    <m/>
    <m/>
    <m/>
    <m/>
    <n v="2024"/>
    <x v="6"/>
  </r>
  <r>
    <s v="Call_8224"/>
    <s v="C0004"/>
    <n v="149"/>
    <x v="1"/>
    <d v="2023-12-03T00:00:00"/>
    <n v="42"/>
    <n v="3.3"/>
    <m/>
    <m/>
    <m/>
    <m/>
    <n v="2024"/>
    <x v="0"/>
  </r>
  <r>
    <s v="Call_8225"/>
    <s v="C0013"/>
    <n v="133"/>
    <x v="0"/>
    <d v="2023-12-03T00:00:00"/>
    <n v="96"/>
    <n v="4.3"/>
    <m/>
    <m/>
    <m/>
    <m/>
    <n v="2024"/>
    <x v="0"/>
  </r>
  <r>
    <s v="Call_8226"/>
    <s v="C0014"/>
    <n v="51"/>
    <x v="4"/>
    <d v="2023-12-03T00:00:00"/>
    <n v="64"/>
    <n v="3.7"/>
    <m/>
    <m/>
    <m/>
    <m/>
    <n v="2024"/>
    <x v="0"/>
  </r>
  <r>
    <s v="Call_8227"/>
    <s v="C0006"/>
    <n v="110"/>
    <x v="0"/>
    <d v="2023-12-04T00:00:00"/>
    <n v="72"/>
    <n v="3.7"/>
    <m/>
    <m/>
    <m/>
    <m/>
    <n v="2024"/>
    <x v="1"/>
  </r>
  <r>
    <s v="Call_8228"/>
    <s v="C0010"/>
    <n v="38"/>
    <x v="3"/>
    <d v="2023-12-05T00:00:00"/>
    <n v="27"/>
    <n v="3.1"/>
    <m/>
    <m/>
    <m/>
    <m/>
    <n v="2024"/>
    <x v="2"/>
  </r>
  <r>
    <s v="Call_8229"/>
    <s v="C0013"/>
    <n v="78"/>
    <x v="3"/>
    <d v="2023-12-07T00:00:00"/>
    <n v="200"/>
    <n v="2.4"/>
    <m/>
    <m/>
    <m/>
    <m/>
    <n v="2024"/>
    <x v="4"/>
  </r>
  <r>
    <s v="Call_8230"/>
    <s v="C0010"/>
    <n v="25"/>
    <x v="1"/>
    <d v="2023-12-08T00:00:00"/>
    <n v="93"/>
    <n v="3.5"/>
    <m/>
    <m/>
    <m/>
    <m/>
    <n v="2024"/>
    <x v="5"/>
  </r>
  <r>
    <s v="Call_8231"/>
    <s v="C0012"/>
    <n v="50"/>
    <x v="4"/>
    <d v="2023-12-08T00:00:00"/>
    <n v="54"/>
    <n v="4.3"/>
    <m/>
    <m/>
    <m/>
    <m/>
    <n v="2024"/>
    <x v="5"/>
  </r>
  <r>
    <s v="Call_8232"/>
    <s v="C0010"/>
    <n v="103"/>
    <x v="1"/>
    <d v="2023-12-09T00:00:00"/>
    <n v="72"/>
    <n v="3.4"/>
    <m/>
    <m/>
    <m/>
    <m/>
    <n v="2024"/>
    <x v="6"/>
  </r>
  <r>
    <s v="Call_8233"/>
    <s v="C0009"/>
    <n v="63"/>
    <x v="2"/>
    <d v="2023-12-09T00:00:00"/>
    <n v="82"/>
    <n v="3.7"/>
    <m/>
    <m/>
    <m/>
    <m/>
    <n v="2024"/>
    <x v="6"/>
  </r>
  <r>
    <s v="Call_8234"/>
    <s v="C0012"/>
    <n v="96"/>
    <x v="4"/>
    <d v="2023-12-13T00:00:00"/>
    <n v="164"/>
    <n v="4.8"/>
    <m/>
    <m/>
    <m/>
    <m/>
    <n v="2024"/>
    <x v="3"/>
  </r>
  <r>
    <s v="Call_8235"/>
    <s v="C0005"/>
    <n v="94"/>
    <x v="1"/>
    <d v="2023-12-13T00:00:00"/>
    <n v="78"/>
    <n v="3.3"/>
    <m/>
    <m/>
    <m/>
    <m/>
    <n v="2024"/>
    <x v="3"/>
  </r>
  <r>
    <s v="Call_8236"/>
    <s v="C0006"/>
    <n v="46"/>
    <x v="3"/>
    <d v="2023-12-14T00:00:00"/>
    <n v="135"/>
    <n v="4.2"/>
    <m/>
    <m/>
    <m/>
    <m/>
    <n v="2024"/>
    <x v="4"/>
  </r>
  <r>
    <s v="Call_8237"/>
    <s v="C0008"/>
    <n v="127"/>
    <x v="4"/>
    <d v="2023-12-15T00:00:00"/>
    <n v="145"/>
    <n v="2.6"/>
    <m/>
    <m/>
    <m/>
    <m/>
    <n v="2024"/>
    <x v="5"/>
  </r>
  <r>
    <s v="Call_8238"/>
    <s v="C0007"/>
    <n v="96"/>
    <x v="3"/>
    <d v="2023-12-15T00:00:00"/>
    <n v="115"/>
    <n v="4.9000000000000004"/>
    <m/>
    <m/>
    <m/>
    <m/>
    <n v="2024"/>
    <x v="5"/>
  </r>
  <r>
    <s v="Call_8239"/>
    <s v="C0001"/>
    <n v="151"/>
    <x v="1"/>
    <d v="2023-12-15T00:00:00"/>
    <n v="117"/>
    <n v="2"/>
    <m/>
    <m/>
    <m/>
    <m/>
    <n v="2024"/>
    <x v="5"/>
  </r>
  <r>
    <s v="Call_8240"/>
    <s v="C0008"/>
    <n v="158"/>
    <x v="0"/>
    <d v="2023-12-16T00:00:00"/>
    <n v="36"/>
    <n v="4.7"/>
    <m/>
    <m/>
    <m/>
    <m/>
    <n v="2024"/>
    <x v="6"/>
  </r>
  <r>
    <s v="Call_8241"/>
    <s v="C0005"/>
    <n v="45"/>
    <x v="0"/>
    <d v="2023-12-16T00:00:00"/>
    <n v="84"/>
    <n v="2.8"/>
    <m/>
    <m/>
    <m/>
    <m/>
    <n v="2024"/>
    <x v="6"/>
  </r>
  <r>
    <s v="Call_8242"/>
    <s v="C0002"/>
    <n v="141"/>
    <x v="0"/>
    <d v="2023-12-16T00:00:00"/>
    <n v="66"/>
    <n v="3.2"/>
    <m/>
    <m/>
    <m/>
    <m/>
    <n v="2024"/>
    <x v="6"/>
  </r>
  <r>
    <s v="Call_8243"/>
    <s v="C0010"/>
    <n v="147"/>
    <x v="3"/>
    <d v="2023-12-16T00:00:00"/>
    <n v="76"/>
    <n v="4.7"/>
    <m/>
    <m/>
    <m/>
    <m/>
    <n v="2024"/>
    <x v="6"/>
  </r>
  <r>
    <s v="Call_8244"/>
    <s v="C0015"/>
    <n v="126"/>
    <x v="3"/>
    <d v="2023-12-16T00:00:00"/>
    <n v="185"/>
    <n v="4.8"/>
    <m/>
    <m/>
    <m/>
    <m/>
    <n v="2024"/>
    <x v="6"/>
  </r>
  <r>
    <s v="Call_8245"/>
    <s v="C0005"/>
    <n v="126"/>
    <x v="2"/>
    <d v="2023-12-17T00:00:00"/>
    <n v="80"/>
    <n v="4.7"/>
    <m/>
    <m/>
    <m/>
    <m/>
    <n v="2024"/>
    <x v="0"/>
  </r>
  <r>
    <s v="Call_8246"/>
    <s v="C0013"/>
    <n v="32"/>
    <x v="3"/>
    <d v="2023-12-17T00:00:00"/>
    <n v="148"/>
    <n v="4"/>
    <m/>
    <m/>
    <m/>
    <m/>
    <n v="2024"/>
    <x v="0"/>
  </r>
  <r>
    <s v="Call_8247"/>
    <s v="C0005"/>
    <n v="84"/>
    <x v="4"/>
    <d v="2023-12-19T00:00:00"/>
    <n v="180"/>
    <n v="4.9000000000000004"/>
    <m/>
    <m/>
    <m/>
    <m/>
    <n v="2024"/>
    <x v="2"/>
  </r>
  <r>
    <s v="Call_8248"/>
    <s v="C0009"/>
    <n v="120"/>
    <x v="2"/>
    <d v="2023-12-20T00:00:00"/>
    <n v="190"/>
    <n v="3.7"/>
    <m/>
    <m/>
    <m/>
    <m/>
    <n v="2024"/>
    <x v="3"/>
  </r>
  <r>
    <s v="Call_8249"/>
    <s v="C0011"/>
    <n v="93"/>
    <x v="3"/>
    <d v="2023-12-20T00:00:00"/>
    <n v="38"/>
    <n v="4.5"/>
    <m/>
    <m/>
    <m/>
    <m/>
    <n v="2024"/>
    <x v="3"/>
  </r>
  <r>
    <s v="Call_8250"/>
    <s v="C0007"/>
    <n v="76"/>
    <x v="1"/>
    <d v="2023-12-21T00:00:00"/>
    <n v="82"/>
    <n v="2.1"/>
    <m/>
    <m/>
    <m/>
    <m/>
    <n v="2024"/>
    <x v="4"/>
  </r>
  <r>
    <s v="Call_8251"/>
    <s v="C0008"/>
    <n v="89"/>
    <x v="3"/>
    <d v="2023-12-24T00:00:00"/>
    <n v="88"/>
    <n v="2.8"/>
    <m/>
    <m/>
    <m/>
    <m/>
    <n v="2024"/>
    <x v="0"/>
  </r>
  <r>
    <s v="Call_8252"/>
    <s v="C0014"/>
    <n v="91"/>
    <x v="4"/>
    <d v="2023-12-24T00:00:00"/>
    <n v="42"/>
    <n v="4.0999999999999996"/>
    <m/>
    <m/>
    <m/>
    <m/>
    <n v="2024"/>
    <x v="0"/>
  </r>
  <r>
    <s v="Call_8253"/>
    <s v="C0006"/>
    <n v="7"/>
    <x v="0"/>
    <d v="2023-12-25T00:00:00"/>
    <n v="64"/>
    <n v="3.3"/>
    <m/>
    <m/>
    <m/>
    <m/>
    <n v="2024"/>
    <x v="1"/>
  </r>
  <r>
    <s v="Call_8254"/>
    <s v="C0013"/>
    <n v="140"/>
    <x v="0"/>
    <d v="2023-12-25T00:00:00"/>
    <n v="105"/>
    <n v="1.7"/>
    <m/>
    <m/>
    <m/>
    <m/>
    <n v="2024"/>
    <x v="1"/>
  </r>
  <r>
    <s v="Call_8255"/>
    <s v="C0004"/>
    <n v="58"/>
    <x v="2"/>
    <d v="2023-12-25T00:00:00"/>
    <n v="25"/>
    <n v="3.6"/>
    <m/>
    <m/>
    <m/>
    <m/>
    <n v="2024"/>
    <x v="1"/>
  </r>
  <r>
    <s v="Call_8256"/>
    <s v="C0003"/>
    <n v="90"/>
    <x v="1"/>
    <d v="2023-12-26T00:00:00"/>
    <n v="176"/>
    <n v="3.6"/>
    <m/>
    <m/>
    <m/>
    <m/>
    <n v="2024"/>
    <x v="2"/>
  </r>
  <r>
    <s v="Call_8257"/>
    <s v="C0003"/>
    <n v="106"/>
    <x v="3"/>
    <d v="2023-12-27T00:00:00"/>
    <n v="46"/>
    <n v="4.5999999999999996"/>
    <m/>
    <m/>
    <m/>
    <m/>
    <n v="2024"/>
    <x v="3"/>
  </r>
  <r>
    <s v="Call_8258"/>
    <s v="C0009"/>
    <n v="72"/>
    <x v="0"/>
    <d v="2023-12-27T00:00:00"/>
    <n v="164"/>
    <n v="4.8"/>
    <m/>
    <m/>
    <m/>
    <m/>
    <n v="2024"/>
    <x v="3"/>
  </r>
  <r>
    <s v="Call_8259"/>
    <s v="C0006"/>
    <n v="124"/>
    <x v="0"/>
    <d v="2023-12-28T00:00:00"/>
    <n v="64"/>
    <n v="4.5"/>
    <m/>
    <m/>
    <m/>
    <m/>
    <n v="2024"/>
    <x v="4"/>
  </r>
  <r>
    <s v="Call_8260"/>
    <s v="C0002"/>
    <n v="86"/>
    <x v="4"/>
    <d v="2023-12-28T00:00:00"/>
    <n v="205"/>
    <n v="4.5"/>
    <m/>
    <m/>
    <m/>
    <m/>
    <n v="2024"/>
    <x v="4"/>
  </r>
  <r>
    <s v="Call_8261"/>
    <s v="C0005"/>
    <n v="164"/>
    <x v="4"/>
    <d v="2023-12-29T00:00:00"/>
    <n v="100"/>
    <n v="4.5999999999999996"/>
    <m/>
    <m/>
    <m/>
    <m/>
    <n v="2024"/>
    <x v="5"/>
  </r>
  <r>
    <s v="Call_8262"/>
    <s v="C0011"/>
    <n v="40"/>
    <x v="1"/>
    <d v="2023-12-29T00:00:00"/>
    <n v="111"/>
    <n v="4.5999999999999996"/>
    <m/>
    <m/>
    <m/>
    <m/>
    <n v="2024"/>
    <x v="5"/>
  </r>
  <r>
    <s v="Call_8263"/>
    <s v="C0014"/>
    <n v="76"/>
    <x v="2"/>
    <d v="2023-12-29T00:00:00"/>
    <n v="80"/>
    <n v="3.5"/>
    <m/>
    <m/>
    <m/>
    <m/>
    <n v="2024"/>
    <x v="5"/>
  </r>
  <r>
    <s v="Call_8264"/>
    <s v="C0006"/>
    <n v="95"/>
    <x v="3"/>
    <d v="2023-12-29T00:00:00"/>
    <n v="50"/>
    <n v="2.9"/>
    <m/>
    <m/>
    <m/>
    <m/>
    <n v="2024"/>
    <x v="5"/>
  </r>
  <r>
    <s v="Call_8265"/>
    <s v="C0014"/>
    <n v="113"/>
    <x v="0"/>
    <d v="2023-12-30T00:00:00"/>
    <n v="165"/>
    <n v="4.7"/>
    <m/>
    <m/>
    <m/>
    <m/>
    <n v="2024"/>
    <x v="6"/>
  </r>
  <r>
    <s v="Call_8266"/>
    <s v="C0002"/>
    <n v="81"/>
    <x v="0"/>
    <d v="2023-12-30T00:00:00"/>
    <n v="28"/>
    <n v="3.9"/>
    <m/>
    <m/>
    <m/>
    <m/>
    <n v="2024"/>
    <x v="6"/>
  </r>
  <r>
    <s v="Call_8267"/>
    <s v="C0007"/>
    <n v="127"/>
    <x v="3"/>
    <d v="2023-12-30T00:00:00"/>
    <n v="215"/>
    <n v="3.8"/>
    <m/>
    <m/>
    <m/>
    <m/>
    <n v="2024"/>
    <x v="6"/>
  </r>
  <r>
    <s v="Call_8268"/>
    <s v="C0013"/>
    <n v="146"/>
    <x v="0"/>
    <d v="2023-12-31T00:00:00"/>
    <n v="115"/>
    <n v="2.2999999999999998"/>
    <m/>
    <m/>
    <m/>
    <m/>
    <n v="2024"/>
    <x v="0"/>
  </r>
  <r>
    <s v="Call_8269"/>
    <s v="C0010"/>
    <n v="123"/>
    <x v="0"/>
    <d v="2023-12-31T00:00:00"/>
    <n v="64"/>
    <n v="3.7"/>
    <m/>
    <m/>
    <m/>
    <m/>
    <n v="2024"/>
    <x v="0"/>
  </r>
  <r>
    <s v="Call_8270"/>
    <s v="C0009"/>
    <n v="114"/>
    <x v="2"/>
    <d v="2023-12-31T00:00:00"/>
    <n v="40"/>
    <n v="3.9"/>
    <m/>
    <m/>
    <m/>
    <m/>
    <n v="2024"/>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n v="4.9000000000000004"/>
    <s v="C0001"/>
    <s v="Male"/>
    <n v="41"/>
    <s v="Columbus"/>
    <n v="2023"/>
    <s v="Sunday"/>
  </r>
  <r>
    <s v="Call_7272"/>
    <x v="1"/>
    <x v="1"/>
    <x v="0"/>
    <x v="0"/>
    <n v="135"/>
    <n v="2.9"/>
    <s v="C0002"/>
    <s v="Male"/>
    <n v="31"/>
    <s v="Cleveland"/>
    <n v="2023"/>
    <s v="Sunday"/>
  </r>
  <r>
    <s v="Call_7273"/>
    <x v="2"/>
    <x v="2"/>
    <x v="1"/>
    <x v="0"/>
    <n v="66"/>
    <n v="4.7"/>
    <s v="C0003"/>
    <s v="Male"/>
    <n v="26"/>
    <s v="Cincinnati"/>
    <n v="2023"/>
    <s v="Sunday"/>
  </r>
  <r>
    <s v="Call_7274"/>
    <x v="3"/>
    <x v="1"/>
    <x v="1"/>
    <x v="0"/>
    <n v="22"/>
    <n v="2.9"/>
    <s v="C0004"/>
    <s v="Male"/>
    <n v="36"/>
    <s v="Cincinnati"/>
    <n v="2023"/>
    <s v="Sunday"/>
  </r>
  <r>
    <s v="Call_7275"/>
    <x v="4"/>
    <x v="3"/>
    <x v="2"/>
    <x v="1"/>
    <n v="31"/>
    <n v="2.8"/>
    <s v="C0005"/>
    <s v="Male"/>
    <n v="37"/>
    <s v="Columbus"/>
    <n v="2023"/>
    <s v="Monday"/>
  </r>
  <r>
    <s v="Call_7276"/>
    <x v="4"/>
    <x v="4"/>
    <x v="1"/>
    <x v="2"/>
    <n v="135"/>
    <n v="4.8"/>
    <s v="C0006"/>
    <s v="Male"/>
    <n v="23"/>
    <s v="Columbus"/>
    <n v="2023"/>
    <s v="Tuesday"/>
  </r>
  <r>
    <s v="Call_7277"/>
    <x v="5"/>
    <x v="5"/>
    <x v="0"/>
    <x v="2"/>
    <n v="60"/>
    <n v="4.7"/>
    <s v="C0007"/>
    <s v="Female"/>
    <n v="22"/>
    <s v="Cleveland"/>
    <n v="2023"/>
    <s v="Tuesday"/>
  </r>
  <r>
    <s v="Call_7278"/>
    <x v="0"/>
    <x v="6"/>
    <x v="3"/>
    <x v="2"/>
    <n v="148"/>
    <n v="4.4000000000000004"/>
    <s v="C0008"/>
    <s v="Female"/>
    <n v="42"/>
    <s v="Cleveland"/>
    <n v="2023"/>
    <s v="Tuesday"/>
  </r>
  <r>
    <s v="Call_7279"/>
    <x v="2"/>
    <x v="7"/>
    <x v="1"/>
    <x v="2"/>
    <n v="135"/>
    <n v="3.6"/>
    <s v="C0009"/>
    <s v="Female"/>
    <n v="25"/>
    <s v="Columbus"/>
    <n v="2023"/>
    <s v="Tuesday"/>
  </r>
  <r>
    <s v="Call_7280"/>
    <x v="6"/>
    <x v="8"/>
    <x v="4"/>
    <x v="2"/>
    <n v="105"/>
    <n v="2.9"/>
    <s v="C0010"/>
    <s v="Female"/>
    <n v="30"/>
    <s v="Cleveland"/>
    <n v="2023"/>
    <s v="Tuesday"/>
  </r>
  <r>
    <s v="Call_7281"/>
    <x v="4"/>
    <x v="9"/>
    <x v="1"/>
    <x v="2"/>
    <n v="69"/>
    <n v="4.9000000000000004"/>
    <s v="C0011"/>
    <s v="Female"/>
    <n v="30"/>
    <s v="Cincinnati"/>
    <n v="2023"/>
    <s v="Tuesday"/>
  </r>
  <r>
    <s v="Call_7282"/>
    <x v="7"/>
    <x v="10"/>
    <x v="0"/>
    <x v="2"/>
    <n v="46"/>
    <n v="3.4"/>
    <s v="C0012"/>
    <s v="Female"/>
    <n v="28"/>
    <s v="Cincinnati"/>
    <n v="2023"/>
    <s v="Tuesday"/>
  </r>
  <r>
    <s v="Call_7283"/>
    <x v="8"/>
    <x v="11"/>
    <x v="1"/>
    <x v="3"/>
    <n v="108"/>
    <n v="3.5"/>
    <s v="C0013"/>
    <s v="Female"/>
    <n v="37"/>
    <s v="Cleveland"/>
    <n v="2023"/>
    <s v="Wednesday"/>
  </r>
  <r>
    <s v="Call_7284"/>
    <x v="6"/>
    <x v="12"/>
    <x v="1"/>
    <x v="3"/>
    <n v="96"/>
    <n v="4"/>
    <s v="C0014"/>
    <s v="Female"/>
    <n v="38"/>
    <s v="Columbus"/>
    <n v="2023"/>
    <s v="Wednesday"/>
  </r>
  <r>
    <s v="Call_7285"/>
    <x v="7"/>
    <x v="13"/>
    <x v="2"/>
    <x v="3"/>
    <n v="68"/>
    <n v="4.9000000000000004"/>
    <s v="C0015"/>
    <s v="Female"/>
    <n v="43"/>
    <s v="Cleveland"/>
    <n v="2023"/>
    <s v="Wednesday"/>
  </r>
  <r>
    <s v="Call_7286"/>
    <x v="6"/>
    <x v="14"/>
    <x v="0"/>
    <x v="4"/>
    <n v="24"/>
    <n v="4.8"/>
    <m/>
    <m/>
    <m/>
    <m/>
    <n v="2023"/>
    <s v="Thursday"/>
  </r>
  <r>
    <s v="Call_7287"/>
    <x v="6"/>
    <x v="15"/>
    <x v="2"/>
    <x v="4"/>
    <n v="195"/>
    <n v="3.9"/>
    <m/>
    <m/>
    <m/>
    <m/>
    <n v="2023"/>
    <s v="Thursday"/>
  </r>
  <r>
    <s v="Call_7288"/>
    <x v="9"/>
    <x v="16"/>
    <x v="4"/>
    <x v="4"/>
    <n v="28"/>
    <n v="3.8"/>
    <m/>
    <m/>
    <m/>
    <m/>
    <n v="2023"/>
    <s v="Thursday"/>
  </r>
  <r>
    <s v="Call_7289"/>
    <x v="5"/>
    <x v="17"/>
    <x v="1"/>
    <x v="4"/>
    <n v="170"/>
    <n v="4.3"/>
    <m/>
    <m/>
    <m/>
    <m/>
    <n v="2023"/>
    <s v="Thursday"/>
  </r>
  <r>
    <s v="Call_7290"/>
    <x v="10"/>
    <x v="13"/>
    <x v="0"/>
    <x v="5"/>
    <n v="30"/>
    <n v="4.4000000000000004"/>
    <m/>
    <m/>
    <m/>
    <m/>
    <n v="2023"/>
    <s v="Friday"/>
  </r>
  <r>
    <s v="Call_7291"/>
    <x v="1"/>
    <x v="3"/>
    <x v="0"/>
    <x v="5"/>
    <n v="72"/>
    <n v="5"/>
    <m/>
    <m/>
    <m/>
    <m/>
    <n v="2023"/>
    <s v="Friday"/>
  </r>
  <r>
    <s v="Call_7292"/>
    <x v="1"/>
    <x v="18"/>
    <x v="3"/>
    <x v="6"/>
    <n v="92"/>
    <n v="4.9000000000000004"/>
    <m/>
    <m/>
    <m/>
    <m/>
    <n v="2023"/>
    <s v="Saturday"/>
  </r>
  <r>
    <s v="Call_7293"/>
    <x v="0"/>
    <x v="19"/>
    <x v="3"/>
    <x v="7"/>
    <n v="165"/>
    <n v="4.5"/>
    <m/>
    <m/>
    <m/>
    <m/>
    <n v="2023"/>
    <s v="Sunday"/>
  </r>
  <r>
    <s v="Call_7294"/>
    <x v="11"/>
    <x v="20"/>
    <x v="1"/>
    <x v="7"/>
    <n v="140"/>
    <n v="2.1"/>
    <m/>
    <m/>
    <m/>
    <m/>
    <n v="2023"/>
    <s v="Sunday"/>
  </r>
  <r>
    <s v="Call_7295"/>
    <x v="6"/>
    <x v="17"/>
    <x v="2"/>
    <x v="7"/>
    <n v="111"/>
    <n v="3.3"/>
    <m/>
    <m/>
    <m/>
    <m/>
    <n v="2023"/>
    <s v="Sunday"/>
  </r>
  <r>
    <s v="Call_7296"/>
    <x v="12"/>
    <x v="16"/>
    <x v="0"/>
    <x v="8"/>
    <n v="63"/>
    <n v="4.0999999999999996"/>
    <m/>
    <m/>
    <m/>
    <m/>
    <n v="2023"/>
    <s v="Monday"/>
  </r>
  <r>
    <s v="Call_7297"/>
    <x v="8"/>
    <x v="21"/>
    <x v="0"/>
    <x v="8"/>
    <n v="80"/>
    <n v="4.2"/>
    <m/>
    <m/>
    <m/>
    <m/>
    <n v="2023"/>
    <s v="Monday"/>
  </r>
  <r>
    <s v="Call_7298"/>
    <x v="4"/>
    <x v="22"/>
    <x v="0"/>
    <x v="9"/>
    <n v="50"/>
    <n v="4.5999999999999996"/>
    <m/>
    <m/>
    <m/>
    <m/>
    <n v="2023"/>
    <s v="Tuesday"/>
  </r>
  <r>
    <s v="Call_7299"/>
    <x v="9"/>
    <x v="7"/>
    <x v="3"/>
    <x v="9"/>
    <n v="123"/>
    <n v="2.9"/>
    <m/>
    <m/>
    <m/>
    <m/>
    <n v="2023"/>
    <s v="Tuesday"/>
  </r>
  <r>
    <s v="Call_7300"/>
    <x v="11"/>
    <x v="23"/>
    <x v="2"/>
    <x v="9"/>
    <n v="110"/>
    <n v="4.8"/>
    <m/>
    <m/>
    <m/>
    <m/>
    <n v="2023"/>
    <s v="Tuesday"/>
  </r>
  <r>
    <s v="Call_7301"/>
    <x v="9"/>
    <x v="24"/>
    <x v="0"/>
    <x v="9"/>
    <n v="140"/>
    <n v="4.2"/>
    <m/>
    <m/>
    <m/>
    <m/>
    <n v="2023"/>
    <s v="Tuesday"/>
  </r>
  <r>
    <s v="Call_7302"/>
    <x v="4"/>
    <x v="25"/>
    <x v="0"/>
    <x v="10"/>
    <n v="42"/>
    <n v="3.7"/>
    <m/>
    <m/>
    <m/>
    <m/>
    <n v="2023"/>
    <s v="Thursday"/>
  </r>
  <r>
    <s v="Call_7303"/>
    <x v="4"/>
    <x v="26"/>
    <x v="2"/>
    <x v="10"/>
    <n v="170"/>
    <n v="5"/>
    <m/>
    <m/>
    <m/>
    <m/>
    <n v="2023"/>
    <s v="Thursday"/>
  </r>
  <r>
    <s v="Call_7304"/>
    <x v="10"/>
    <x v="27"/>
    <x v="1"/>
    <x v="11"/>
    <n v="105"/>
    <n v="5"/>
    <m/>
    <m/>
    <m/>
    <m/>
    <n v="2023"/>
    <s v="Saturday"/>
  </r>
  <r>
    <s v="Call_7305"/>
    <x v="13"/>
    <x v="28"/>
    <x v="0"/>
    <x v="12"/>
    <n v="125"/>
    <n v="4.8"/>
    <m/>
    <m/>
    <m/>
    <m/>
    <n v="2023"/>
    <s v="Sunday"/>
  </r>
  <r>
    <s v="Call_7306"/>
    <x v="9"/>
    <x v="29"/>
    <x v="4"/>
    <x v="12"/>
    <n v="26"/>
    <n v="2.4"/>
    <m/>
    <m/>
    <m/>
    <m/>
    <n v="2023"/>
    <s v="Sunday"/>
  </r>
  <r>
    <s v="Call_7307"/>
    <x v="11"/>
    <x v="30"/>
    <x v="4"/>
    <x v="13"/>
    <n v="120"/>
    <n v="3.1"/>
    <m/>
    <m/>
    <m/>
    <m/>
    <n v="2023"/>
    <s v="Monday"/>
  </r>
  <r>
    <s v="Call_7308"/>
    <x v="1"/>
    <x v="31"/>
    <x v="1"/>
    <x v="13"/>
    <n v="132"/>
    <n v="3.2"/>
    <m/>
    <m/>
    <m/>
    <m/>
    <n v="2023"/>
    <s v="Monday"/>
  </r>
  <r>
    <s v="Call_7309"/>
    <x v="11"/>
    <x v="22"/>
    <x v="3"/>
    <x v="14"/>
    <n v="86"/>
    <n v="2.4"/>
    <m/>
    <m/>
    <m/>
    <m/>
    <n v="2023"/>
    <s v="Tuesday"/>
  </r>
  <r>
    <s v="Call_7310"/>
    <x v="9"/>
    <x v="32"/>
    <x v="0"/>
    <x v="14"/>
    <n v="108"/>
    <n v="5"/>
    <m/>
    <m/>
    <m/>
    <m/>
    <n v="2023"/>
    <s v="Tuesday"/>
  </r>
  <r>
    <s v="Call_7311"/>
    <x v="1"/>
    <x v="33"/>
    <x v="3"/>
    <x v="14"/>
    <n v="96"/>
    <n v="4.7"/>
    <m/>
    <m/>
    <m/>
    <m/>
    <n v="2023"/>
    <s v="Tuesday"/>
  </r>
  <r>
    <s v="Call_7312"/>
    <x v="6"/>
    <x v="28"/>
    <x v="1"/>
    <x v="15"/>
    <n v="80"/>
    <n v="4.7"/>
    <m/>
    <m/>
    <m/>
    <m/>
    <n v="2023"/>
    <s v="Wednesday"/>
  </r>
  <r>
    <s v="Call_7313"/>
    <x v="9"/>
    <x v="34"/>
    <x v="0"/>
    <x v="15"/>
    <n v="155"/>
    <n v="4.0999999999999996"/>
    <m/>
    <m/>
    <m/>
    <m/>
    <n v="2023"/>
    <s v="Wednesday"/>
  </r>
  <r>
    <s v="Call_7314"/>
    <x v="7"/>
    <x v="35"/>
    <x v="4"/>
    <x v="15"/>
    <n v="168"/>
    <n v="4.0999999999999996"/>
    <m/>
    <m/>
    <m/>
    <m/>
    <n v="2023"/>
    <s v="Wednesday"/>
  </r>
  <r>
    <s v="Call_7315"/>
    <x v="13"/>
    <x v="28"/>
    <x v="2"/>
    <x v="15"/>
    <n v="56"/>
    <n v="3.6"/>
    <m/>
    <m/>
    <m/>
    <m/>
    <n v="2023"/>
    <s v="Wednesday"/>
  </r>
  <r>
    <s v="Call_7316"/>
    <x v="4"/>
    <x v="36"/>
    <x v="4"/>
    <x v="16"/>
    <n v="32"/>
    <n v="4.4000000000000004"/>
    <m/>
    <m/>
    <m/>
    <m/>
    <n v="2023"/>
    <s v="Thursday"/>
  </r>
  <r>
    <s v="Call_7317"/>
    <x v="3"/>
    <x v="37"/>
    <x v="2"/>
    <x v="16"/>
    <n v="78"/>
    <n v="4.4000000000000004"/>
    <m/>
    <m/>
    <m/>
    <m/>
    <n v="2023"/>
    <s v="Thursday"/>
  </r>
  <r>
    <s v="Call_7318"/>
    <x v="1"/>
    <x v="38"/>
    <x v="0"/>
    <x v="16"/>
    <n v="86"/>
    <n v="4"/>
    <m/>
    <m/>
    <m/>
    <m/>
    <n v="2023"/>
    <s v="Thursday"/>
  </r>
  <r>
    <s v="Call_7319"/>
    <x v="0"/>
    <x v="31"/>
    <x v="1"/>
    <x v="17"/>
    <n v="64"/>
    <n v="3.8"/>
    <m/>
    <m/>
    <m/>
    <m/>
    <n v="2023"/>
    <s v="Friday"/>
  </r>
  <r>
    <s v="Call_7320"/>
    <x v="12"/>
    <x v="39"/>
    <x v="1"/>
    <x v="17"/>
    <n v="96"/>
    <n v="3.6"/>
    <m/>
    <m/>
    <m/>
    <m/>
    <n v="2023"/>
    <s v="Friday"/>
  </r>
  <r>
    <s v="Call_7321"/>
    <x v="8"/>
    <x v="40"/>
    <x v="2"/>
    <x v="17"/>
    <n v="72"/>
    <n v="4.3"/>
    <m/>
    <m/>
    <m/>
    <m/>
    <n v="2023"/>
    <s v="Friday"/>
  </r>
  <r>
    <s v="Call_7322"/>
    <x v="7"/>
    <x v="41"/>
    <x v="3"/>
    <x v="18"/>
    <n v="135"/>
    <n v="3.8"/>
    <m/>
    <m/>
    <m/>
    <m/>
    <n v="2023"/>
    <s v="Saturday"/>
  </r>
  <r>
    <s v="Call_7323"/>
    <x v="7"/>
    <x v="42"/>
    <x v="4"/>
    <x v="18"/>
    <n v="140"/>
    <n v="4.5"/>
    <m/>
    <m/>
    <m/>
    <m/>
    <n v="2023"/>
    <s v="Saturday"/>
  </r>
  <r>
    <s v="Call_7324"/>
    <x v="14"/>
    <x v="43"/>
    <x v="2"/>
    <x v="18"/>
    <n v="69"/>
    <n v="4.5"/>
    <m/>
    <m/>
    <m/>
    <m/>
    <n v="2023"/>
    <s v="Saturday"/>
  </r>
  <r>
    <s v="Call_7325"/>
    <x v="7"/>
    <x v="44"/>
    <x v="0"/>
    <x v="19"/>
    <n v="136"/>
    <n v="4.5999999999999996"/>
    <m/>
    <m/>
    <m/>
    <m/>
    <n v="2023"/>
    <s v="Sunday"/>
  </r>
  <r>
    <s v="Call_7326"/>
    <x v="12"/>
    <x v="45"/>
    <x v="2"/>
    <x v="19"/>
    <n v="28"/>
    <n v="4.5"/>
    <m/>
    <m/>
    <m/>
    <m/>
    <n v="2023"/>
    <s v="Sunday"/>
  </r>
  <r>
    <s v="Call_7327"/>
    <x v="14"/>
    <x v="20"/>
    <x v="1"/>
    <x v="20"/>
    <n v="135"/>
    <n v="3.3"/>
    <m/>
    <m/>
    <m/>
    <m/>
    <n v="2023"/>
    <s v="Monday"/>
  </r>
  <r>
    <s v="Call_7328"/>
    <x v="11"/>
    <x v="46"/>
    <x v="1"/>
    <x v="20"/>
    <n v="126"/>
    <n v="2.2999999999999998"/>
    <m/>
    <m/>
    <m/>
    <m/>
    <n v="2023"/>
    <s v="Monday"/>
  </r>
  <r>
    <s v="Call_7329"/>
    <x v="4"/>
    <x v="47"/>
    <x v="0"/>
    <x v="20"/>
    <n v="160"/>
    <n v="4.3"/>
    <m/>
    <m/>
    <m/>
    <m/>
    <n v="2023"/>
    <s v="Monday"/>
  </r>
  <r>
    <s v="Call_7330"/>
    <x v="14"/>
    <x v="48"/>
    <x v="1"/>
    <x v="21"/>
    <n v="48"/>
    <n v="4.5999999999999996"/>
    <m/>
    <m/>
    <m/>
    <m/>
    <n v="2023"/>
    <s v="Tuesday"/>
  </r>
  <r>
    <s v="Call_7331"/>
    <x v="7"/>
    <x v="33"/>
    <x v="2"/>
    <x v="21"/>
    <n v="66"/>
    <n v="4"/>
    <m/>
    <m/>
    <m/>
    <m/>
    <n v="2023"/>
    <s v="Tuesday"/>
  </r>
  <r>
    <s v="Call_7332"/>
    <x v="6"/>
    <x v="49"/>
    <x v="3"/>
    <x v="21"/>
    <n v="126"/>
    <n v="2.5"/>
    <m/>
    <m/>
    <m/>
    <m/>
    <n v="2023"/>
    <s v="Tuesday"/>
  </r>
  <r>
    <s v="Call_7333"/>
    <x v="11"/>
    <x v="50"/>
    <x v="4"/>
    <x v="21"/>
    <n v="96"/>
    <n v="5"/>
    <m/>
    <m/>
    <m/>
    <m/>
    <n v="2023"/>
    <s v="Tuesday"/>
  </r>
  <r>
    <s v="Call_7334"/>
    <x v="7"/>
    <x v="51"/>
    <x v="0"/>
    <x v="22"/>
    <n v="90"/>
    <n v="3.8"/>
    <m/>
    <m/>
    <m/>
    <m/>
    <n v="2023"/>
    <s v="Wednesday"/>
  </r>
  <r>
    <s v="Call_7335"/>
    <x v="13"/>
    <x v="52"/>
    <x v="3"/>
    <x v="22"/>
    <n v="105"/>
    <n v="4.4000000000000004"/>
    <m/>
    <m/>
    <m/>
    <m/>
    <n v="2023"/>
    <s v="Wednesday"/>
  </r>
  <r>
    <s v="Call_7336"/>
    <x v="1"/>
    <x v="53"/>
    <x v="1"/>
    <x v="23"/>
    <n v="40"/>
    <n v="3.8"/>
    <m/>
    <m/>
    <m/>
    <m/>
    <n v="2023"/>
    <s v="Thursday"/>
  </r>
  <r>
    <s v="Call_7337"/>
    <x v="11"/>
    <x v="54"/>
    <x v="0"/>
    <x v="23"/>
    <n v="60"/>
    <n v="2"/>
    <m/>
    <m/>
    <m/>
    <m/>
    <n v="2023"/>
    <s v="Thursday"/>
  </r>
  <r>
    <s v="Call_7338"/>
    <x v="6"/>
    <x v="55"/>
    <x v="3"/>
    <x v="24"/>
    <n v="215"/>
    <n v="4.0999999999999996"/>
    <m/>
    <m/>
    <m/>
    <m/>
    <n v="2023"/>
    <s v="Friday"/>
  </r>
  <r>
    <s v="Call_7339"/>
    <x v="2"/>
    <x v="22"/>
    <x v="2"/>
    <x v="24"/>
    <n v="156"/>
    <n v="2.6"/>
    <m/>
    <m/>
    <m/>
    <m/>
    <n v="2023"/>
    <s v="Friday"/>
  </r>
  <r>
    <s v="Call_7340"/>
    <x v="10"/>
    <x v="56"/>
    <x v="4"/>
    <x v="24"/>
    <n v="54"/>
    <n v="0"/>
    <m/>
    <m/>
    <m/>
    <m/>
    <n v="2023"/>
    <s v="Friday"/>
  </r>
  <r>
    <s v="Call_7341"/>
    <x v="10"/>
    <x v="57"/>
    <x v="4"/>
    <x v="25"/>
    <n v="160"/>
    <n v="3.9"/>
    <m/>
    <m/>
    <m/>
    <m/>
    <n v="2023"/>
    <s v="Saturday"/>
  </r>
  <r>
    <s v="Call_7342"/>
    <x v="13"/>
    <x v="58"/>
    <x v="2"/>
    <x v="25"/>
    <n v="80"/>
    <n v="4.8"/>
    <m/>
    <m/>
    <m/>
    <m/>
    <n v="2023"/>
    <s v="Saturday"/>
  </r>
  <r>
    <s v="Call_7343"/>
    <x v="7"/>
    <x v="19"/>
    <x v="2"/>
    <x v="25"/>
    <n v="168"/>
    <n v="2.6"/>
    <m/>
    <m/>
    <m/>
    <m/>
    <n v="2023"/>
    <s v="Saturday"/>
  </r>
  <r>
    <s v="Call_7344"/>
    <x v="14"/>
    <x v="59"/>
    <x v="4"/>
    <x v="26"/>
    <n v="42"/>
    <n v="2.6"/>
    <m/>
    <m/>
    <m/>
    <m/>
    <n v="2023"/>
    <s v="Monday"/>
  </r>
  <r>
    <s v="Call_7345"/>
    <x v="2"/>
    <x v="60"/>
    <x v="2"/>
    <x v="26"/>
    <n v="205"/>
    <n v="3.6"/>
    <m/>
    <m/>
    <m/>
    <m/>
    <n v="2023"/>
    <s v="Monday"/>
  </r>
  <r>
    <s v="Call_7346"/>
    <x v="4"/>
    <x v="53"/>
    <x v="4"/>
    <x v="26"/>
    <n v="108"/>
    <n v="3.3"/>
    <m/>
    <m/>
    <m/>
    <m/>
    <n v="2023"/>
    <s v="Monday"/>
  </r>
  <r>
    <s v="Call_7347"/>
    <x v="6"/>
    <x v="61"/>
    <x v="1"/>
    <x v="26"/>
    <n v="78"/>
    <n v="1.9"/>
    <m/>
    <m/>
    <m/>
    <m/>
    <n v="2023"/>
    <s v="Monday"/>
  </r>
  <r>
    <s v="Call_7348"/>
    <x v="1"/>
    <x v="62"/>
    <x v="4"/>
    <x v="26"/>
    <n v="23"/>
    <n v="4.9000000000000004"/>
    <m/>
    <m/>
    <m/>
    <m/>
    <n v="2023"/>
    <s v="Monday"/>
  </r>
  <r>
    <s v="Call_7349"/>
    <x v="4"/>
    <x v="63"/>
    <x v="0"/>
    <x v="27"/>
    <n v="99"/>
    <n v="3.6"/>
    <m/>
    <m/>
    <m/>
    <m/>
    <n v="2023"/>
    <s v="Tuesday"/>
  </r>
  <r>
    <s v="Call_7350"/>
    <x v="9"/>
    <x v="42"/>
    <x v="4"/>
    <x v="28"/>
    <n v="148"/>
    <n v="4.5"/>
    <m/>
    <m/>
    <m/>
    <m/>
    <n v="2023"/>
    <s v="Wednesday"/>
  </r>
  <r>
    <s v="Call_7351"/>
    <x v="6"/>
    <x v="64"/>
    <x v="3"/>
    <x v="28"/>
    <n v="34"/>
    <n v="3.7"/>
    <m/>
    <m/>
    <m/>
    <m/>
    <n v="2023"/>
    <s v="Wednesday"/>
  </r>
  <r>
    <s v="Call_7352"/>
    <x v="4"/>
    <x v="65"/>
    <x v="4"/>
    <x v="28"/>
    <n v="86"/>
    <n v="4.8"/>
    <m/>
    <m/>
    <m/>
    <m/>
    <n v="2023"/>
    <s v="Wednesday"/>
  </r>
  <r>
    <s v="Call_7353"/>
    <x v="14"/>
    <x v="66"/>
    <x v="0"/>
    <x v="28"/>
    <n v="105"/>
    <n v="3.3"/>
    <m/>
    <m/>
    <m/>
    <m/>
    <n v="2023"/>
    <s v="Wednesday"/>
  </r>
  <r>
    <s v="Call_7354"/>
    <x v="1"/>
    <x v="67"/>
    <x v="0"/>
    <x v="28"/>
    <n v="62"/>
    <n v="3.1"/>
    <m/>
    <m/>
    <m/>
    <m/>
    <n v="2023"/>
    <s v="Wednesday"/>
  </r>
  <r>
    <s v="Call_7355"/>
    <x v="4"/>
    <x v="65"/>
    <x v="3"/>
    <x v="28"/>
    <n v="90"/>
    <n v="4.0999999999999996"/>
    <m/>
    <m/>
    <m/>
    <m/>
    <n v="2023"/>
    <s v="Wednesday"/>
  </r>
  <r>
    <s v="Call_7356"/>
    <x v="3"/>
    <x v="15"/>
    <x v="0"/>
    <x v="29"/>
    <n v="112"/>
    <n v="4.9000000000000004"/>
    <m/>
    <m/>
    <m/>
    <m/>
    <n v="2023"/>
    <s v="Thursday"/>
  </r>
  <r>
    <s v="Call_7357"/>
    <x v="11"/>
    <x v="41"/>
    <x v="0"/>
    <x v="29"/>
    <n v="135"/>
    <n v="4"/>
    <m/>
    <m/>
    <m/>
    <m/>
    <n v="2023"/>
    <s v="Thursday"/>
  </r>
  <r>
    <s v="Call_7358"/>
    <x v="1"/>
    <x v="68"/>
    <x v="1"/>
    <x v="29"/>
    <n v="34"/>
    <n v="2.1"/>
    <m/>
    <m/>
    <m/>
    <m/>
    <n v="2023"/>
    <s v="Thursday"/>
  </r>
  <r>
    <s v="Call_7359"/>
    <x v="14"/>
    <x v="69"/>
    <x v="2"/>
    <x v="29"/>
    <n v="155"/>
    <n v="4.5"/>
    <m/>
    <m/>
    <m/>
    <m/>
    <n v="2023"/>
    <s v="Thursday"/>
  </r>
  <r>
    <s v="Call_7360"/>
    <x v="3"/>
    <x v="70"/>
    <x v="2"/>
    <x v="30"/>
    <n v="124"/>
    <n v="4.9000000000000004"/>
    <m/>
    <m/>
    <m/>
    <m/>
    <n v="2023"/>
    <s v="Saturday"/>
  </r>
  <r>
    <s v="Call_7361"/>
    <x v="11"/>
    <x v="5"/>
    <x v="0"/>
    <x v="30"/>
    <n v="195"/>
    <n v="4.0999999999999996"/>
    <m/>
    <m/>
    <m/>
    <m/>
    <n v="2023"/>
    <s v="Saturday"/>
  </r>
  <r>
    <s v="Call_7362"/>
    <x v="13"/>
    <x v="71"/>
    <x v="2"/>
    <x v="31"/>
    <n v="78"/>
    <n v="4.5"/>
    <m/>
    <m/>
    <m/>
    <m/>
    <n v="2023"/>
    <s v="Sunday"/>
  </r>
  <r>
    <s v="Call_7363"/>
    <x v="5"/>
    <x v="10"/>
    <x v="3"/>
    <x v="32"/>
    <n v="35"/>
    <n v="4.8"/>
    <m/>
    <m/>
    <m/>
    <m/>
    <n v="2023"/>
    <s v="Tuesday"/>
  </r>
  <r>
    <s v="Call_7364"/>
    <x v="12"/>
    <x v="72"/>
    <x v="1"/>
    <x v="32"/>
    <n v="123"/>
    <n v="4.5999999999999996"/>
    <m/>
    <m/>
    <m/>
    <m/>
    <n v="2023"/>
    <s v="Tuesday"/>
  </r>
  <r>
    <s v="Call_7365"/>
    <x v="2"/>
    <x v="35"/>
    <x v="1"/>
    <x v="32"/>
    <n v="43"/>
    <n v="4.5999999999999996"/>
    <m/>
    <m/>
    <m/>
    <m/>
    <n v="2023"/>
    <s v="Tuesday"/>
  </r>
  <r>
    <s v="Call_7366"/>
    <x v="10"/>
    <x v="73"/>
    <x v="0"/>
    <x v="33"/>
    <n v="69"/>
    <n v="4.3"/>
    <m/>
    <m/>
    <m/>
    <m/>
    <n v="2023"/>
    <s v="Wednesday"/>
  </r>
  <r>
    <s v="Call_7367"/>
    <x v="12"/>
    <x v="48"/>
    <x v="1"/>
    <x v="33"/>
    <n v="130"/>
    <n v="5"/>
    <m/>
    <m/>
    <m/>
    <m/>
    <n v="2023"/>
    <s v="Wednesday"/>
  </r>
  <r>
    <s v="Call_7368"/>
    <x v="0"/>
    <x v="74"/>
    <x v="4"/>
    <x v="33"/>
    <n v="120"/>
    <n v="4"/>
    <m/>
    <m/>
    <m/>
    <m/>
    <n v="2023"/>
    <s v="Wednesday"/>
  </r>
  <r>
    <s v="Call_7369"/>
    <x v="13"/>
    <x v="64"/>
    <x v="0"/>
    <x v="34"/>
    <n v="84"/>
    <n v="4.5999999999999996"/>
    <m/>
    <m/>
    <m/>
    <m/>
    <n v="2023"/>
    <s v="Thursday"/>
  </r>
  <r>
    <s v="Call_7370"/>
    <x v="0"/>
    <x v="35"/>
    <x v="4"/>
    <x v="35"/>
    <n v="112"/>
    <n v="4.5"/>
    <m/>
    <m/>
    <m/>
    <m/>
    <n v="2023"/>
    <s v="Friday"/>
  </r>
  <r>
    <s v="Call_7371"/>
    <x v="7"/>
    <x v="48"/>
    <x v="0"/>
    <x v="35"/>
    <n v="66"/>
    <n v="4.5999999999999996"/>
    <m/>
    <m/>
    <m/>
    <m/>
    <n v="2023"/>
    <s v="Friday"/>
  </r>
  <r>
    <s v="Call_7372"/>
    <x v="12"/>
    <x v="37"/>
    <x v="2"/>
    <x v="35"/>
    <n v="172"/>
    <n v="2.6"/>
    <m/>
    <m/>
    <m/>
    <m/>
    <n v="2023"/>
    <s v="Friday"/>
  </r>
  <r>
    <s v="Call_7373"/>
    <x v="9"/>
    <x v="19"/>
    <x v="3"/>
    <x v="36"/>
    <n v="24"/>
    <n v="4.3"/>
    <m/>
    <m/>
    <m/>
    <m/>
    <n v="2023"/>
    <s v="Saturday"/>
  </r>
  <r>
    <s v="Call_7374"/>
    <x v="3"/>
    <x v="75"/>
    <x v="2"/>
    <x v="37"/>
    <n v="43"/>
    <n v="3.9"/>
    <m/>
    <m/>
    <m/>
    <m/>
    <n v="2023"/>
    <s v="Sunday"/>
  </r>
  <r>
    <s v="Call_7375"/>
    <x v="2"/>
    <x v="67"/>
    <x v="1"/>
    <x v="37"/>
    <n v="23"/>
    <n v="5"/>
    <m/>
    <m/>
    <m/>
    <m/>
    <n v="2023"/>
    <s v="Sunday"/>
  </r>
  <r>
    <s v="Call_7376"/>
    <x v="8"/>
    <x v="16"/>
    <x v="4"/>
    <x v="37"/>
    <n v="74"/>
    <n v="3.5"/>
    <m/>
    <m/>
    <m/>
    <m/>
    <n v="2023"/>
    <s v="Sunday"/>
  </r>
  <r>
    <s v="Call_7377"/>
    <x v="1"/>
    <x v="76"/>
    <x v="3"/>
    <x v="38"/>
    <n v="165"/>
    <n v="4.7"/>
    <m/>
    <m/>
    <m/>
    <m/>
    <n v="2023"/>
    <s v="Monday"/>
  </r>
  <r>
    <s v="Call_7378"/>
    <x v="11"/>
    <x v="65"/>
    <x v="2"/>
    <x v="38"/>
    <n v="34"/>
    <n v="2.9"/>
    <m/>
    <m/>
    <m/>
    <m/>
    <n v="2023"/>
    <s v="Monday"/>
  </r>
  <r>
    <s v="Call_7379"/>
    <x v="1"/>
    <x v="77"/>
    <x v="4"/>
    <x v="38"/>
    <n v="64"/>
    <n v="3.4"/>
    <m/>
    <m/>
    <m/>
    <m/>
    <n v="2023"/>
    <s v="Monday"/>
  </r>
  <r>
    <s v="Call_7380"/>
    <x v="2"/>
    <x v="24"/>
    <x v="3"/>
    <x v="39"/>
    <n v="155"/>
    <n v="3.2"/>
    <m/>
    <m/>
    <m/>
    <m/>
    <n v="2023"/>
    <s v="Tuesday"/>
  </r>
  <r>
    <s v="Call_7381"/>
    <x v="1"/>
    <x v="48"/>
    <x v="1"/>
    <x v="40"/>
    <n v="120"/>
    <n v="4.8"/>
    <m/>
    <m/>
    <m/>
    <m/>
    <n v="2023"/>
    <s v="Wednesday"/>
  </r>
  <r>
    <s v="Call_7382"/>
    <x v="10"/>
    <x v="78"/>
    <x v="4"/>
    <x v="40"/>
    <n v="105"/>
    <n v="3.6"/>
    <m/>
    <m/>
    <m/>
    <m/>
    <n v="2023"/>
    <s v="Wednesday"/>
  </r>
  <r>
    <s v="Call_7383"/>
    <x v="4"/>
    <x v="79"/>
    <x v="2"/>
    <x v="40"/>
    <n v="28"/>
    <n v="4.9000000000000004"/>
    <m/>
    <m/>
    <m/>
    <m/>
    <n v="2023"/>
    <s v="Wednesday"/>
  </r>
  <r>
    <s v="Call_7384"/>
    <x v="6"/>
    <x v="18"/>
    <x v="3"/>
    <x v="40"/>
    <n v="100"/>
    <n v="4.8"/>
    <m/>
    <m/>
    <m/>
    <m/>
    <n v="2023"/>
    <s v="Wednesday"/>
  </r>
  <r>
    <s v="Call_7385"/>
    <x v="7"/>
    <x v="71"/>
    <x v="2"/>
    <x v="40"/>
    <n v="23"/>
    <n v="3.6"/>
    <m/>
    <m/>
    <m/>
    <m/>
    <n v="2023"/>
    <s v="Wednesday"/>
  </r>
  <r>
    <s v="Call_7386"/>
    <x v="9"/>
    <x v="80"/>
    <x v="4"/>
    <x v="41"/>
    <n v="70"/>
    <n v="3.9"/>
    <m/>
    <m/>
    <m/>
    <m/>
    <n v="2023"/>
    <s v="Thursday"/>
  </r>
  <r>
    <s v="Call_7387"/>
    <x v="9"/>
    <x v="81"/>
    <x v="4"/>
    <x v="41"/>
    <n v="37"/>
    <n v="1.9"/>
    <m/>
    <m/>
    <m/>
    <m/>
    <n v="2023"/>
    <s v="Thursday"/>
  </r>
  <r>
    <s v="Call_7388"/>
    <x v="8"/>
    <x v="0"/>
    <x v="0"/>
    <x v="41"/>
    <n v="140"/>
    <n v="3.6"/>
    <m/>
    <m/>
    <m/>
    <m/>
    <n v="2023"/>
    <s v="Thursday"/>
  </r>
  <r>
    <s v="Call_7389"/>
    <x v="0"/>
    <x v="15"/>
    <x v="1"/>
    <x v="41"/>
    <n v="78"/>
    <n v="4.0999999999999996"/>
    <m/>
    <m/>
    <m/>
    <m/>
    <n v="2023"/>
    <s v="Thursday"/>
  </r>
  <r>
    <s v="Call_7390"/>
    <x v="1"/>
    <x v="29"/>
    <x v="4"/>
    <x v="42"/>
    <n v="21"/>
    <n v="4.2"/>
    <m/>
    <m/>
    <m/>
    <m/>
    <n v="2023"/>
    <s v="Friday"/>
  </r>
  <r>
    <s v="Call_7391"/>
    <x v="2"/>
    <x v="82"/>
    <x v="0"/>
    <x v="42"/>
    <n v="88"/>
    <n v="4.3"/>
    <m/>
    <m/>
    <m/>
    <m/>
    <n v="2023"/>
    <s v="Friday"/>
  </r>
  <r>
    <s v="Call_7392"/>
    <x v="5"/>
    <x v="23"/>
    <x v="0"/>
    <x v="43"/>
    <n v="180"/>
    <n v="2.2000000000000002"/>
    <m/>
    <m/>
    <m/>
    <m/>
    <n v="2023"/>
    <s v="Saturday"/>
  </r>
  <r>
    <s v="Call_7393"/>
    <x v="0"/>
    <x v="2"/>
    <x v="1"/>
    <x v="43"/>
    <n v="22"/>
    <n v="3.3"/>
    <m/>
    <m/>
    <m/>
    <m/>
    <n v="2023"/>
    <s v="Saturday"/>
  </r>
  <r>
    <s v="Call_7394"/>
    <x v="6"/>
    <x v="48"/>
    <x v="1"/>
    <x v="43"/>
    <n v="52"/>
    <n v="4.8"/>
    <m/>
    <m/>
    <m/>
    <m/>
    <n v="2023"/>
    <s v="Saturday"/>
  </r>
  <r>
    <s v="Call_7395"/>
    <x v="11"/>
    <x v="83"/>
    <x v="0"/>
    <x v="44"/>
    <n v="80"/>
    <n v="4"/>
    <m/>
    <m/>
    <m/>
    <m/>
    <n v="2023"/>
    <s v="Sunday"/>
  </r>
  <r>
    <s v="Call_7396"/>
    <x v="4"/>
    <x v="59"/>
    <x v="2"/>
    <x v="44"/>
    <n v="54"/>
    <n v="1.1000000000000001"/>
    <m/>
    <m/>
    <m/>
    <m/>
    <n v="2023"/>
    <s v="Sunday"/>
  </r>
  <r>
    <s v="Call_7397"/>
    <x v="1"/>
    <x v="23"/>
    <x v="2"/>
    <x v="45"/>
    <n v="80"/>
    <n v="3.9"/>
    <m/>
    <m/>
    <m/>
    <m/>
    <n v="2023"/>
    <s v="Monday"/>
  </r>
  <r>
    <s v="Call_7398"/>
    <x v="11"/>
    <x v="59"/>
    <x v="0"/>
    <x v="46"/>
    <n v="120"/>
    <n v="1.8"/>
    <m/>
    <m/>
    <m/>
    <m/>
    <n v="2023"/>
    <s v="Tuesday"/>
  </r>
  <r>
    <s v="Call_7399"/>
    <x v="5"/>
    <x v="49"/>
    <x v="3"/>
    <x v="46"/>
    <n v="150"/>
    <n v="1"/>
    <m/>
    <m/>
    <m/>
    <m/>
    <n v="2023"/>
    <s v="Tuesday"/>
  </r>
  <r>
    <s v="Call_7400"/>
    <x v="1"/>
    <x v="34"/>
    <x v="0"/>
    <x v="46"/>
    <n v="90"/>
    <n v="4.3"/>
    <m/>
    <m/>
    <m/>
    <m/>
    <n v="2023"/>
    <s v="Tuesday"/>
  </r>
  <r>
    <s v="Call_7401"/>
    <x v="13"/>
    <x v="84"/>
    <x v="4"/>
    <x v="47"/>
    <n v="140"/>
    <n v="3.4"/>
    <m/>
    <m/>
    <m/>
    <m/>
    <n v="2023"/>
    <s v="Wednesday"/>
  </r>
  <r>
    <s v="Call_7402"/>
    <x v="6"/>
    <x v="85"/>
    <x v="2"/>
    <x v="47"/>
    <n v="22"/>
    <n v="3.4"/>
    <m/>
    <m/>
    <m/>
    <m/>
    <n v="2023"/>
    <s v="Wednesday"/>
  </r>
  <r>
    <s v="Call_7403"/>
    <x v="11"/>
    <x v="86"/>
    <x v="3"/>
    <x v="48"/>
    <n v="150"/>
    <n v="4.0999999999999996"/>
    <m/>
    <m/>
    <m/>
    <m/>
    <n v="2023"/>
    <s v="Thursday"/>
  </r>
  <r>
    <s v="Call_7404"/>
    <x v="14"/>
    <x v="87"/>
    <x v="1"/>
    <x v="49"/>
    <n v="35"/>
    <n v="4.8"/>
    <m/>
    <m/>
    <m/>
    <m/>
    <n v="2023"/>
    <s v="Friday"/>
  </r>
  <r>
    <s v="Call_7405"/>
    <x v="3"/>
    <x v="88"/>
    <x v="0"/>
    <x v="49"/>
    <n v="200"/>
    <n v="2"/>
    <m/>
    <m/>
    <m/>
    <m/>
    <n v="2023"/>
    <s v="Friday"/>
  </r>
  <r>
    <s v="Call_7406"/>
    <x v="11"/>
    <x v="84"/>
    <x v="4"/>
    <x v="50"/>
    <n v="150"/>
    <n v="4.5999999999999996"/>
    <m/>
    <m/>
    <m/>
    <m/>
    <n v="2023"/>
    <s v="Saturday"/>
  </r>
  <r>
    <s v="Call_7407"/>
    <x v="9"/>
    <x v="63"/>
    <x v="0"/>
    <x v="50"/>
    <n v="21"/>
    <n v="2.6"/>
    <m/>
    <m/>
    <m/>
    <m/>
    <n v="2023"/>
    <s v="Saturday"/>
  </r>
  <r>
    <s v="Call_7408"/>
    <x v="13"/>
    <x v="89"/>
    <x v="3"/>
    <x v="51"/>
    <n v="46"/>
    <n v="4.9000000000000004"/>
    <m/>
    <m/>
    <m/>
    <m/>
    <n v="2023"/>
    <s v="Sunday"/>
  </r>
  <r>
    <s v="Call_7409"/>
    <x v="12"/>
    <x v="9"/>
    <x v="2"/>
    <x v="51"/>
    <n v="165"/>
    <n v="2.7"/>
    <m/>
    <m/>
    <m/>
    <m/>
    <n v="2023"/>
    <s v="Sunday"/>
  </r>
  <r>
    <s v="Call_7410"/>
    <x v="10"/>
    <x v="90"/>
    <x v="0"/>
    <x v="51"/>
    <n v="84"/>
    <n v="4.0999999999999996"/>
    <m/>
    <m/>
    <m/>
    <m/>
    <n v="2023"/>
    <s v="Sunday"/>
  </r>
  <r>
    <s v="Call_7411"/>
    <x v="1"/>
    <x v="91"/>
    <x v="2"/>
    <x v="52"/>
    <n v="102"/>
    <n v="4.4000000000000004"/>
    <m/>
    <m/>
    <m/>
    <m/>
    <n v="2023"/>
    <s v="Monday"/>
  </r>
  <r>
    <s v="Call_7412"/>
    <x v="10"/>
    <x v="92"/>
    <x v="0"/>
    <x v="52"/>
    <n v="180"/>
    <n v="4.8"/>
    <m/>
    <m/>
    <m/>
    <m/>
    <n v="2023"/>
    <s v="Monday"/>
  </r>
  <r>
    <s v="Call_7413"/>
    <x v="9"/>
    <x v="60"/>
    <x v="3"/>
    <x v="53"/>
    <n v="111"/>
    <n v="3"/>
    <m/>
    <m/>
    <m/>
    <m/>
    <n v="2023"/>
    <s v="Tuesday"/>
  </r>
  <r>
    <s v="Call_7414"/>
    <x v="9"/>
    <x v="51"/>
    <x v="4"/>
    <x v="53"/>
    <n v="104"/>
    <n v="3.1"/>
    <m/>
    <m/>
    <m/>
    <m/>
    <n v="2023"/>
    <s v="Tuesday"/>
  </r>
  <r>
    <s v="Call_7415"/>
    <x v="2"/>
    <x v="93"/>
    <x v="2"/>
    <x v="53"/>
    <n v="80"/>
    <n v="2.6"/>
    <m/>
    <m/>
    <m/>
    <m/>
    <n v="2023"/>
    <s v="Tuesday"/>
  </r>
  <r>
    <s v="Call_7416"/>
    <x v="4"/>
    <x v="23"/>
    <x v="4"/>
    <x v="54"/>
    <n v="132"/>
    <n v="4.5999999999999996"/>
    <m/>
    <m/>
    <m/>
    <m/>
    <n v="2023"/>
    <s v="Wednesday"/>
  </r>
  <r>
    <s v="Call_7417"/>
    <x v="4"/>
    <x v="31"/>
    <x v="3"/>
    <x v="54"/>
    <n v="170"/>
    <n v="3.7"/>
    <m/>
    <m/>
    <m/>
    <m/>
    <n v="2023"/>
    <s v="Wednesday"/>
  </r>
  <r>
    <s v="Call_7418"/>
    <x v="10"/>
    <x v="94"/>
    <x v="1"/>
    <x v="54"/>
    <n v="36"/>
    <n v="3.8"/>
    <m/>
    <m/>
    <m/>
    <m/>
    <n v="2023"/>
    <s v="Wednesday"/>
  </r>
  <r>
    <s v="Call_7419"/>
    <x v="8"/>
    <x v="34"/>
    <x v="4"/>
    <x v="54"/>
    <n v="126"/>
    <n v="3.6"/>
    <m/>
    <m/>
    <m/>
    <m/>
    <n v="2023"/>
    <s v="Wednesday"/>
  </r>
  <r>
    <s v="Call_7420"/>
    <x v="11"/>
    <x v="72"/>
    <x v="2"/>
    <x v="54"/>
    <n v="215"/>
    <n v="4.4000000000000004"/>
    <m/>
    <m/>
    <m/>
    <m/>
    <n v="2023"/>
    <s v="Wednesday"/>
  </r>
  <r>
    <s v="Call_7421"/>
    <x v="8"/>
    <x v="65"/>
    <x v="3"/>
    <x v="54"/>
    <n v="114"/>
    <n v="3.2"/>
    <m/>
    <m/>
    <m/>
    <m/>
    <n v="2023"/>
    <s v="Wednesday"/>
  </r>
  <r>
    <s v="Call_7422"/>
    <x v="8"/>
    <x v="62"/>
    <x v="3"/>
    <x v="54"/>
    <n v="99"/>
    <n v="4.7"/>
    <m/>
    <m/>
    <m/>
    <m/>
    <n v="2023"/>
    <s v="Wednesday"/>
  </r>
  <r>
    <s v="Call_7423"/>
    <x v="6"/>
    <x v="59"/>
    <x v="3"/>
    <x v="55"/>
    <n v="23"/>
    <n v="4.8"/>
    <m/>
    <m/>
    <m/>
    <m/>
    <n v="2023"/>
    <s v="Thursday"/>
  </r>
  <r>
    <s v="Call_7424"/>
    <x v="3"/>
    <x v="6"/>
    <x v="4"/>
    <x v="55"/>
    <n v="75"/>
    <n v="2.7"/>
    <m/>
    <m/>
    <m/>
    <m/>
    <n v="2023"/>
    <s v="Thursday"/>
  </r>
  <r>
    <s v="Call_7425"/>
    <x v="8"/>
    <x v="11"/>
    <x v="2"/>
    <x v="55"/>
    <n v="100"/>
    <n v="3.8"/>
    <m/>
    <m/>
    <m/>
    <m/>
    <n v="2023"/>
    <s v="Thursday"/>
  </r>
  <r>
    <s v="Call_7426"/>
    <x v="10"/>
    <x v="32"/>
    <x v="1"/>
    <x v="55"/>
    <n v="108"/>
    <n v="4.3"/>
    <m/>
    <m/>
    <m/>
    <m/>
    <n v="2023"/>
    <s v="Thursday"/>
  </r>
  <r>
    <s v="Call_7427"/>
    <x v="1"/>
    <x v="74"/>
    <x v="1"/>
    <x v="55"/>
    <n v="108"/>
    <n v="5"/>
    <m/>
    <m/>
    <m/>
    <m/>
    <n v="2023"/>
    <s v="Thursday"/>
  </r>
  <r>
    <s v="Call_7428"/>
    <x v="3"/>
    <x v="95"/>
    <x v="1"/>
    <x v="55"/>
    <n v="28"/>
    <n v="4.8"/>
    <m/>
    <m/>
    <m/>
    <m/>
    <n v="2023"/>
    <s v="Thursday"/>
  </r>
  <r>
    <s v="Call_7429"/>
    <x v="9"/>
    <x v="96"/>
    <x v="0"/>
    <x v="56"/>
    <n v="70"/>
    <n v="4.9000000000000004"/>
    <m/>
    <m/>
    <m/>
    <m/>
    <n v="2023"/>
    <s v="Friday"/>
  </r>
  <r>
    <s v="Call_7430"/>
    <x v="2"/>
    <x v="90"/>
    <x v="0"/>
    <x v="56"/>
    <n v="172"/>
    <n v="4.0999999999999996"/>
    <m/>
    <m/>
    <m/>
    <m/>
    <n v="2023"/>
    <s v="Friday"/>
  </r>
  <r>
    <s v="Call_7431"/>
    <x v="1"/>
    <x v="97"/>
    <x v="2"/>
    <x v="56"/>
    <n v="123"/>
    <n v="4.4000000000000004"/>
    <m/>
    <m/>
    <m/>
    <m/>
    <n v="2023"/>
    <s v="Friday"/>
  </r>
  <r>
    <s v="Call_7432"/>
    <x v="1"/>
    <x v="98"/>
    <x v="1"/>
    <x v="56"/>
    <n v="93"/>
    <n v="3.4"/>
    <m/>
    <m/>
    <m/>
    <m/>
    <n v="2023"/>
    <s v="Friday"/>
  </r>
  <r>
    <s v="Call_7433"/>
    <x v="12"/>
    <x v="99"/>
    <x v="0"/>
    <x v="56"/>
    <n v="66"/>
    <n v="4"/>
    <m/>
    <m/>
    <m/>
    <m/>
    <n v="2023"/>
    <s v="Friday"/>
  </r>
  <r>
    <s v="Call_7434"/>
    <x v="12"/>
    <x v="37"/>
    <x v="1"/>
    <x v="56"/>
    <n v="39"/>
    <n v="2.4"/>
    <m/>
    <m/>
    <m/>
    <m/>
    <n v="2023"/>
    <s v="Friday"/>
  </r>
  <r>
    <s v="Call_7435"/>
    <x v="0"/>
    <x v="100"/>
    <x v="4"/>
    <x v="56"/>
    <n v="25"/>
    <n v="2.1"/>
    <m/>
    <m/>
    <m/>
    <m/>
    <n v="2023"/>
    <s v="Friday"/>
  </r>
  <r>
    <s v="Call_7436"/>
    <x v="13"/>
    <x v="96"/>
    <x v="2"/>
    <x v="56"/>
    <n v="68"/>
    <n v="3"/>
    <m/>
    <m/>
    <m/>
    <m/>
    <n v="2023"/>
    <s v="Friday"/>
  </r>
  <r>
    <s v="Call_7437"/>
    <x v="2"/>
    <x v="16"/>
    <x v="4"/>
    <x v="56"/>
    <n v="84"/>
    <n v="3.2"/>
    <m/>
    <m/>
    <m/>
    <m/>
    <n v="2023"/>
    <s v="Friday"/>
  </r>
  <r>
    <s v="Call_7438"/>
    <x v="4"/>
    <x v="12"/>
    <x v="1"/>
    <x v="57"/>
    <n v="88"/>
    <n v="3.4"/>
    <m/>
    <m/>
    <m/>
    <m/>
    <n v="2023"/>
    <s v="Saturday"/>
  </r>
  <r>
    <s v="Call_7439"/>
    <x v="10"/>
    <x v="25"/>
    <x v="2"/>
    <x v="57"/>
    <n v="93"/>
    <n v="2.7"/>
    <m/>
    <m/>
    <m/>
    <m/>
    <n v="2023"/>
    <s v="Saturday"/>
  </r>
  <r>
    <s v="Call_7440"/>
    <x v="1"/>
    <x v="58"/>
    <x v="4"/>
    <x v="57"/>
    <n v="128"/>
    <n v="5"/>
    <m/>
    <m/>
    <m/>
    <m/>
    <n v="2023"/>
    <s v="Saturday"/>
  </r>
  <r>
    <s v="Call_7441"/>
    <x v="2"/>
    <x v="29"/>
    <x v="3"/>
    <x v="57"/>
    <n v="40"/>
    <n v="3.4"/>
    <m/>
    <m/>
    <m/>
    <m/>
    <n v="2023"/>
    <s v="Saturday"/>
  </r>
  <r>
    <s v="Call_7442"/>
    <x v="6"/>
    <x v="101"/>
    <x v="4"/>
    <x v="58"/>
    <n v="92"/>
    <n v="4.7"/>
    <m/>
    <m/>
    <m/>
    <m/>
    <n v="2023"/>
    <s v="Sunday"/>
  </r>
  <r>
    <s v="Call_7443"/>
    <x v="8"/>
    <x v="96"/>
    <x v="1"/>
    <x v="58"/>
    <n v="27"/>
    <n v="4.5"/>
    <m/>
    <m/>
    <m/>
    <m/>
    <n v="2023"/>
    <s v="Sunday"/>
  </r>
  <r>
    <s v="Call_7444"/>
    <x v="5"/>
    <x v="37"/>
    <x v="0"/>
    <x v="58"/>
    <n v="140"/>
    <n v="4.0999999999999996"/>
    <m/>
    <m/>
    <m/>
    <m/>
    <n v="2023"/>
    <s v="Sunday"/>
  </r>
  <r>
    <s v="Call_7445"/>
    <x v="12"/>
    <x v="19"/>
    <x v="2"/>
    <x v="58"/>
    <n v="40"/>
    <n v="5"/>
    <m/>
    <m/>
    <m/>
    <m/>
    <n v="2023"/>
    <s v="Sunday"/>
  </r>
  <r>
    <s v="Call_7446"/>
    <x v="14"/>
    <x v="51"/>
    <x v="4"/>
    <x v="58"/>
    <n v="102"/>
    <n v="4.7"/>
    <m/>
    <m/>
    <m/>
    <m/>
    <n v="2023"/>
    <s v="Sunday"/>
  </r>
  <r>
    <s v="Call_7447"/>
    <x v="5"/>
    <x v="97"/>
    <x v="0"/>
    <x v="58"/>
    <n v="42"/>
    <n v="4.2"/>
    <m/>
    <m/>
    <m/>
    <m/>
    <n v="2023"/>
    <s v="Sunday"/>
  </r>
  <r>
    <s v="Call_7448"/>
    <x v="10"/>
    <x v="93"/>
    <x v="1"/>
    <x v="59"/>
    <n v="210"/>
    <n v="3.9"/>
    <m/>
    <m/>
    <m/>
    <m/>
    <n v="2023"/>
    <s v="Monday"/>
  </r>
  <r>
    <s v="Call_7449"/>
    <x v="5"/>
    <x v="88"/>
    <x v="2"/>
    <x v="59"/>
    <n v="34"/>
    <n v="3"/>
    <m/>
    <m/>
    <m/>
    <m/>
    <n v="2023"/>
    <s v="Monday"/>
  </r>
  <r>
    <s v="Call_7450"/>
    <x v="12"/>
    <x v="21"/>
    <x v="3"/>
    <x v="59"/>
    <n v="215"/>
    <n v="3.6"/>
    <m/>
    <m/>
    <m/>
    <m/>
    <n v="2023"/>
    <s v="Monday"/>
  </r>
  <r>
    <s v="Call_7451"/>
    <x v="9"/>
    <x v="63"/>
    <x v="3"/>
    <x v="59"/>
    <n v="32"/>
    <n v="0.7"/>
    <m/>
    <m/>
    <m/>
    <m/>
    <n v="2023"/>
    <s v="Monday"/>
  </r>
  <r>
    <s v="Call_7452"/>
    <x v="4"/>
    <x v="86"/>
    <x v="1"/>
    <x v="60"/>
    <n v="48"/>
    <n v="4.7"/>
    <m/>
    <m/>
    <m/>
    <m/>
    <n v="2023"/>
    <s v="Tuesday"/>
  </r>
  <r>
    <s v="Call_7453"/>
    <x v="5"/>
    <x v="53"/>
    <x v="1"/>
    <x v="60"/>
    <n v="132"/>
    <n v="4.5"/>
    <m/>
    <m/>
    <m/>
    <m/>
    <n v="2023"/>
    <s v="Tuesday"/>
  </r>
  <r>
    <s v="Call_7454"/>
    <x v="8"/>
    <x v="6"/>
    <x v="0"/>
    <x v="60"/>
    <n v="172"/>
    <n v="4.3"/>
    <m/>
    <m/>
    <m/>
    <m/>
    <n v="2023"/>
    <s v="Tuesday"/>
  </r>
  <r>
    <s v="Call_7455"/>
    <x v="8"/>
    <x v="29"/>
    <x v="0"/>
    <x v="60"/>
    <n v="111"/>
    <n v="3.4"/>
    <m/>
    <m/>
    <m/>
    <m/>
    <n v="2023"/>
    <s v="Tuesday"/>
  </r>
  <r>
    <s v="Call_7456"/>
    <x v="7"/>
    <x v="102"/>
    <x v="0"/>
    <x v="60"/>
    <n v="58"/>
    <n v="3.6"/>
    <m/>
    <m/>
    <m/>
    <m/>
    <n v="2023"/>
    <s v="Tuesday"/>
  </r>
  <r>
    <s v="Call_7457"/>
    <x v="7"/>
    <x v="103"/>
    <x v="3"/>
    <x v="60"/>
    <n v="68"/>
    <n v="4"/>
    <m/>
    <m/>
    <m/>
    <m/>
    <n v="2023"/>
    <s v="Tuesday"/>
  </r>
  <r>
    <s v="Call_7458"/>
    <x v="8"/>
    <x v="104"/>
    <x v="2"/>
    <x v="60"/>
    <n v="160"/>
    <n v="4.5"/>
    <m/>
    <m/>
    <m/>
    <m/>
    <n v="2023"/>
    <s v="Tuesday"/>
  </r>
  <r>
    <s v="Call_7459"/>
    <x v="13"/>
    <x v="24"/>
    <x v="4"/>
    <x v="60"/>
    <n v="45"/>
    <n v="3"/>
    <m/>
    <m/>
    <m/>
    <m/>
    <n v="2023"/>
    <s v="Tuesday"/>
  </r>
  <r>
    <s v="Call_7460"/>
    <x v="14"/>
    <x v="6"/>
    <x v="1"/>
    <x v="61"/>
    <n v="117"/>
    <n v="3"/>
    <m/>
    <m/>
    <m/>
    <m/>
    <n v="2023"/>
    <s v="Wednesday"/>
  </r>
  <r>
    <s v="Call_7461"/>
    <x v="10"/>
    <x v="105"/>
    <x v="0"/>
    <x v="62"/>
    <n v="22"/>
    <n v="1.6"/>
    <m/>
    <m/>
    <m/>
    <m/>
    <n v="2023"/>
    <s v="Thursday"/>
  </r>
  <r>
    <s v="Call_7462"/>
    <x v="14"/>
    <x v="29"/>
    <x v="4"/>
    <x v="62"/>
    <n v="195"/>
    <n v="3"/>
    <m/>
    <m/>
    <m/>
    <m/>
    <n v="2023"/>
    <s v="Thursday"/>
  </r>
  <r>
    <s v="Call_7463"/>
    <x v="7"/>
    <x v="24"/>
    <x v="2"/>
    <x v="62"/>
    <n v="168"/>
    <n v="3.7"/>
    <m/>
    <m/>
    <m/>
    <m/>
    <n v="2023"/>
    <s v="Thursday"/>
  </r>
  <r>
    <s v="Call_7464"/>
    <x v="5"/>
    <x v="106"/>
    <x v="3"/>
    <x v="63"/>
    <n v="46"/>
    <n v="4.9000000000000004"/>
    <m/>
    <m/>
    <m/>
    <m/>
    <n v="2023"/>
    <s v="Friday"/>
  </r>
  <r>
    <s v="Call_7465"/>
    <x v="1"/>
    <x v="23"/>
    <x v="0"/>
    <x v="63"/>
    <n v="164"/>
    <n v="3.4"/>
    <m/>
    <m/>
    <m/>
    <m/>
    <n v="2023"/>
    <s v="Friday"/>
  </r>
  <r>
    <s v="Call_7466"/>
    <x v="5"/>
    <x v="47"/>
    <x v="3"/>
    <x v="63"/>
    <n v="48"/>
    <n v="5"/>
    <m/>
    <m/>
    <m/>
    <m/>
    <n v="2023"/>
    <s v="Friday"/>
  </r>
  <r>
    <s v="Call_7467"/>
    <x v="2"/>
    <x v="28"/>
    <x v="1"/>
    <x v="63"/>
    <n v="96"/>
    <n v="5"/>
    <m/>
    <m/>
    <m/>
    <m/>
    <n v="2023"/>
    <s v="Friday"/>
  </r>
  <r>
    <s v="Call_7468"/>
    <x v="5"/>
    <x v="51"/>
    <x v="3"/>
    <x v="63"/>
    <n v="105"/>
    <n v="4"/>
    <m/>
    <m/>
    <m/>
    <m/>
    <n v="2023"/>
    <s v="Friday"/>
  </r>
  <r>
    <s v="Call_7469"/>
    <x v="1"/>
    <x v="41"/>
    <x v="3"/>
    <x v="64"/>
    <n v="44"/>
    <n v="3.6"/>
    <m/>
    <m/>
    <m/>
    <m/>
    <n v="2023"/>
    <s v="Saturday"/>
  </r>
  <r>
    <s v="Call_7470"/>
    <x v="0"/>
    <x v="107"/>
    <x v="2"/>
    <x v="64"/>
    <n v="132"/>
    <n v="3.7"/>
    <m/>
    <m/>
    <m/>
    <m/>
    <n v="2023"/>
    <s v="Saturday"/>
  </r>
  <r>
    <s v="Call_7471"/>
    <x v="2"/>
    <x v="5"/>
    <x v="0"/>
    <x v="64"/>
    <n v="54"/>
    <n v="4.2"/>
    <m/>
    <m/>
    <m/>
    <m/>
    <n v="2023"/>
    <s v="Saturday"/>
  </r>
  <r>
    <s v="Call_7472"/>
    <x v="13"/>
    <x v="108"/>
    <x v="4"/>
    <x v="64"/>
    <n v="129"/>
    <n v="2.1"/>
    <m/>
    <m/>
    <m/>
    <m/>
    <n v="2023"/>
    <s v="Saturday"/>
  </r>
  <r>
    <s v="Call_7473"/>
    <x v="13"/>
    <x v="47"/>
    <x v="3"/>
    <x v="64"/>
    <n v="42"/>
    <n v="4"/>
    <m/>
    <m/>
    <m/>
    <m/>
    <n v="2023"/>
    <s v="Saturday"/>
  </r>
  <r>
    <s v="Call_7474"/>
    <x v="9"/>
    <x v="45"/>
    <x v="3"/>
    <x v="64"/>
    <n v="42"/>
    <n v="4.2"/>
    <m/>
    <m/>
    <m/>
    <m/>
    <n v="2023"/>
    <s v="Saturday"/>
  </r>
  <r>
    <s v="Call_7475"/>
    <x v="7"/>
    <x v="104"/>
    <x v="0"/>
    <x v="64"/>
    <n v="180"/>
    <n v="3.1"/>
    <m/>
    <m/>
    <m/>
    <m/>
    <n v="2023"/>
    <s v="Saturday"/>
  </r>
  <r>
    <s v="Call_7476"/>
    <x v="4"/>
    <x v="21"/>
    <x v="3"/>
    <x v="65"/>
    <n v="34"/>
    <n v="4.8"/>
    <m/>
    <m/>
    <m/>
    <m/>
    <n v="2023"/>
    <s v="Sunday"/>
  </r>
  <r>
    <s v="Call_7477"/>
    <x v="14"/>
    <x v="91"/>
    <x v="4"/>
    <x v="65"/>
    <n v="29"/>
    <n v="4.7"/>
    <m/>
    <m/>
    <m/>
    <m/>
    <n v="2023"/>
    <s v="Sunday"/>
  </r>
  <r>
    <s v="Call_7478"/>
    <x v="12"/>
    <x v="109"/>
    <x v="1"/>
    <x v="65"/>
    <n v="165"/>
    <n v="3.3"/>
    <m/>
    <m/>
    <m/>
    <m/>
    <n v="2023"/>
    <s v="Sunday"/>
  </r>
  <r>
    <s v="Call_7479"/>
    <x v="14"/>
    <x v="110"/>
    <x v="3"/>
    <x v="66"/>
    <n v="32"/>
    <n v="3.7"/>
    <m/>
    <m/>
    <m/>
    <m/>
    <n v="2023"/>
    <s v="Monday"/>
  </r>
  <r>
    <s v="Call_7480"/>
    <x v="13"/>
    <x v="84"/>
    <x v="2"/>
    <x v="66"/>
    <n v="160"/>
    <n v="4.9000000000000004"/>
    <m/>
    <m/>
    <m/>
    <m/>
    <n v="2023"/>
    <s v="Monday"/>
  </r>
  <r>
    <s v="Call_7481"/>
    <x v="7"/>
    <x v="111"/>
    <x v="0"/>
    <x v="66"/>
    <n v="140"/>
    <n v="3.5"/>
    <m/>
    <m/>
    <m/>
    <m/>
    <n v="2023"/>
    <s v="Monday"/>
  </r>
  <r>
    <s v="Call_7482"/>
    <x v="12"/>
    <x v="61"/>
    <x v="0"/>
    <x v="66"/>
    <n v="136"/>
    <n v="4.4000000000000004"/>
    <m/>
    <m/>
    <m/>
    <m/>
    <n v="2023"/>
    <s v="Monday"/>
  </r>
  <r>
    <s v="Call_7483"/>
    <x v="2"/>
    <x v="106"/>
    <x v="4"/>
    <x v="66"/>
    <n v="66"/>
    <n v="2.8"/>
    <m/>
    <m/>
    <m/>
    <m/>
    <n v="2023"/>
    <s v="Monday"/>
  </r>
  <r>
    <s v="Call_7484"/>
    <x v="12"/>
    <x v="36"/>
    <x v="2"/>
    <x v="67"/>
    <n v="63"/>
    <n v="4.0999999999999996"/>
    <m/>
    <m/>
    <m/>
    <m/>
    <n v="2023"/>
    <s v="Tuesday"/>
  </r>
  <r>
    <s v="Call_7485"/>
    <x v="0"/>
    <x v="112"/>
    <x v="3"/>
    <x v="67"/>
    <n v="44"/>
    <n v="3.5"/>
    <m/>
    <m/>
    <m/>
    <m/>
    <n v="2023"/>
    <s v="Tuesday"/>
  </r>
  <r>
    <s v="Call_7486"/>
    <x v="7"/>
    <x v="16"/>
    <x v="1"/>
    <x v="67"/>
    <n v="78"/>
    <n v="3.8"/>
    <m/>
    <m/>
    <m/>
    <m/>
    <n v="2023"/>
    <s v="Tuesday"/>
  </r>
  <r>
    <s v="Call_7487"/>
    <x v="7"/>
    <x v="1"/>
    <x v="3"/>
    <x v="67"/>
    <n v="20"/>
    <n v="3.9"/>
    <m/>
    <m/>
    <m/>
    <m/>
    <n v="2023"/>
    <s v="Tuesday"/>
  </r>
  <r>
    <s v="Call_7488"/>
    <x v="14"/>
    <x v="83"/>
    <x v="4"/>
    <x v="67"/>
    <n v="84"/>
    <n v="2.5"/>
    <m/>
    <m/>
    <m/>
    <m/>
    <n v="2023"/>
    <s v="Tuesday"/>
  </r>
  <r>
    <s v="Call_7489"/>
    <x v="8"/>
    <x v="2"/>
    <x v="4"/>
    <x v="67"/>
    <n v="32"/>
    <n v="4.9000000000000004"/>
    <m/>
    <m/>
    <m/>
    <m/>
    <n v="2023"/>
    <s v="Tuesday"/>
  </r>
  <r>
    <s v="Call_7490"/>
    <x v="9"/>
    <x v="113"/>
    <x v="1"/>
    <x v="67"/>
    <n v="132"/>
    <n v="3.4"/>
    <m/>
    <m/>
    <m/>
    <m/>
    <n v="2023"/>
    <s v="Tuesday"/>
  </r>
  <r>
    <s v="Call_7491"/>
    <x v="9"/>
    <x v="47"/>
    <x v="0"/>
    <x v="67"/>
    <n v="105"/>
    <n v="3.3"/>
    <m/>
    <m/>
    <m/>
    <m/>
    <n v="2023"/>
    <s v="Tuesday"/>
  </r>
  <r>
    <s v="Call_7492"/>
    <x v="1"/>
    <x v="12"/>
    <x v="3"/>
    <x v="68"/>
    <n v="48"/>
    <n v="4.7"/>
    <m/>
    <m/>
    <m/>
    <m/>
    <n v="2023"/>
    <s v="Wednesday"/>
  </r>
  <r>
    <s v="Call_7493"/>
    <x v="7"/>
    <x v="44"/>
    <x v="3"/>
    <x v="68"/>
    <n v="64"/>
    <n v="4"/>
    <m/>
    <m/>
    <m/>
    <m/>
    <n v="2023"/>
    <s v="Wednesday"/>
  </r>
  <r>
    <s v="Call_7494"/>
    <x v="10"/>
    <x v="87"/>
    <x v="0"/>
    <x v="68"/>
    <n v="44"/>
    <n v="3.8"/>
    <m/>
    <m/>
    <m/>
    <m/>
    <n v="2023"/>
    <s v="Wednesday"/>
  </r>
  <r>
    <s v="Call_7495"/>
    <x v="1"/>
    <x v="68"/>
    <x v="1"/>
    <x v="68"/>
    <n v="120"/>
    <n v="3.1"/>
    <m/>
    <m/>
    <m/>
    <m/>
    <n v="2023"/>
    <s v="Wednesday"/>
  </r>
  <r>
    <s v="Call_7496"/>
    <x v="10"/>
    <x v="33"/>
    <x v="1"/>
    <x v="68"/>
    <n v="144"/>
    <n v="4.8"/>
    <m/>
    <m/>
    <m/>
    <m/>
    <n v="2023"/>
    <s v="Wednesday"/>
  </r>
  <r>
    <s v="Call_7497"/>
    <x v="9"/>
    <x v="83"/>
    <x v="1"/>
    <x v="68"/>
    <n v="87"/>
    <n v="2.7"/>
    <m/>
    <m/>
    <m/>
    <m/>
    <n v="2023"/>
    <s v="Wednesday"/>
  </r>
  <r>
    <s v="Call_7498"/>
    <x v="4"/>
    <x v="114"/>
    <x v="4"/>
    <x v="68"/>
    <n v="36"/>
    <n v="3.6"/>
    <m/>
    <m/>
    <m/>
    <m/>
    <n v="2023"/>
    <s v="Wednesday"/>
  </r>
  <r>
    <s v="Call_7499"/>
    <x v="9"/>
    <x v="31"/>
    <x v="3"/>
    <x v="69"/>
    <n v="72"/>
    <n v="4.7"/>
    <m/>
    <m/>
    <m/>
    <m/>
    <n v="2023"/>
    <s v="Thursday"/>
  </r>
  <r>
    <s v="Call_7500"/>
    <x v="13"/>
    <x v="76"/>
    <x v="0"/>
    <x v="69"/>
    <n v="150"/>
    <n v="4.4000000000000004"/>
    <m/>
    <m/>
    <m/>
    <m/>
    <n v="2023"/>
    <s v="Thursday"/>
  </r>
  <r>
    <s v="Call_7501"/>
    <x v="3"/>
    <x v="73"/>
    <x v="1"/>
    <x v="69"/>
    <n v="68"/>
    <n v="4.3"/>
    <m/>
    <m/>
    <m/>
    <m/>
    <n v="2023"/>
    <s v="Thursday"/>
  </r>
  <r>
    <s v="Call_7502"/>
    <x v="1"/>
    <x v="30"/>
    <x v="0"/>
    <x v="69"/>
    <n v="99"/>
    <n v="4.9000000000000004"/>
    <m/>
    <m/>
    <m/>
    <m/>
    <n v="2023"/>
    <s v="Thursday"/>
  </r>
  <r>
    <s v="Call_7503"/>
    <x v="4"/>
    <x v="17"/>
    <x v="1"/>
    <x v="69"/>
    <n v="26"/>
    <n v="4.8"/>
    <m/>
    <m/>
    <m/>
    <m/>
    <n v="2023"/>
    <s v="Thursday"/>
  </r>
  <r>
    <s v="Call_7504"/>
    <x v="9"/>
    <x v="38"/>
    <x v="1"/>
    <x v="69"/>
    <n v="88"/>
    <n v="3.2"/>
    <m/>
    <m/>
    <m/>
    <m/>
    <n v="2023"/>
    <s v="Thursday"/>
  </r>
  <r>
    <s v="Call_7505"/>
    <x v="5"/>
    <x v="41"/>
    <x v="1"/>
    <x v="69"/>
    <n v="124"/>
    <n v="3.4"/>
    <m/>
    <m/>
    <m/>
    <m/>
    <n v="2023"/>
    <s v="Thursday"/>
  </r>
  <r>
    <s v="Call_7506"/>
    <x v="10"/>
    <x v="5"/>
    <x v="1"/>
    <x v="69"/>
    <n v="72"/>
    <n v="3.5"/>
    <m/>
    <m/>
    <m/>
    <m/>
    <n v="2023"/>
    <s v="Thursday"/>
  </r>
  <r>
    <s v="Call_7507"/>
    <x v="0"/>
    <x v="102"/>
    <x v="2"/>
    <x v="70"/>
    <n v="125"/>
    <n v="4.9000000000000004"/>
    <m/>
    <m/>
    <m/>
    <m/>
    <n v="2023"/>
    <s v="Friday"/>
  </r>
  <r>
    <s v="Call_7508"/>
    <x v="6"/>
    <x v="90"/>
    <x v="0"/>
    <x v="70"/>
    <n v="22"/>
    <n v="4.0999999999999996"/>
    <m/>
    <m/>
    <m/>
    <m/>
    <n v="2023"/>
    <s v="Friday"/>
  </r>
  <r>
    <s v="Call_7509"/>
    <x v="2"/>
    <x v="34"/>
    <x v="3"/>
    <x v="71"/>
    <n v="70"/>
    <n v="4.9000000000000004"/>
    <m/>
    <m/>
    <m/>
    <m/>
    <n v="2023"/>
    <s v="Saturday"/>
  </r>
  <r>
    <s v="Call_7510"/>
    <x v="11"/>
    <x v="101"/>
    <x v="1"/>
    <x v="71"/>
    <n v="24"/>
    <n v="4.3"/>
    <m/>
    <m/>
    <m/>
    <m/>
    <n v="2023"/>
    <s v="Saturday"/>
  </r>
  <r>
    <s v="Call_7511"/>
    <x v="7"/>
    <x v="29"/>
    <x v="4"/>
    <x v="71"/>
    <n v="32"/>
    <n v="4.0999999999999996"/>
    <m/>
    <m/>
    <m/>
    <m/>
    <n v="2023"/>
    <s v="Saturday"/>
  </r>
  <r>
    <s v="Call_7512"/>
    <x v="13"/>
    <x v="32"/>
    <x v="2"/>
    <x v="71"/>
    <n v="112"/>
    <n v="4.4000000000000004"/>
    <m/>
    <m/>
    <m/>
    <m/>
    <n v="2023"/>
    <s v="Saturday"/>
  </r>
  <r>
    <s v="Call_7513"/>
    <x v="6"/>
    <x v="20"/>
    <x v="1"/>
    <x v="72"/>
    <n v="43"/>
    <n v="4.5"/>
    <m/>
    <m/>
    <m/>
    <m/>
    <n v="2023"/>
    <s v="Sunday"/>
  </r>
  <r>
    <s v="Call_7514"/>
    <x v="10"/>
    <x v="5"/>
    <x v="2"/>
    <x v="72"/>
    <n v="22"/>
    <n v="3.5"/>
    <m/>
    <m/>
    <m/>
    <m/>
    <n v="2023"/>
    <s v="Sunday"/>
  </r>
  <r>
    <s v="Call_7515"/>
    <x v="9"/>
    <x v="115"/>
    <x v="2"/>
    <x v="72"/>
    <n v="93"/>
    <n v="4.4000000000000004"/>
    <m/>
    <m/>
    <m/>
    <m/>
    <n v="2023"/>
    <s v="Sunday"/>
  </r>
  <r>
    <s v="Call_7516"/>
    <x v="6"/>
    <x v="19"/>
    <x v="2"/>
    <x v="72"/>
    <n v="45"/>
    <n v="3.5"/>
    <m/>
    <m/>
    <m/>
    <m/>
    <n v="2023"/>
    <s v="Sunday"/>
  </r>
  <r>
    <s v="Call_7517"/>
    <x v="1"/>
    <x v="116"/>
    <x v="2"/>
    <x v="73"/>
    <n v="96"/>
    <n v="3.8"/>
    <m/>
    <m/>
    <m/>
    <m/>
    <n v="2023"/>
    <s v="Monday"/>
  </r>
  <r>
    <s v="Call_7518"/>
    <x v="1"/>
    <x v="34"/>
    <x v="1"/>
    <x v="73"/>
    <n v="96"/>
    <n v="3.3"/>
    <m/>
    <m/>
    <m/>
    <m/>
    <n v="2023"/>
    <s v="Monday"/>
  </r>
  <r>
    <s v="Call_7519"/>
    <x v="2"/>
    <x v="108"/>
    <x v="0"/>
    <x v="73"/>
    <n v="31"/>
    <n v="4.4000000000000004"/>
    <m/>
    <m/>
    <m/>
    <m/>
    <n v="2023"/>
    <s v="Monday"/>
  </r>
  <r>
    <s v="Call_7520"/>
    <x v="4"/>
    <x v="13"/>
    <x v="1"/>
    <x v="73"/>
    <n v="200"/>
    <n v="3.9"/>
    <m/>
    <m/>
    <m/>
    <m/>
    <n v="2023"/>
    <s v="Monday"/>
  </r>
  <r>
    <s v="Call_7521"/>
    <x v="1"/>
    <x v="71"/>
    <x v="0"/>
    <x v="73"/>
    <n v="99"/>
    <n v="2.7"/>
    <m/>
    <m/>
    <m/>
    <m/>
    <n v="2023"/>
    <s v="Monday"/>
  </r>
  <r>
    <s v="Call_7522"/>
    <x v="3"/>
    <x v="117"/>
    <x v="4"/>
    <x v="73"/>
    <n v="144"/>
    <n v="2.9"/>
    <m/>
    <m/>
    <m/>
    <m/>
    <n v="2023"/>
    <s v="Monday"/>
  </r>
  <r>
    <s v="Call_7523"/>
    <x v="2"/>
    <x v="9"/>
    <x v="2"/>
    <x v="74"/>
    <n v="81"/>
    <n v="4"/>
    <m/>
    <m/>
    <m/>
    <m/>
    <n v="2023"/>
    <s v="Tuesday"/>
  </r>
  <r>
    <s v="Call_7524"/>
    <x v="3"/>
    <x v="23"/>
    <x v="4"/>
    <x v="74"/>
    <n v="70"/>
    <n v="4.4000000000000004"/>
    <m/>
    <m/>
    <m/>
    <m/>
    <n v="2023"/>
    <s v="Tuesday"/>
  </r>
  <r>
    <s v="Call_7525"/>
    <x v="1"/>
    <x v="47"/>
    <x v="4"/>
    <x v="74"/>
    <n v="148"/>
    <n v="5"/>
    <m/>
    <m/>
    <m/>
    <m/>
    <n v="2023"/>
    <s v="Tuesday"/>
  </r>
  <r>
    <s v="Call_7526"/>
    <x v="5"/>
    <x v="44"/>
    <x v="2"/>
    <x v="74"/>
    <n v="215"/>
    <n v="4.0999999999999996"/>
    <m/>
    <m/>
    <m/>
    <m/>
    <n v="2023"/>
    <s v="Tuesday"/>
  </r>
  <r>
    <s v="Call_7527"/>
    <x v="5"/>
    <x v="111"/>
    <x v="1"/>
    <x v="74"/>
    <n v="124"/>
    <n v="4.4000000000000004"/>
    <m/>
    <m/>
    <m/>
    <m/>
    <n v="2023"/>
    <s v="Tuesday"/>
  </r>
  <r>
    <s v="Call_7528"/>
    <x v="10"/>
    <x v="97"/>
    <x v="3"/>
    <x v="74"/>
    <n v="168"/>
    <n v="4.0999999999999996"/>
    <m/>
    <m/>
    <m/>
    <m/>
    <n v="2023"/>
    <s v="Tuesday"/>
  </r>
  <r>
    <s v="Call_7529"/>
    <x v="12"/>
    <x v="85"/>
    <x v="0"/>
    <x v="74"/>
    <n v="90"/>
    <n v="4.5"/>
    <m/>
    <m/>
    <m/>
    <m/>
    <n v="2023"/>
    <s v="Tuesday"/>
  </r>
  <r>
    <s v="Call_7530"/>
    <x v="12"/>
    <x v="20"/>
    <x v="2"/>
    <x v="75"/>
    <n v="176"/>
    <n v="4.2"/>
    <m/>
    <m/>
    <m/>
    <m/>
    <n v="2023"/>
    <s v="Wednesday"/>
  </r>
  <r>
    <s v="Call_7531"/>
    <x v="4"/>
    <x v="47"/>
    <x v="4"/>
    <x v="75"/>
    <n v="87"/>
    <n v="4.5999999999999996"/>
    <m/>
    <m/>
    <m/>
    <m/>
    <n v="2023"/>
    <s v="Wednesday"/>
  </r>
  <r>
    <s v="Call_7532"/>
    <x v="9"/>
    <x v="44"/>
    <x v="1"/>
    <x v="75"/>
    <n v="128"/>
    <n v="4.5"/>
    <m/>
    <m/>
    <m/>
    <m/>
    <n v="2023"/>
    <s v="Wednesday"/>
  </r>
  <r>
    <s v="Call_7533"/>
    <x v="14"/>
    <x v="92"/>
    <x v="4"/>
    <x v="75"/>
    <n v="120"/>
    <n v="4.0999999999999996"/>
    <m/>
    <m/>
    <m/>
    <m/>
    <n v="2023"/>
    <s v="Wednesday"/>
  </r>
  <r>
    <s v="Call_7534"/>
    <x v="8"/>
    <x v="58"/>
    <x v="3"/>
    <x v="75"/>
    <n v="130"/>
    <n v="4.8"/>
    <m/>
    <m/>
    <m/>
    <m/>
    <n v="2023"/>
    <s v="Wednesday"/>
  </r>
  <r>
    <s v="Call_7535"/>
    <x v="11"/>
    <x v="85"/>
    <x v="1"/>
    <x v="75"/>
    <n v="172"/>
    <n v="3.1"/>
    <m/>
    <m/>
    <m/>
    <m/>
    <n v="2023"/>
    <s v="Wednesday"/>
  </r>
  <r>
    <s v="Call_7536"/>
    <x v="6"/>
    <x v="37"/>
    <x v="1"/>
    <x v="75"/>
    <n v="58"/>
    <n v="4.9000000000000004"/>
    <m/>
    <m/>
    <m/>
    <m/>
    <n v="2023"/>
    <s v="Wednesday"/>
  </r>
  <r>
    <s v="Call_7537"/>
    <x v="5"/>
    <x v="75"/>
    <x v="3"/>
    <x v="76"/>
    <n v="86"/>
    <n v="4.0999999999999996"/>
    <m/>
    <m/>
    <m/>
    <m/>
    <n v="2023"/>
    <s v="Thursday"/>
  </r>
  <r>
    <s v="Call_7538"/>
    <x v="12"/>
    <x v="112"/>
    <x v="3"/>
    <x v="77"/>
    <n v="31"/>
    <n v="4.4000000000000004"/>
    <m/>
    <m/>
    <m/>
    <m/>
    <n v="2023"/>
    <s v="Friday"/>
  </r>
  <r>
    <s v="Call_7539"/>
    <x v="2"/>
    <x v="107"/>
    <x v="4"/>
    <x v="77"/>
    <n v="72"/>
    <n v="4.4000000000000004"/>
    <m/>
    <m/>
    <m/>
    <m/>
    <n v="2023"/>
    <s v="Friday"/>
  </r>
  <r>
    <s v="Call_7540"/>
    <x v="12"/>
    <x v="118"/>
    <x v="0"/>
    <x v="78"/>
    <n v="27"/>
    <n v="3"/>
    <m/>
    <m/>
    <m/>
    <m/>
    <n v="2023"/>
    <s v="Saturday"/>
  </r>
  <r>
    <s v="Call_7541"/>
    <x v="14"/>
    <x v="77"/>
    <x v="1"/>
    <x v="78"/>
    <n v="110"/>
    <n v="4.4000000000000004"/>
    <m/>
    <m/>
    <m/>
    <m/>
    <n v="2023"/>
    <s v="Saturday"/>
  </r>
  <r>
    <s v="Call_7542"/>
    <x v="10"/>
    <x v="53"/>
    <x v="4"/>
    <x v="78"/>
    <n v="126"/>
    <n v="3.7"/>
    <m/>
    <m/>
    <m/>
    <m/>
    <n v="2023"/>
    <s v="Saturday"/>
  </r>
  <r>
    <s v="Call_7543"/>
    <x v="9"/>
    <x v="40"/>
    <x v="0"/>
    <x v="78"/>
    <n v="60"/>
    <n v="3.9"/>
    <m/>
    <m/>
    <m/>
    <m/>
    <n v="2023"/>
    <s v="Saturday"/>
  </r>
  <r>
    <s v="Call_7544"/>
    <x v="12"/>
    <x v="82"/>
    <x v="4"/>
    <x v="78"/>
    <n v="35"/>
    <n v="3.5"/>
    <m/>
    <m/>
    <m/>
    <m/>
    <n v="2023"/>
    <s v="Saturday"/>
  </r>
  <r>
    <s v="Call_7545"/>
    <x v="1"/>
    <x v="97"/>
    <x v="1"/>
    <x v="78"/>
    <n v="81"/>
    <n v="3.5"/>
    <m/>
    <m/>
    <m/>
    <m/>
    <n v="2023"/>
    <s v="Saturday"/>
  </r>
  <r>
    <s v="Call_7546"/>
    <x v="0"/>
    <x v="27"/>
    <x v="0"/>
    <x v="78"/>
    <n v="116"/>
    <n v="3.4"/>
    <m/>
    <m/>
    <m/>
    <m/>
    <n v="2023"/>
    <s v="Saturday"/>
  </r>
  <r>
    <s v="Call_7547"/>
    <x v="4"/>
    <x v="119"/>
    <x v="2"/>
    <x v="78"/>
    <n v="60"/>
    <n v="4.5"/>
    <m/>
    <m/>
    <m/>
    <m/>
    <n v="2023"/>
    <s v="Saturday"/>
  </r>
  <r>
    <s v="Call_7548"/>
    <x v="10"/>
    <x v="120"/>
    <x v="0"/>
    <x v="79"/>
    <n v="130"/>
    <n v="4.2"/>
    <m/>
    <m/>
    <m/>
    <m/>
    <n v="2023"/>
    <s v="Sunday"/>
  </r>
  <r>
    <s v="Call_7549"/>
    <x v="7"/>
    <x v="46"/>
    <x v="3"/>
    <x v="79"/>
    <n v="99"/>
    <n v="5"/>
    <m/>
    <m/>
    <m/>
    <m/>
    <n v="2023"/>
    <s v="Sunday"/>
  </r>
  <r>
    <s v="Call_7550"/>
    <x v="11"/>
    <x v="29"/>
    <x v="1"/>
    <x v="79"/>
    <n v="135"/>
    <n v="4.7"/>
    <m/>
    <m/>
    <m/>
    <m/>
    <n v="2023"/>
    <s v="Sunday"/>
  </r>
  <r>
    <s v="Call_7551"/>
    <x v="1"/>
    <x v="6"/>
    <x v="0"/>
    <x v="79"/>
    <n v="42"/>
    <n v="2.8"/>
    <m/>
    <m/>
    <m/>
    <m/>
    <n v="2023"/>
    <s v="Sunday"/>
  </r>
  <r>
    <s v="Call_7552"/>
    <x v="10"/>
    <x v="0"/>
    <x v="3"/>
    <x v="80"/>
    <n v="63"/>
    <n v="3.4"/>
    <m/>
    <m/>
    <m/>
    <m/>
    <n v="2023"/>
    <s v="Monday"/>
  </r>
  <r>
    <s v="Call_7553"/>
    <x v="5"/>
    <x v="84"/>
    <x v="2"/>
    <x v="80"/>
    <n v="140"/>
    <n v="1.8"/>
    <m/>
    <m/>
    <m/>
    <m/>
    <n v="2023"/>
    <s v="Monday"/>
  </r>
  <r>
    <s v="Call_7554"/>
    <x v="12"/>
    <x v="116"/>
    <x v="1"/>
    <x v="80"/>
    <n v="128"/>
    <n v="4.2"/>
    <m/>
    <m/>
    <m/>
    <m/>
    <n v="2023"/>
    <s v="Monday"/>
  </r>
  <r>
    <s v="Call_7555"/>
    <x v="8"/>
    <x v="56"/>
    <x v="4"/>
    <x v="80"/>
    <n v="80"/>
    <n v="4.4000000000000004"/>
    <m/>
    <m/>
    <m/>
    <m/>
    <n v="2023"/>
    <s v="Monday"/>
  </r>
  <r>
    <s v="Call_7556"/>
    <x v="4"/>
    <x v="48"/>
    <x v="3"/>
    <x v="80"/>
    <n v="28"/>
    <n v="2.7"/>
    <m/>
    <m/>
    <m/>
    <m/>
    <n v="2023"/>
    <s v="Monday"/>
  </r>
  <r>
    <s v="Call_7557"/>
    <x v="11"/>
    <x v="121"/>
    <x v="2"/>
    <x v="81"/>
    <n v="81"/>
    <n v="5"/>
    <m/>
    <m/>
    <m/>
    <m/>
    <n v="2023"/>
    <s v="Tuesday"/>
  </r>
  <r>
    <s v="Call_7558"/>
    <x v="1"/>
    <x v="76"/>
    <x v="1"/>
    <x v="81"/>
    <n v="99"/>
    <n v="3.9"/>
    <m/>
    <m/>
    <m/>
    <m/>
    <n v="2023"/>
    <s v="Tuesday"/>
  </r>
  <r>
    <s v="Call_7559"/>
    <x v="5"/>
    <x v="67"/>
    <x v="1"/>
    <x v="81"/>
    <n v="43"/>
    <n v="3.8"/>
    <m/>
    <m/>
    <m/>
    <m/>
    <n v="2023"/>
    <s v="Tuesday"/>
  </r>
  <r>
    <s v="Call_7560"/>
    <x v="7"/>
    <x v="101"/>
    <x v="1"/>
    <x v="81"/>
    <n v="34"/>
    <n v="4.5999999999999996"/>
    <m/>
    <m/>
    <m/>
    <m/>
    <n v="2023"/>
    <s v="Tuesday"/>
  </r>
  <r>
    <s v="Call_7561"/>
    <x v="5"/>
    <x v="108"/>
    <x v="2"/>
    <x v="81"/>
    <n v="225"/>
    <n v="4.5999999999999996"/>
    <m/>
    <m/>
    <m/>
    <m/>
    <n v="2023"/>
    <s v="Tuesday"/>
  </r>
  <r>
    <s v="Call_7562"/>
    <x v="11"/>
    <x v="44"/>
    <x v="4"/>
    <x v="81"/>
    <n v="210"/>
    <n v="4.5"/>
    <m/>
    <m/>
    <m/>
    <m/>
    <n v="2023"/>
    <s v="Tuesday"/>
  </r>
  <r>
    <s v="Call_7563"/>
    <x v="12"/>
    <x v="78"/>
    <x v="1"/>
    <x v="81"/>
    <n v="168"/>
    <n v="4.2"/>
    <m/>
    <m/>
    <m/>
    <m/>
    <n v="2023"/>
    <s v="Tuesday"/>
  </r>
  <r>
    <s v="Call_7564"/>
    <x v="7"/>
    <x v="47"/>
    <x v="0"/>
    <x v="82"/>
    <n v="82"/>
    <n v="4.5"/>
    <m/>
    <m/>
    <m/>
    <m/>
    <n v="2023"/>
    <s v="Wednesday"/>
  </r>
  <r>
    <s v="Call_7565"/>
    <x v="2"/>
    <x v="108"/>
    <x v="3"/>
    <x v="82"/>
    <n v="88"/>
    <n v="4.0999999999999996"/>
    <m/>
    <m/>
    <m/>
    <m/>
    <n v="2023"/>
    <s v="Wednesday"/>
  </r>
  <r>
    <s v="Call_7566"/>
    <x v="14"/>
    <x v="48"/>
    <x v="0"/>
    <x v="82"/>
    <n v="111"/>
    <n v="3.3"/>
    <m/>
    <m/>
    <m/>
    <m/>
    <n v="2023"/>
    <s v="Wednesday"/>
  </r>
  <r>
    <s v="Call_7567"/>
    <x v="13"/>
    <x v="3"/>
    <x v="4"/>
    <x v="82"/>
    <n v="60"/>
    <n v="3.8"/>
    <m/>
    <m/>
    <m/>
    <m/>
    <n v="2023"/>
    <s v="Wednesday"/>
  </r>
  <r>
    <s v="Call_7568"/>
    <x v="4"/>
    <x v="4"/>
    <x v="0"/>
    <x v="82"/>
    <n v="80"/>
    <n v="3"/>
    <m/>
    <m/>
    <m/>
    <m/>
    <n v="2023"/>
    <s v="Wednesday"/>
  </r>
  <r>
    <s v="Call_7569"/>
    <x v="13"/>
    <x v="34"/>
    <x v="2"/>
    <x v="83"/>
    <n v="90"/>
    <n v="4.5999999999999996"/>
    <m/>
    <m/>
    <m/>
    <m/>
    <n v="2023"/>
    <s v="Friday"/>
  </r>
  <r>
    <s v="Call_7570"/>
    <x v="9"/>
    <x v="69"/>
    <x v="0"/>
    <x v="83"/>
    <n v="225"/>
    <n v="2.9"/>
    <m/>
    <m/>
    <m/>
    <m/>
    <n v="2023"/>
    <s v="Friday"/>
  </r>
  <r>
    <s v="Call_7571"/>
    <x v="0"/>
    <x v="73"/>
    <x v="1"/>
    <x v="84"/>
    <n v="215"/>
    <n v="3.2"/>
    <m/>
    <m/>
    <m/>
    <m/>
    <n v="2023"/>
    <s v="Saturday"/>
  </r>
  <r>
    <s v="Call_7572"/>
    <x v="3"/>
    <x v="60"/>
    <x v="2"/>
    <x v="84"/>
    <n v="45"/>
    <n v="1.5"/>
    <m/>
    <m/>
    <m/>
    <m/>
    <n v="2023"/>
    <s v="Saturday"/>
  </r>
  <r>
    <s v="Call_7573"/>
    <x v="6"/>
    <x v="15"/>
    <x v="1"/>
    <x v="84"/>
    <n v="74"/>
    <n v="4"/>
    <m/>
    <m/>
    <m/>
    <m/>
    <n v="2023"/>
    <s v="Saturday"/>
  </r>
  <r>
    <s v="Call_7574"/>
    <x v="2"/>
    <x v="105"/>
    <x v="2"/>
    <x v="84"/>
    <n v="60"/>
    <n v="3.6"/>
    <m/>
    <m/>
    <m/>
    <m/>
    <n v="2023"/>
    <s v="Saturday"/>
  </r>
  <r>
    <s v="Call_7575"/>
    <x v="7"/>
    <x v="83"/>
    <x v="1"/>
    <x v="84"/>
    <n v="64"/>
    <n v="3.7"/>
    <m/>
    <m/>
    <m/>
    <m/>
    <n v="2023"/>
    <s v="Saturday"/>
  </r>
  <r>
    <s v="Call_7576"/>
    <x v="12"/>
    <x v="51"/>
    <x v="0"/>
    <x v="85"/>
    <n v="110"/>
    <n v="4.8"/>
    <m/>
    <m/>
    <m/>
    <m/>
    <n v="2023"/>
    <s v="Sunday"/>
  </r>
  <r>
    <s v="Call_7577"/>
    <x v="1"/>
    <x v="48"/>
    <x v="4"/>
    <x v="85"/>
    <n v="52"/>
    <n v="1.2"/>
    <m/>
    <m/>
    <m/>
    <m/>
    <n v="2023"/>
    <s v="Sunday"/>
  </r>
  <r>
    <s v="Call_7578"/>
    <x v="2"/>
    <x v="22"/>
    <x v="3"/>
    <x v="86"/>
    <n v="160"/>
    <n v="4.7"/>
    <m/>
    <m/>
    <m/>
    <m/>
    <n v="2023"/>
    <s v="Monday"/>
  </r>
  <r>
    <s v="Call_7579"/>
    <x v="10"/>
    <x v="65"/>
    <x v="3"/>
    <x v="86"/>
    <n v="215"/>
    <n v="4.7"/>
    <m/>
    <m/>
    <m/>
    <m/>
    <n v="2023"/>
    <s v="Monday"/>
  </r>
  <r>
    <s v="Call_7580"/>
    <x v="10"/>
    <x v="101"/>
    <x v="4"/>
    <x v="86"/>
    <n v="220"/>
    <n v="4.5"/>
    <m/>
    <m/>
    <m/>
    <m/>
    <n v="2023"/>
    <s v="Monday"/>
  </r>
  <r>
    <s v="Call_7581"/>
    <x v="6"/>
    <x v="75"/>
    <x v="1"/>
    <x v="87"/>
    <n v="175"/>
    <n v="3.5"/>
    <m/>
    <m/>
    <m/>
    <m/>
    <n v="2023"/>
    <s v="Tuesday"/>
  </r>
  <r>
    <s v="Call_7582"/>
    <x v="12"/>
    <x v="32"/>
    <x v="1"/>
    <x v="87"/>
    <n v="145"/>
    <n v="4.0999999999999996"/>
    <m/>
    <m/>
    <m/>
    <m/>
    <n v="2023"/>
    <s v="Tuesday"/>
  </r>
  <r>
    <s v="Call_7583"/>
    <x v="3"/>
    <x v="122"/>
    <x v="2"/>
    <x v="87"/>
    <n v="72"/>
    <n v="4.4000000000000004"/>
    <m/>
    <m/>
    <m/>
    <m/>
    <n v="2023"/>
    <s v="Tuesday"/>
  </r>
  <r>
    <s v="Call_7584"/>
    <x v="5"/>
    <x v="18"/>
    <x v="1"/>
    <x v="88"/>
    <n v="81"/>
    <n v="3.6"/>
    <m/>
    <m/>
    <m/>
    <m/>
    <n v="2023"/>
    <s v="Wednesday"/>
  </r>
  <r>
    <s v="Call_7585"/>
    <x v="11"/>
    <x v="49"/>
    <x v="4"/>
    <x v="88"/>
    <n v="54"/>
    <n v="4.0999999999999996"/>
    <m/>
    <m/>
    <m/>
    <m/>
    <n v="2023"/>
    <s v="Wednesday"/>
  </r>
  <r>
    <s v="Call_7586"/>
    <x v="7"/>
    <x v="123"/>
    <x v="2"/>
    <x v="88"/>
    <n v="105"/>
    <n v="4.8"/>
    <m/>
    <m/>
    <m/>
    <m/>
    <n v="2023"/>
    <s v="Wednesday"/>
  </r>
  <r>
    <s v="Call_7587"/>
    <x v="11"/>
    <x v="55"/>
    <x v="1"/>
    <x v="89"/>
    <n v="176"/>
    <n v="3.9"/>
    <m/>
    <m/>
    <m/>
    <m/>
    <n v="2023"/>
    <s v="Thursday"/>
  </r>
  <r>
    <s v="Call_7588"/>
    <x v="2"/>
    <x v="99"/>
    <x v="1"/>
    <x v="89"/>
    <n v="115"/>
    <n v="3.8"/>
    <m/>
    <m/>
    <m/>
    <m/>
    <n v="2023"/>
    <s v="Thursday"/>
  </r>
  <r>
    <s v="Call_7589"/>
    <x v="10"/>
    <x v="73"/>
    <x v="0"/>
    <x v="89"/>
    <n v="116"/>
    <n v="3.9"/>
    <m/>
    <m/>
    <m/>
    <m/>
    <n v="2023"/>
    <s v="Thursday"/>
  </r>
  <r>
    <s v="Call_7590"/>
    <x v="10"/>
    <x v="119"/>
    <x v="4"/>
    <x v="89"/>
    <n v="100"/>
    <n v="4.0999999999999996"/>
    <m/>
    <m/>
    <m/>
    <m/>
    <n v="2023"/>
    <s v="Thursday"/>
  </r>
  <r>
    <s v="Call_7591"/>
    <x v="9"/>
    <x v="50"/>
    <x v="4"/>
    <x v="90"/>
    <n v="36"/>
    <n v="2.2000000000000002"/>
    <m/>
    <m/>
    <m/>
    <m/>
    <n v="2023"/>
    <s v="Friday"/>
  </r>
  <r>
    <s v="Call_7592"/>
    <x v="13"/>
    <x v="95"/>
    <x v="4"/>
    <x v="90"/>
    <n v="114"/>
    <n v="5"/>
    <m/>
    <m/>
    <m/>
    <m/>
    <n v="2023"/>
    <s v="Friday"/>
  </r>
  <r>
    <s v="Call_7593"/>
    <x v="13"/>
    <x v="124"/>
    <x v="0"/>
    <x v="90"/>
    <n v="24"/>
    <n v="3.8"/>
    <m/>
    <m/>
    <m/>
    <m/>
    <n v="2023"/>
    <s v="Friday"/>
  </r>
  <r>
    <s v="Call_7594"/>
    <x v="5"/>
    <x v="125"/>
    <x v="1"/>
    <x v="90"/>
    <n v="135"/>
    <n v="4.5999999999999996"/>
    <m/>
    <m/>
    <m/>
    <m/>
    <n v="2023"/>
    <s v="Friday"/>
  </r>
  <r>
    <s v="Call_7595"/>
    <x v="11"/>
    <x v="33"/>
    <x v="1"/>
    <x v="90"/>
    <n v="30"/>
    <n v="4"/>
    <m/>
    <m/>
    <m/>
    <m/>
    <n v="2023"/>
    <s v="Friday"/>
  </r>
  <r>
    <s v="Call_7596"/>
    <x v="1"/>
    <x v="29"/>
    <x v="1"/>
    <x v="90"/>
    <n v="84"/>
    <n v="2.8"/>
    <m/>
    <m/>
    <m/>
    <m/>
    <n v="2023"/>
    <s v="Friday"/>
  </r>
  <r>
    <s v="Call_7597"/>
    <x v="14"/>
    <x v="95"/>
    <x v="3"/>
    <x v="90"/>
    <n v="42"/>
    <n v="4.4000000000000004"/>
    <m/>
    <m/>
    <m/>
    <m/>
    <n v="2023"/>
    <s v="Friday"/>
  </r>
  <r>
    <s v="Call_7598"/>
    <x v="9"/>
    <x v="123"/>
    <x v="4"/>
    <x v="90"/>
    <n v="117"/>
    <n v="2.4"/>
    <m/>
    <m/>
    <m/>
    <m/>
    <n v="2023"/>
    <s v="Friday"/>
  </r>
  <r>
    <s v="Call_7599"/>
    <x v="6"/>
    <x v="38"/>
    <x v="2"/>
    <x v="90"/>
    <n v="164"/>
    <n v="4"/>
    <m/>
    <m/>
    <m/>
    <m/>
    <n v="2023"/>
    <s v="Friday"/>
  </r>
  <r>
    <s v="Call_7600"/>
    <x v="13"/>
    <x v="48"/>
    <x v="3"/>
    <x v="91"/>
    <n v="123"/>
    <n v="4.4000000000000004"/>
    <m/>
    <m/>
    <m/>
    <m/>
    <n v="2023"/>
    <s v="Saturday"/>
  </r>
  <r>
    <s v="Call_7601"/>
    <x v="4"/>
    <x v="4"/>
    <x v="0"/>
    <x v="91"/>
    <n v="172"/>
    <n v="2.9"/>
    <m/>
    <m/>
    <m/>
    <m/>
    <n v="2023"/>
    <s v="Saturday"/>
  </r>
  <r>
    <s v="Call_7602"/>
    <x v="12"/>
    <x v="126"/>
    <x v="4"/>
    <x v="91"/>
    <n v="20"/>
    <n v="4.8"/>
    <m/>
    <m/>
    <m/>
    <m/>
    <n v="2023"/>
    <s v="Saturday"/>
  </r>
  <r>
    <s v="Call_7603"/>
    <x v="13"/>
    <x v="43"/>
    <x v="0"/>
    <x v="91"/>
    <n v="72"/>
    <n v="3.7"/>
    <m/>
    <m/>
    <m/>
    <m/>
    <n v="2023"/>
    <s v="Saturday"/>
  </r>
  <r>
    <s v="Call_7604"/>
    <x v="2"/>
    <x v="33"/>
    <x v="1"/>
    <x v="91"/>
    <n v="32"/>
    <n v="4.8"/>
    <m/>
    <m/>
    <m/>
    <m/>
    <n v="2023"/>
    <s v="Saturday"/>
  </r>
  <r>
    <s v="Call_7605"/>
    <x v="9"/>
    <x v="113"/>
    <x v="3"/>
    <x v="91"/>
    <n v="140"/>
    <n v="3.2"/>
    <m/>
    <m/>
    <m/>
    <m/>
    <n v="2023"/>
    <s v="Saturday"/>
  </r>
  <r>
    <s v="Call_7606"/>
    <x v="2"/>
    <x v="42"/>
    <x v="1"/>
    <x v="92"/>
    <n v="120"/>
    <n v="4.9000000000000004"/>
    <m/>
    <m/>
    <m/>
    <m/>
    <n v="2023"/>
    <s v="Sunday"/>
  </r>
  <r>
    <s v="Call_7607"/>
    <x v="11"/>
    <x v="123"/>
    <x v="1"/>
    <x v="92"/>
    <n v="86"/>
    <n v="2.2000000000000002"/>
    <m/>
    <m/>
    <m/>
    <m/>
    <n v="2023"/>
    <s v="Sunday"/>
  </r>
  <r>
    <s v="Call_7608"/>
    <x v="1"/>
    <x v="53"/>
    <x v="1"/>
    <x v="92"/>
    <n v="132"/>
    <n v="5"/>
    <m/>
    <m/>
    <m/>
    <m/>
    <n v="2023"/>
    <s v="Sunday"/>
  </r>
  <r>
    <s v="Call_7609"/>
    <x v="10"/>
    <x v="90"/>
    <x v="1"/>
    <x v="92"/>
    <n v="80"/>
    <n v="3.3"/>
    <m/>
    <m/>
    <m/>
    <m/>
    <n v="2023"/>
    <s v="Sunday"/>
  </r>
  <r>
    <s v="Call_7610"/>
    <x v="8"/>
    <x v="68"/>
    <x v="0"/>
    <x v="92"/>
    <n v="132"/>
    <n v="3.7"/>
    <m/>
    <m/>
    <m/>
    <m/>
    <n v="2023"/>
    <s v="Sunday"/>
  </r>
  <r>
    <s v="Call_7611"/>
    <x v="2"/>
    <x v="71"/>
    <x v="3"/>
    <x v="92"/>
    <n v="27"/>
    <n v="3.7"/>
    <m/>
    <m/>
    <m/>
    <m/>
    <n v="2023"/>
    <s v="Sunday"/>
  </r>
  <r>
    <s v="Call_7612"/>
    <x v="6"/>
    <x v="38"/>
    <x v="3"/>
    <x v="93"/>
    <n v="68"/>
    <n v="3.6"/>
    <m/>
    <m/>
    <m/>
    <m/>
    <n v="2023"/>
    <s v="Monday"/>
  </r>
  <r>
    <s v="Call_7613"/>
    <x v="8"/>
    <x v="0"/>
    <x v="1"/>
    <x v="93"/>
    <n v="22"/>
    <n v="4.7"/>
    <m/>
    <m/>
    <m/>
    <m/>
    <n v="2023"/>
    <s v="Monday"/>
  </r>
  <r>
    <s v="Call_7614"/>
    <x v="11"/>
    <x v="15"/>
    <x v="3"/>
    <x v="93"/>
    <n v="42"/>
    <n v="3.1"/>
    <m/>
    <m/>
    <m/>
    <m/>
    <n v="2023"/>
    <s v="Monday"/>
  </r>
  <r>
    <s v="Call_7615"/>
    <x v="6"/>
    <x v="5"/>
    <x v="3"/>
    <x v="94"/>
    <n v="38"/>
    <n v="3.3"/>
    <m/>
    <m/>
    <m/>
    <m/>
    <n v="2023"/>
    <s v="Tuesday"/>
  </r>
  <r>
    <s v="Call_7616"/>
    <x v="12"/>
    <x v="127"/>
    <x v="3"/>
    <x v="94"/>
    <n v="42"/>
    <n v="4.5"/>
    <m/>
    <m/>
    <m/>
    <m/>
    <n v="2023"/>
    <s v="Tuesday"/>
  </r>
  <r>
    <s v="Call_7617"/>
    <x v="5"/>
    <x v="128"/>
    <x v="0"/>
    <x v="94"/>
    <n v="75"/>
    <n v="3.9"/>
    <m/>
    <m/>
    <m/>
    <m/>
    <n v="2023"/>
    <s v="Tuesday"/>
  </r>
  <r>
    <s v="Call_7618"/>
    <x v="12"/>
    <x v="93"/>
    <x v="4"/>
    <x v="95"/>
    <n v="23"/>
    <n v="4.9000000000000004"/>
    <m/>
    <m/>
    <m/>
    <m/>
    <n v="2023"/>
    <s v="Wednesday"/>
  </r>
  <r>
    <s v="Call_7619"/>
    <x v="12"/>
    <x v="34"/>
    <x v="0"/>
    <x v="95"/>
    <n v="200"/>
    <n v="4.8"/>
    <m/>
    <m/>
    <m/>
    <m/>
    <n v="2023"/>
    <s v="Wednesday"/>
  </r>
  <r>
    <s v="Call_7620"/>
    <x v="3"/>
    <x v="21"/>
    <x v="1"/>
    <x v="96"/>
    <n v="45"/>
    <n v="3.6"/>
    <m/>
    <m/>
    <m/>
    <m/>
    <n v="2023"/>
    <s v="Thursday"/>
  </r>
  <r>
    <s v="Call_7621"/>
    <x v="11"/>
    <x v="54"/>
    <x v="1"/>
    <x v="96"/>
    <n v="105"/>
    <n v="3.5"/>
    <m/>
    <m/>
    <m/>
    <m/>
    <n v="2023"/>
    <s v="Thursday"/>
  </r>
  <r>
    <s v="Call_7622"/>
    <x v="4"/>
    <x v="11"/>
    <x v="1"/>
    <x v="96"/>
    <n v="22"/>
    <n v="3.8"/>
    <m/>
    <m/>
    <m/>
    <m/>
    <n v="2023"/>
    <s v="Thursday"/>
  </r>
  <r>
    <s v="Call_7623"/>
    <x v="7"/>
    <x v="59"/>
    <x v="3"/>
    <x v="97"/>
    <n v="126"/>
    <n v="4.4000000000000004"/>
    <m/>
    <m/>
    <m/>
    <m/>
    <n v="2023"/>
    <s v="Friday"/>
  </r>
  <r>
    <s v="Call_7624"/>
    <x v="10"/>
    <x v="19"/>
    <x v="3"/>
    <x v="97"/>
    <n v="35"/>
    <n v="3"/>
    <m/>
    <m/>
    <m/>
    <m/>
    <n v="2023"/>
    <s v="Friday"/>
  </r>
  <r>
    <s v="Call_7625"/>
    <x v="2"/>
    <x v="129"/>
    <x v="1"/>
    <x v="97"/>
    <n v="84"/>
    <n v="4.5"/>
    <m/>
    <m/>
    <m/>
    <m/>
    <n v="2023"/>
    <s v="Friday"/>
  </r>
  <r>
    <s v="Call_7626"/>
    <x v="14"/>
    <x v="19"/>
    <x v="1"/>
    <x v="98"/>
    <n v="172"/>
    <n v="4.5"/>
    <m/>
    <m/>
    <m/>
    <m/>
    <n v="2023"/>
    <s v="Saturday"/>
  </r>
  <r>
    <s v="Call_7627"/>
    <x v="7"/>
    <x v="12"/>
    <x v="0"/>
    <x v="98"/>
    <n v="114"/>
    <n v="4"/>
    <m/>
    <m/>
    <m/>
    <m/>
    <n v="2023"/>
    <s v="Saturday"/>
  </r>
  <r>
    <s v="Call_7628"/>
    <x v="14"/>
    <x v="9"/>
    <x v="0"/>
    <x v="98"/>
    <n v="60"/>
    <n v="3.8"/>
    <m/>
    <m/>
    <m/>
    <m/>
    <n v="2023"/>
    <s v="Saturday"/>
  </r>
  <r>
    <s v="Call_7629"/>
    <x v="13"/>
    <x v="130"/>
    <x v="2"/>
    <x v="98"/>
    <n v="26"/>
    <n v="3.3"/>
    <m/>
    <m/>
    <m/>
    <m/>
    <n v="2023"/>
    <s v="Saturday"/>
  </r>
  <r>
    <s v="Call_7630"/>
    <x v="5"/>
    <x v="131"/>
    <x v="1"/>
    <x v="98"/>
    <n v="210"/>
    <n v="4.3"/>
    <m/>
    <m/>
    <m/>
    <m/>
    <n v="2023"/>
    <s v="Saturday"/>
  </r>
  <r>
    <s v="Call_7631"/>
    <x v="9"/>
    <x v="106"/>
    <x v="0"/>
    <x v="98"/>
    <n v="129"/>
    <n v="4.2"/>
    <m/>
    <m/>
    <m/>
    <m/>
    <n v="2023"/>
    <s v="Saturday"/>
  </r>
  <r>
    <s v="Call_7632"/>
    <x v="10"/>
    <x v="71"/>
    <x v="2"/>
    <x v="98"/>
    <n v="215"/>
    <n v="4.3"/>
    <m/>
    <m/>
    <m/>
    <m/>
    <n v="2023"/>
    <s v="Saturday"/>
  </r>
  <r>
    <s v="Call_7633"/>
    <x v="13"/>
    <x v="132"/>
    <x v="4"/>
    <x v="98"/>
    <n v="69"/>
    <n v="4.5999999999999996"/>
    <m/>
    <m/>
    <m/>
    <m/>
    <n v="2023"/>
    <s v="Saturday"/>
  </r>
  <r>
    <s v="Call_7634"/>
    <x v="10"/>
    <x v="3"/>
    <x v="4"/>
    <x v="98"/>
    <n v="140"/>
    <n v="3"/>
    <m/>
    <m/>
    <m/>
    <m/>
    <n v="2023"/>
    <s v="Saturday"/>
  </r>
  <r>
    <s v="Call_7635"/>
    <x v="11"/>
    <x v="64"/>
    <x v="2"/>
    <x v="99"/>
    <n v="156"/>
    <n v="2.7"/>
    <m/>
    <m/>
    <m/>
    <m/>
    <n v="2023"/>
    <s v="Sunday"/>
  </r>
  <r>
    <s v="Call_7636"/>
    <x v="13"/>
    <x v="103"/>
    <x v="4"/>
    <x v="99"/>
    <n v="164"/>
    <n v="3.1"/>
    <m/>
    <m/>
    <m/>
    <m/>
    <n v="2023"/>
    <s v="Sunday"/>
  </r>
  <r>
    <s v="Call_7637"/>
    <x v="8"/>
    <x v="4"/>
    <x v="4"/>
    <x v="99"/>
    <n v="195"/>
    <n v="2.6"/>
    <m/>
    <m/>
    <m/>
    <m/>
    <n v="2023"/>
    <s v="Sunday"/>
  </r>
  <r>
    <s v="Call_7638"/>
    <x v="1"/>
    <x v="98"/>
    <x v="3"/>
    <x v="99"/>
    <n v="74"/>
    <n v="4.5999999999999996"/>
    <m/>
    <m/>
    <m/>
    <m/>
    <n v="2023"/>
    <s v="Sunday"/>
  </r>
  <r>
    <s v="Call_7639"/>
    <x v="12"/>
    <x v="122"/>
    <x v="2"/>
    <x v="99"/>
    <n v="100"/>
    <n v="4"/>
    <m/>
    <m/>
    <m/>
    <m/>
    <n v="2023"/>
    <s v="Sunday"/>
  </r>
  <r>
    <s v="Call_7640"/>
    <x v="0"/>
    <x v="10"/>
    <x v="1"/>
    <x v="99"/>
    <n v="185"/>
    <n v="4.5"/>
    <m/>
    <m/>
    <m/>
    <m/>
    <n v="2023"/>
    <s v="Sunday"/>
  </r>
  <r>
    <s v="Call_7641"/>
    <x v="7"/>
    <x v="53"/>
    <x v="2"/>
    <x v="99"/>
    <n v="130"/>
    <n v="1.9"/>
    <m/>
    <m/>
    <m/>
    <m/>
    <n v="2023"/>
    <s v="Sunday"/>
  </r>
  <r>
    <s v="Call_7642"/>
    <x v="6"/>
    <x v="50"/>
    <x v="3"/>
    <x v="100"/>
    <n v="21"/>
    <n v="2.6"/>
    <m/>
    <m/>
    <m/>
    <m/>
    <n v="2023"/>
    <s v="Monday"/>
  </r>
  <r>
    <s v="Call_7643"/>
    <x v="14"/>
    <x v="90"/>
    <x v="0"/>
    <x v="100"/>
    <n v="88"/>
    <n v="4.3"/>
    <m/>
    <m/>
    <m/>
    <m/>
    <n v="2023"/>
    <s v="Monday"/>
  </r>
  <r>
    <s v="Call_7644"/>
    <x v="2"/>
    <x v="28"/>
    <x v="4"/>
    <x v="100"/>
    <n v="35"/>
    <n v="4.4000000000000004"/>
    <m/>
    <m/>
    <m/>
    <m/>
    <n v="2023"/>
    <s v="Monday"/>
  </r>
  <r>
    <s v="Call_7645"/>
    <x v="14"/>
    <x v="133"/>
    <x v="1"/>
    <x v="100"/>
    <n v="68"/>
    <n v="4.3"/>
    <m/>
    <m/>
    <m/>
    <m/>
    <n v="2023"/>
    <s v="Monday"/>
  </r>
  <r>
    <s v="Call_7646"/>
    <x v="11"/>
    <x v="118"/>
    <x v="1"/>
    <x v="100"/>
    <n v="148"/>
    <n v="4.5"/>
    <m/>
    <m/>
    <m/>
    <m/>
    <n v="2023"/>
    <s v="Monday"/>
  </r>
  <r>
    <s v="Call_7647"/>
    <x v="2"/>
    <x v="117"/>
    <x v="0"/>
    <x v="101"/>
    <n v="81"/>
    <n v="4.2"/>
    <m/>
    <m/>
    <m/>
    <m/>
    <n v="2023"/>
    <s v="Tuesday"/>
  </r>
  <r>
    <s v="Call_7648"/>
    <x v="7"/>
    <x v="91"/>
    <x v="0"/>
    <x v="101"/>
    <n v="75"/>
    <n v="3.9"/>
    <m/>
    <m/>
    <m/>
    <m/>
    <n v="2023"/>
    <s v="Tuesday"/>
  </r>
  <r>
    <s v="Call_7649"/>
    <x v="9"/>
    <x v="53"/>
    <x v="2"/>
    <x v="102"/>
    <n v="32"/>
    <n v="3.6"/>
    <m/>
    <m/>
    <m/>
    <m/>
    <n v="2023"/>
    <s v="Wednesday"/>
  </r>
  <r>
    <s v="Call_7650"/>
    <x v="13"/>
    <x v="99"/>
    <x v="2"/>
    <x v="102"/>
    <n v="156"/>
    <n v="3.8"/>
    <m/>
    <m/>
    <m/>
    <m/>
    <n v="2023"/>
    <s v="Wednesday"/>
  </r>
  <r>
    <s v="Call_7651"/>
    <x v="1"/>
    <x v="31"/>
    <x v="1"/>
    <x v="102"/>
    <n v="99"/>
    <n v="4.9000000000000004"/>
    <m/>
    <m/>
    <m/>
    <m/>
    <n v="2023"/>
    <s v="Wednesday"/>
  </r>
  <r>
    <s v="Call_7652"/>
    <x v="0"/>
    <x v="134"/>
    <x v="4"/>
    <x v="102"/>
    <n v="26"/>
    <n v="4"/>
    <m/>
    <m/>
    <m/>
    <m/>
    <n v="2023"/>
    <s v="Wednesday"/>
  </r>
  <r>
    <s v="Call_7653"/>
    <x v="4"/>
    <x v="68"/>
    <x v="2"/>
    <x v="102"/>
    <n v="84"/>
    <n v="4.0999999999999996"/>
    <m/>
    <m/>
    <m/>
    <m/>
    <n v="2023"/>
    <s v="Wednesday"/>
  </r>
  <r>
    <s v="Call_7654"/>
    <x v="3"/>
    <x v="73"/>
    <x v="4"/>
    <x v="102"/>
    <n v="84"/>
    <n v="4.8"/>
    <m/>
    <m/>
    <m/>
    <m/>
    <n v="2023"/>
    <s v="Wednesday"/>
  </r>
  <r>
    <s v="Call_7655"/>
    <x v="10"/>
    <x v="90"/>
    <x v="1"/>
    <x v="102"/>
    <n v="170"/>
    <n v="2.2999999999999998"/>
    <m/>
    <m/>
    <m/>
    <m/>
    <n v="2023"/>
    <s v="Wednesday"/>
  </r>
  <r>
    <s v="Call_7656"/>
    <x v="14"/>
    <x v="63"/>
    <x v="2"/>
    <x v="102"/>
    <n v="35"/>
    <n v="4.4000000000000004"/>
    <m/>
    <m/>
    <m/>
    <m/>
    <n v="2023"/>
    <s v="Wednesday"/>
  </r>
  <r>
    <s v="Call_7657"/>
    <x v="6"/>
    <x v="117"/>
    <x v="2"/>
    <x v="103"/>
    <n v="35"/>
    <n v="3.8"/>
    <m/>
    <m/>
    <m/>
    <m/>
    <n v="2023"/>
    <s v="Thursday"/>
  </r>
  <r>
    <s v="Call_7658"/>
    <x v="11"/>
    <x v="0"/>
    <x v="2"/>
    <x v="103"/>
    <n v="132"/>
    <n v="5"/>
    <m/>
    <m/>
    <m/>
    <m/>
    <n v="2023"/>
    <s v="Thursday"/>
  </r>
  <r>
    <s v="Call_7659"/>
    <x v="1"/>
    <x v="25"/>
    <x v="0"/>
    <x v="104"/>
    <n v="144"/>
    <n v="3.3"/>
    <m/>
    <m/>
    <m/>
    <m/>
    <n v="2023"/>
    <s v="Friday"/>
  </r>
  <r>
    <s v="Call_7660"/>
    <x v="14"/>
    <x v="15"/>
    <x v="1"/>
    <x v="104"/>
    <n v="48"/>
    <n v="5"/>
    <m/>
    <m/>
    <m/>
    <m/>
    <n v="2023"/>
    <s v="Friday"/>
  </r>
  <r>
    <s v="Call_7661"/>
    <x v="14"/>
    <x v="71"/>
    <x v="0"/>
    <x v="104"/>
    <n v="200"/>
    <n v="2.2999999999999998"/>
    <m/>
    <m/>
    <m/>
    <m/>
    <n v="2023"/>
    <s v="Friday"/>
  </r>
  <r>
    <s v="Call_7662"/>
    <x v="10"/>
    <x v="84"/>
    <x v="4"/>
    <x v="104"/>
    <n v="38"/>
    <n v="4.8"/>
    <m/>
    <m/>
    <m/>
    <m/>
    <n v="2023"/>
    <s v="Friday"/>
  </r>
  <r>
    <s v="Call_7663"/>
    <x v="11"/>
    <x v="125"/>
    <x v="3"/>
    <x v="104"/>
    <n v="81"/>
    <n v="3.7"/>
    <m/>
    <m/>
    <m/>
    <m/>
    <n v="2023"/>
    <s v="Friday"/>
  </r>
  <r>
    <s v="Call_7664"/>
    <x v="1"/>
    <x v="114"/>
    <x v="2"/>
    <x v="104"/>
    <n v="120"/>
    <n v="4.2"/>
    <m/>
    <m/>
    <m/>
    <m/>
    <n v="2023"/>
    <s v="Friday"/>
  </r>
  <r>
    <s v="Call_7665"/>
    <x v="8"/>
    <x v="135"/>
    <x v="4"/>
    <x v="104"/>
    <n v="74"/>
    <n v="4.8"/>
    <m/>
    <m/>
    <m/>
    <m/>
    <n v="2023"/>
    <s v="Friday"/>
  </r>
  <r>
    <s v="Call_7666"/>
    <x v="1"/>
    <x v="62"/>
    <x v="2"/>
    <x v="105"/>
    <n v="128"/>
    <n v="4.7"/>
    <m/>
    <m/>
    <m/>
    <m/>
    <n v="2023"/>
    <s v="Saturday"/>
  </r>
  <r>
    <s v="Call_7667"/>
    <x v="3"/>
    <x v="48"/>
    <x v="1"/>
    <x v="105"/>
    <n v="21"/>
    <n v="3.9"/>
    <m/>
    <m/>
    <m/>
    <m/>
    <n v="2023"/>
    <s v="Saturday"/>
  </r>
  <r>
    <s v="Call_7668"/>
    <x v="14"/>
    <x v="93"/>
    <x v="2"/>
    <x v="105"/>
    <n v="110"/>
    <n v="4.3"/>
    <m/>
    <m/>
    <m/>
    <m/>
    <n v="2023"/>
    <s v="Saturday"/>
  </r>
  <r>
    <s v="Call_7669"/>
    <x v="1"/>
    <x v="97"/>
    <x v="2"/>
    <x v="105"/>
    <n v="145"/>
    <n v="4"/>
    <m/>
    <m/>
    <m/>
    <m/>
    <n v="2023"/>
    <s v="Saturday"/>
  </r>
  <r>
    <s v="Call_7670"/>
    <x v="14"/>
    <x v="34"/>
    <x v="3"/>
    <x v="105"/>
    <n v="129"/>
    <n v="4"/>
    <m/>
    <m/>
    <m/>
    <m/>
    <n v="2023"/>
    <s v="Saturday"/>
  </r>
  <r>
    <s v="Call_7671"/>
    <x v="6"/>
    <x v="5"/>
    <x v="0"/>
    <x v="105"/>
    <n v="156"/>
    <n v="3.2"/>
    <m/>
    <m/>
    <m/>
    <m/>
    <n v="2023"/>
    <s v="Saturday"/>
  </r>
  <r>
    <s v="Call_7672"/>
    <x v="8"/>
    <x v="49"/>
    <x v="2"/>
    <x v="106"/>
    <n v="120"/>
    <n v="3.8"/>
    <m/>
    <m/>
    <m/>
    <m/>
    <n v="2023"/>
    <s v="Sunday"/>
  </r>
  <r>
    <s v="Call_7673"/>
    <x v="3"/>
    <x v="136"/>
    <x v="3"/>
    <x v="106"/>
    <n v="62"/>
    <n v="3.4"/>
    <m/>
    <m/>
    <m/>
    <m/>
    <n v="2023"/>
    <s v="Sunday"/>
  </r>
  <r>
    <s v="Call_7674"/>
    <x v="9"/>
    <x v="76"/>
    <x v="2"/>
    <x v="106"/>
    <n v="160"/>
    <n v="3.2"/>
    <m/>
    <m/>
    <m/>
    <m/>
    <n v="2023"/>
    <s v="Sunday"/>
  </r>
  <r>
    <s v="Call_7675"/>
    <x v="1"/>
    <x v="54"/>
    <x v="2"/>
    <x v="106"/>
    <n v="56"/>
    <n v="4.7"/>
    <m/>
    <m/>
    <m/>
    <m/>
    <n v="2023"/>
    <s v="Sunday"/>
  </r>
  <r>
    <s v="Call_7676"/>
    <x v="5"/>
    <x v="117"/>
    <x v="4"/>
    <x v="106"/>
    <n v="72"/>
    <n v="4"/>
    <m/>
    <m/>
    <m/>
    <m/>
    <n v="2023"/>
    <s v="Sunday"/>
  </r>
  <r>
    <s v="Call_7677"/>
    <x v="1"/>
    <x v="12"/>
    <x v="1"/>
    <x v="107"/>
    <n v="81"/>
    <n v="4.8"/>
    <m/>
    <m/>
    <m/>
    <m/>
    <n v="2023"/>
    <s v="Monday"/>
  </r>
  <r>
    <s v="Call_7678"/>
    <x v="3"/>
    <x v="75"/>
    <x v="2"/>
    <x v="107"/>
    <n v="144"/>
    <n v="3.9"/>
    <m/>
    <m/>
    <m/>
    <m/>
    <n v="2023"/>
    <s v="Monday"/>
  </r>
  <r>
    <s v="Call_7679"/>
    <x v="2"/>
    <x v="86"/>
    <x v="1"/>
    <x v="107"/>
    <n v="111"/>
    <n v="4.3"/>
    <m/>
    <m/>
    <m/>
    <m/>
    <n v="2023"/>
    <s v="Monday"/>
  </r>
  <r>
    <s v="Call_7680"/>
    <x v="14"/>
    <x v="137"/>
    <x v="3"/>
    <x v="107"/>
    <n v="43"/>
    <n v="4.2"/>
    <m/>
    <m/>
    <m/>
    <m/>
    <n v="2023"/>
    <s v="Monday"/>
  </r>
  <r>
    <s v="Call_7681"/>
    <x v="6"/>
    <x v="37"/>
    <x v="4"/>
    <x v="107"/>
    <n v="41"/>
    <n v="4.9000000000000004"/>
    <m/>
    <m/>
    <m/>
    <m/>
    <n v="2023"/>
    <s v="Monday"/>
  </r>
  <r>
    <s v="Call_7682"/>
    <x v="2"/>
    <x v="80"/>
    <x v="4"/>
    <x v="107"/>
    <n v="74"/>
    <n v="4"/>
    <m/>
    <m/>
    <m/>
    <m/>
    <n v="2023"/>
    <s v="Monday"/>
  </r>
  <r>
    <s v="Call_7683"/>
    <x v="12"/>
    <x v="29"/>
    <x v="2"/>
    <x v="107"/>
    <n v="43"/>
    <n v="4.9000000000000004"/>
    <m/>
    <m/>
    <m/>
    <m/>
    <n v="2023"/>
    <s v="Monday"/>
  </r>
  <r>
    <s v="Call_7684"/>
    <x v="10"/>
    <x v="114"/>
    <x v="4"/>
    <x v="107"/>
    <n v="128"/>
    <n v="3.6"/>
    <m/>
    <m/>
    <m/>
    <m/>
    <n v="2023"/>
    <s v="Monday"/>
  </r>
  <r>
    <s v="Call_7685"/>
    <x v="0"/>
    <x v="92"/>
    <x v="4"/>
    <x v="108"/>
    <n v="144"/>
    <n v="4.0999999999999996"/>
    <m/>
    <m/>
    <m/>
    <m/>
    <n v="2023"/>
    <s v="Tuesday"/>
  </r>
  <r>
    <s v="Call_7686"/>
    <x v="12"/>
    <x v="55"/>
    <x v="1"/>
    <x v="108"/>
    <n v="132"/>
    <n v="4.9000000000000004"/>
    <m/>
    <m/>
    <m/>
    <m/>
    <n v="2023"/>
    <s v="Tuesday"/>
  </r>
  <r>
    <s v="Call_7687"/>
    <x v="2"/>
    <x v="130"/>
    <x v="1"/>
    <x v="108"/>
    <n v="180"/>
    <n v="3.9"/>
    <m/>
    <m/>
    <m/>
    <m/>
    <n v="2023"/>
    <s v="Tuesday"/>
  </r>
  <r>
    <s v="Call_7688"/>
    <x v="4"/>
    <x v="138"/>
    <x v="1"/>
    <x v="108"/>
    <n v="31"/>
    <n v="4.0999999999999996"/>
    <m/>
    <m/>
    <m/>
    <m/>
    <n v="2023"/>
    <s v="Tuesday"/>
  </r>
  <r>
    <s v="Call_7689"/>
    <x v="2"/>
    <x v="131"/>
    <x v="1"/>
    <x v="108"/>
    <n v="102"/>
    <n v="3.8"/>
    <m/>
    <m/>
    <m/>
    <m/>
    <n v="2023"/>
    <s v="Tuesday"/>
  </r>
  <r>
    <s v="Call_7690"/>
    <x v="5"/>
    <x v="116"/>
    <x v="2"/>
    <x v="109"/>
    <n v="175"/>
    <n v="4.8"/>
    <m/>
    <m/>
    <m/>
    <m/>
    <n v="2023"/>
    <s v="Wednesday"/>
  </r>
  <r>
    <s v="Call_7691"/>
    <x v="12"/>
    <x v="137"/>
    <x v="0"/>
    <x v="109"/>
    <n v="87"/>
    <n v="4.7"/>
    <m/>
    <m/>
    <m/>
    <m/>
    <n v="2023"/>
    <s v="Wednesday"/>
  </r>
  <r>
    <s v="Call_7692"/>
    <x v="8"/>
    <x v="28"/>
    <x v="2"/>
    <x v="109"/>
    <n v="66"/>
    <n v="4.2"/>
    <m/>
    <m/>
    <m/>
    <m/>
    <n v="2023"/>
    <s v="Wednesday"/>
  </r>
  <r>
    <s v="Call_7693"/>
    <x v="8"/>
    <x v="7"/>
    <x v="2"/>
    <x v="109"/>
    <n v="25"/>
    <n v="3.2"/>
    <m/>
    <m/>
    <m/>
    <m/>
    <n v="2023"/>
    <s v="Wednesday"/>
  </r>
  <r>
    <s v="Call_7694"/>
    <x v="2"/>
    <x v="66"/>
    <x v="1"/>
    <x v="109"/>
    <n v="126"/>
    <n v="3.4"/>
    <m/>
    <m/>
    <m/>
    <m/>
    <n v="2023"/>
    <s v="Wednesday"/>
  </r>
  <r>
    <s v="Call_7695"/>
    <x v="0"/>
    <x v="97"/>
    <x v="3"/>
    <x v="110"/>
    <n v="42"/>
    <n v="4.5999999999999996"/>
    <m/>
    <m/>
    <m/>
    <m/>
    <n v="2023"/>
    <s v="Thursday"/>
  </r>
  <r>
    <s v="Call_7696"/>
    <x v="5"/>
    <x v="58"/>
    <x v="0"/>
    <x v="110"/>
    <n v="225"/>
    <n v="1.9"/>
    <m/>
    <m/>
    <m/>
    <m/>
    <n v="2023"/>
    <s v="Thursday"/>
  </r>
  <r>
    <s v="Call_7697"/>
    <x v="3"/>
    <x v="139"/>
    <x v="0"/>
    <x v="110"/>
    <n v="42"/>
    <n v="3.3"/>
    <m/>
    <m/>
    <m/>
    <m/>
    <n v="2023"/>
    <s v="Thursday"/>
  </r>
  <r>
    <s v="Call_7698"/>
    <x v="2"/>
    <x v="61"/>
    <x v="3"/>
    <x v="111"/>
    <n v="110"/>
    <n v="3.1"/>
    <m/>
    <m/>
    <m/>
    <m/>
    <n v="2023"/>
    <s v="Friday"/>
  </r>
  <r>
    <s v="Call_7699"/>
    <x v="10"/>
    <x v="125"/>
    <x v="1"/>
    <x v="111"/>
    <n v="225"/>
    <n v="4.8"/>
    <m/>
    <m/>
    <m/>
    <m/>
    <n v="2023"/>
    <s v="Friday"/>
  </r>
  <r>
    <s v="Call_7700"/>
    <x v="8"/>
    <x v="10"/>
    <x v="4"/>
    <x v="112"/>
    <n v="125"/>
    <n v="3.3"/>
    <m/>
    <m/>
    <m/>
    <m/>
    <n v="2023"/>
    <s v="Saturday"/>
  </r>
  <r>
    <s v="Call_7701"/>
    <x v="5"/>
    <x v="22"/>
    <x v="1"/>
    <x v="112"/>
    <n v="78"/>
    <n v="2.9"/>
    <m/>
    <m/>
    <m/>
    <m/>
    <n v="2023"/>
    <s v="Saturday"/>
  </r>
  <r>
    <s v="Call_7702"/>
    <x v="5"/>
    <x v="22"/>
    <x v="3"/>
    <x v="112"/>
    <n v="40"/>
    <n v="2.4"/>
    <m/>
    <m/>
    <m/>
    <m/>
    <n v="2023"/>
    <s v="Saturday"/>
  </r>
  <r>
    <s v="Call_7703"/>
    <x v="9"/>
    <x v="107"/>
    <x v="2"/>
    <x v="112"/>
    <n v="150"/>
    <n v="4.5999999999999996"/>
    <m/>
    <m/>
    <m/>
    <m/>
    <n v="2023"/>
    <s v="Saturday"/>
  </r>
  <r>
    <s v="Call_7704"/>
    <x v="2"/>
    <x v="140"/>
    <x v="1"/>
    <x v="112"/>
    <n v="96"/>
    <n v="4.8"/>
    <m/>
    <m/>
    <m/>
    <m/>
    <n v="2023"/>
    <s v="Saturday"/>
  </r>
  <r>
    <s v="Call_7705"/>
    <x v="8"/>
    <x v="48"/>
    <x v="3"/>
    <x v="113"/>
    <n v="75"/>
    <n v="4.8"/>
    <m/>
    <m/>
    <m/>
    <m/>
    <n v="2023"/>
    <s v="Sunday"/>
  </r>
  <r>
    <s v="Call_7706"/>
    <x v="9"/>
    <x v="22"/>
    <x v="3"/>
    <x v="113"/>
    <n v="60"/>
    <n v="3.6"/>
    <m/>
    <m/>
    <m/>
    <m/>
    <n v="2023"/>
    <s v="Sunday"/>
  </r>
  <r>
    <s v="Call_7707"/>
    <x v="14"/>
    <x v="73"/>
    <x v="1"/>
    <x v="114"/>
    <n v="41"/>
    <n v="4.8"/>
    <m/>
    <m/>
    <m/>
    <m/>
    <n v="2023"/>
    <s v="Monday"/>
  </r>
  <r>
    <s v="Call_7708"/>
    <x v="7"/>
    <x v="65"/>
    <x v="2"/>
    <x v="114"/>
    <n v="20"/>
    <n v="4.2"/>
    <m/>
    <m/>
    <m/>
    <m/>
    <n v="2023"/>
    <s v="Monday"/>
  </r>
  <r>
    <s v="Call_7709"/>
    <x v="1"/>
    <x v="141"/>
    <x v="4"/>
    <x v="114"/>
    <n v="84"/>
    <n v="2.6"/>
    <m/>
    <m/>
    <m/>
    <m/>
    <n v="2023"/>
    <s v="Monday"/>
  </r>
  <r>
    <s v="Call_7710"/>
    <x v="8"/>
    <x v="77"/>
    <x v="0"/>
    <x v="114"/>
    <n v="140"/>
    <n v="3.7"/>
    <m/>
    <m/>
    <m/>
    <m/>
    <n v="2023"/>
    <s v="Monday"/>
  </r>
  <r>
    <s v="Call_7711"/>
    <x v="11"/>
    <x v="21"/>
    <x v="1"/>
    <x v="114"/>
    <n v="66"/>
    <n v="4.8"/>
    <m/>
    <m/>
    <m/>
    <m/>
    <n v="2023"/>
    <s v="Monday"/>
  </r>
  <r>
    <s v="Call_7712"/>
    <x v="6"/>
    <x v="1"/>
    <x v="2"/>
    <x v="114"/>
    <n v="105"/>
    <n v="4.7"/>
    <m/>
    <m/>
    <m/>
    <m/>
    <n v="2023"/>
    <s v="Monday"/>
  </r>
  <r>
    <s v="Call_7713"/>
    <x v="0"/>
    <x v="10"/>
    <x v="3"/>
    <x v="115"/>
    <n v="104"/>
    <n v="4.0999999999999996"/>
    <m/>
    <m/>
    <m/>
    <m/>
    <n v="2023"/>
    <s v="Tuesday"/>
  </r>
  <r>
    <s v="Call_7714"/>
    <x v="7"/>
    <x v="103"/>
    <x v="4"/>
    <x v="115"/>
    <n v="123"/>
    <n v="3.2"/>
    <m/>
    <m/>
    <m/>
    <m/>
    <n v="2023"/>
    <s v="Tuesday"/>
  </r>
  <r>
    <s v="Call_7715"/>
    <x v="2"/>
    <x v="142"/>
    <x v="3"/>
    <x v="116"/>
    <n v="215"/>
    <n v="4.3"/>
    <m/>
    <m/>
    <m/>
    <m/>
    <n v="2023"/>
    <s v="Wednesday"/>
  </r>
  <r>
    <s v="Call_7716"/>
    <x v="0"/>
    <x v="74"/>
    <x v="1"/>
    <x v="116"/>
    <n v="46"/>
    <n v="0.7"/>
    <m/>
    <m/>
    <m/>
    <m/>
    <n v="2023"/>
    <s v="Wednesday"/>
  </r>
  <r>
    <s v="Call_7717"/>
    <x v="9"/>
    <x v="84"/>
    <x v="4"/>
    <x v="116"/>
    <n v="115"/>
    <n v="3.7"/>
    <m/>
    <m/>
    <m/>
    <m/>
    <n v="2023"/>
    <s v="Wednesday"/>
  </r>
  <r>
    <s v="Call_7718"/>
    <x v="0"/>
    <x v="129"/>
    <x v="4"/>
    <x v="116"/>
    <n v="124"/>
    <n v="3.9"/>
    <m/>
    <m/>
    <m/>
    <m/>
    <n v="2023"/>
    <s v="Wednesday"/>
  </r>
  <r>
    <s v="Call_7719"/>
    <x v="13"/>
    <x v="78"/>
    <x v="4"/>
    <x v="117"/>
    <n v="205"/>
    <n v="4.5"/>
    <m/>
    <m/>
    <m/>
    <m/>
    <n v="2023"/>
    <s v="Thursday"/>
  </r>
  <r>
    <s v="Call_7720"/>
    <x v="14"/>
    <x v="75"/>
    <x v="2"/>
    <x v="117"/>
    <n v="90"/>
    <n v="2.8"/>
    <m/>
    <m/>
    <m/>
    <m/>
    <n v="2023"/>
    <s v="Thursday"/>
  </r>
  <r>
    <s v="Call_7721"/>
    <x v="9"/>
    <x v="22"/>
    <x v="1"/>
    <x v="117"/>
    <n v="92"/>
    <n v="4.9000000000000004"/>
    <m/>
    <m/>
    <m/>
    <m/>
    <n v="2023"/>
    <s v="Thursday"/>
  </r>
  <r>
    <s v="Call_7722"/>
    <x v="8"/>
    <x v="101"/>
    <x v="3"/>
    <x v="118"/>
    <n v="108"/>
    <n v="4.2"/>
    <m/>
    <m/>
    <m/>
    <m/>
    <n v="2023"/>
    <s v="Saturday"/>
  </r>
  <r>
    <s v="Call_7723"/>
    <x v="14"/>
    <x v="70"/>
    <x v="3"/>
    <x v="118"/>
    <n v="54"/>
    <n v="4.4000000000000004"/>
    <m/>
    <m/>
    <m/>
    <m/>
    <n v="2023"/>
    <s v="Saturday"/>
  </r>
  <r>
    <s v="Call_7724"/>
    <x v="8"/>
    <x v="95"/>
    <x v="3"/>
    <x v="119"/>
    <n v="44"/>
    <n v="3.5"/>
    <m/>
    <m/>
    <m/>
    <m/>
    <n v="2023"/>
    <s v="Sunday"/>
  </r>
  <r>
    <s v="Call_7725"/>
    <x v="11"/>
    <x v="65"/>
    <x v="3"/>
    <x v="119"/>
    <n v="44"/>
    <n v="4.7"/>
    <m/>
    <m/>
    <m/>
    <m/>
    <n v="2023"/>
    <s v="Sunday"/>
  </r>
  <r>
    <s v="Call_7726"/>
    <x v="0"/>
    <x v="143"/>
    <x v="1"/>
    <x v="120"/>
    <n v="37"/>
    <n v="4.9000000000000004"/>
    <m/>
    <m/>
    <m/>
    <m/>
    <n v="2023"/>
    <s v="Monday"/>
  </r>
  <r>
    <s v="Call_7727"/>
    <x v="1"/>
    <x v="7"/>
    <x v="2"/>
    <x v="120"/>
    <n v="180"/>
    <n v="4.5"/>
    <m/>
    <m/>
    <m/>
    <m/>
    <n v="2023"/>
    <s v="Monday"/>
  </r>
  <r>
    <s v="Call_7728"/>
    <x v="0"/>
    <x v="59"/>
    <x v="4"/>
    <x v="120"/>
    <n v="105"/>
    <n v="4.9000000000000004"/>
    <m/>
    <m/>
    <m/>
    <m/>
    <n v="2023"/>
    <s v="Monday"/>
  </r>
  <r>
    <s v="Call_7729"/>
    <x v="11"/>
    <x v="21"/>
    <x v="0"/>
    <x v="120"/>
    <n v="87"/>
    <n v="3.6"/>
    <m/>
    <m/>
    <m/>
    <m/>
    <n v="2023"/>
    <s v="Monday"/>
  </r>
  <r>
    <s v="Call_7730"/>
    <x v="9"/>
    <x v="128"/>
    <x v="2"/>
    <x v="120"/>
    <n v="52"/>
    <n v="3.8"/>
    <m/>
    <m/>
    <m/>
    <m/>
    <n v="2023"/>
    <s v="Monday"/>
  </r>
  <r>
    <s v="Call_7731"/>
    <x v="4"/>
    <x v="8"/>
    <x v="4"/>
    <x v="120"/>
    <n v="63"/>
    <n v="3.5"/>
    <m/>
    <m/>
    <m/>
    <m/>
    <n v="2023"/>
    <s v="Monday"/>
  </r>
  <r>
    <s v="Call_7732"/>
    <x v="10"/>
    <x v="144"/>
    <x v="1"/>
    <x v="121"/>
    <n v="195"/>
    <n v="4.8"/>
    <m/>
    <m/>
    <m/>
    <m/>
    <n v="2023"/>
    <s v="Tuesday"/>
  </r>
  <r>
    <s v="Call_7733"/>
    <x v="14"/>
    <x v="34"/>
    <x v="3"/>
    <x v="122"/>
    <n v="176"/>
    <n v="4.5"/>
    <m/>
    <m/>
    <m/>
    <m/>
    <n v="2023"/>
    <s v="Wednesday"/>
  </r>
  <r>
    <s v="Call_7734"/>
    <x v="6"/>
    <x v="17"/>
    <x v="2"/>
    <x v="123"/>
    <n v="31"/>
    <n v="3.3"/>
    <m/>
    <m/>
    <m/>
    <m/>
    <n v="2023"/>
    <s v="Thursday"/>
  </r>
  <r>
    <s v="Call_7735"/>
    <x v="2"/>
    <x v="128"/>
    <x v="2"/>
    <x v="124"/>
    <n v="27"/>
    <n v="3.2"/>
    <m/>
    <m/>
    <m/>
    <m/>
    <n v="2023"/>
    <s v="Friday"/>
  </r>
  <r>
    <s v="Call_7736"/>
    <x v="7"/>
    <x v="129"/>
    <x v="3"/>
    <x v="124"/>
    <n v="76"/>
    <n v="4.9000000000000004"/>
    <m/>
    <m/>
    <m/>
    <m/>
    <n v="2023"/>
    <s v="Friday"/>
  </r>
  <r>
    <s v="Call_7737"/>
    <x v="4"/>
    <x v="111"/>
    <x v="4"/>
    <x v="124"/>
    <n v="62"/>
    <n v="4.8"/>
    <m/>
    <m/>
    <m/>
    <m/>
    <n v="2023"/>
    <s v="Friday"/>
  </r>
  <r>
    <s v="Call_7738"/>
    <x v="7"/>
    <x v="22"/>
    <x v="1"/>
    <x v="125"/>
    <n v="100"/>
    <n v="1.3"/>
    <m/>
    <m/>
    <m/>
    <m/>
    <n v="2023"/>
    <s v="Sunday"/>
  </r>
  <r>
    <s v="Call_7739"/>
    <x v="13"/>
    <x v="102"/>
    <x v="2"/>
    <x v="125"/>
    <n v="44"/>
    <n v="3.1"/>
    <m/>
    <m/>
    <m/>
    <m/>
    <n v="2023"/>
    <s v="Sunday"/>
  </r>
  <r>
    <s v="Call_7740"/>
    <x v="2"/>
    <x v="86"/>
    <x v="3"/>
    <x v="125"/>
    <n v="168"/>
    <n v="3.4"/>
    <m/>
    <m/>
    <m/>
    <m/>
    <n v="2023"/>
    <s v="Sunday"/>
  </r>
  <r>
    <s v="Call_7741"/>
    <x v="5"/>
    <x v="108"/>
    <x v="3"/>
    <x v="126"/>
    <n v="200"/>
    <n v="4.5999999999999996"/>
    <m/>
    <m/>
    <m/>
    <m/>
    <n v="2023"/>
    <s v="Monday"/>
  </r>
  <r>
    <s v="Call_7742"/>
    <x v="1"/>
    <x v="85"/>
    <x v="2"/>
    <x v="126"/>
    <n v="84"/>
    <n v="4.3"/>
    <m/>
    <m/>
    <m/>
    <m/>
    <n v="2023"/>
    <s v="Monday"/>
  </r>
  <r>
    <s v="Call_7743"/>
    <x v="14"/>
    <x v="145"/>
    <x v="3"/>
    <x v="127"/>
    <n v="117"/>
    <n v="2.7"/>
    <m/>
    <m/>
    <m/>
    <m/>
    <n v="2023"/>
    <s v="Tuesday"/>
  </r>
  <r>
    <s v="Call_7744"/>
    <x v="10"/>
    <x v="98"/>
    <x v="1"/>
    <x v="127"/>
    <n v="63"/>
    <n v="4.2"/>
    <m/>
    <m/>
    <m/>
    <m/>
    <n v="2023"/>
    <s v="Tuesday"/>
  </r>
  <r>
    <s v="Call_7745"/>
    <x v="2"/>
    <x v="24"/>
    <x v="3"/>
    <x v="128"/>
    <n v="145"/>
    <n v="4.9000000000000004"/>
    <m/>
    <m/>
    <m/>
    <m/>
    <n v="2023"/>
    <s v="Wednesday"/>
  </r>
  <r>
    <s v="Call_7746"/>
    <x v="14"/>
    <x v="12"/>
    <x v="2"/>
    <x v="128"/>
    <n v="220"/>
    <n v="3.2"/>
    <m/>
    <m/>
    <m/>
    <m/>
    <n v="2023"/>
    <s v="Wednesday"/>
  </r>
  <r>
    <s v="Call_7747"/>
    <x v="8"/>
    <x v="54"/>
    <x v="1"/>
    <x v="128"/>
    <n v="26"/>
    <n v="4.7"/>
    <m/>
    <m/>
    <m/>
    <m/>
    <n v="2023"/>
    <s v="Wednesday"/>
  </r>
  <r>
    <s v="Call_7748"/>
    <x v="2"/>
    <x v="117"/>
    <x v="3"/>
    <x v="128"/>
    <n v="78"/>
    <n v="4.3"/>
    <m/>
    <m/>
    <m/>
    <m/>
    <n v="2023"/>
    <s v="Wednesday"/>
  </r>
  <r>
    <s v="Call_7749"/>
    <x v="6"/>
    <x v="79"/>
    <x v="4"/>
    <x v="129"/>
    <n v="132"/>
    <n v="4.3"/>
    <m/>
    <m/>
    <m/>
    <m/>
    <n v="2023"/>
    <s v="Thursday"/>
  </r>
  <r>
    <s v="Call_7750"/>
    <x v="9"/>
    <x v="38"/>
    <x v="4"/>
    <x v="130"/>
    <n v="68"/>
    <n v="3.7"/>
    <m/>
    <m/>
    <m/>
    <m/>
    <n v="2023"/>
    <s v="Friday"/>
  </r>
  <r>
    <s v="Call_7751"/>
    <x v="1"/>
    <x v="19"/>
    <x v="2"/>
    <x v="131"/>
    <n v="129"/>
    <n v="4.7"/>
    <m/>
    <m/>
    <m/>
    <m/>
    <n v="2023"/>
    <s v="Sunday"/>
  </r>
  <r>
    <s v="Call_7752"/>
    <x v="12"/>
    <x v="99"/>
    <x v="4"/>
    <x v="131"/>
    <n v="115"/>
    <n v="4.9000000000000004"/>
    <m/>
    <m/>
    <m/>
    <m/>
    <n v="2023"/>
    <s v="Sunday"/>
  </r>
  <r>
    <s v="Call_7753"/>
    <x v="12"/>
    <x v="107"/>
    <x v="4"/>
    <x v="131"/>
    <n v="128"/>
    <n v="3.9"/>
    <m/>
    <m/>
    <m/>
    <m/>
    <n v="2023"/>
    <s v="Sunday"/>
  </r>
  <r>
    <s v="Call_7754"/>
    <x v="12"/>
    <x v="146"/>
    <x v="2"/>
    <x v="131"/>
    <n v="90"/>
    <n v="4.5"/>
    <m/>
    <m/>
    <m/>
    <m/>
    <n v="2023"/>
    <s v="Sunday"/>
  </r>
  <r>
    <s v="Call_7755"/>
    <x v="8"/>
    <x v="77"/>
    <x v="3"/>
    <x v="132"/>
    <n v="39"/>
    <n v="4.5999999999999996"/>
    <m/>
    <m/>
    <m/>
    <m/>
    <n v="2023"/>
    <s v="Monday"/>
  </r>
  <r>
    <s v="Call_7756"/>
    <x v="6"/>
    <x v="90"/>
    <x v="4"/>
    <x v="132"/>
    <n v="132"/>
    <n v="3.3"/>
    <m/>
    <m/>
    <m/>
    <m/>
    <n v="2023"/>
    <s v="Monday"/>
  </r>
  <r>
    <s v="Call_7757"/>
    <x v="4"/>
    <x v="147"/>
    <x v="4"/>
    <x v="132"/>
    <n v="170"/>
    <n v="3.8"/>
    <m/>
    <m/>
    <m/>
    <m/>
    <n v="2023"/>
    <s v="Monday"/>
  </r>
  <r>
    <s v="Call_7758"/>
    <x v="12"/>
    <x v="86"/>
    <x v="2"/>
    <x v="132"/>
    <n v="42"/>
    <n v="4.7"/>
    <m/>
    <m/>
    <m/>
    <m/>
    <n v="2023"/>
    <s v="Monday"/>
  </r>
  <r>
    <s v="Call_7759"/>
    <x v="3"/>
    <x v="23"/>
    <x v="3"/>
    <x v="133"/>
    <n v="37"/>
    <n v="4"/>
    <m/>
    <m/>
    <m/>
    <m/>
    <n v="2023"/>
    <s v="Tuesday"/>
  </r>
  <r>
    <s v="Call_7760"/>
    <x v="1"/>
    <x v="146"/>
    <x v="3"/>
    <x v="133"/>
    <n v="88"/>
    <n v="4.7"/>
    <m/>
    <m/>
    <m/>
    <m/>
    <n v="2023"/>
    <s v="Tuesday"/>
  </r>
  <r>
    <s v="Call_7761"/>
    <x v="14"/>
    <x v="47"/>
    <x v="3"/>
    <x v="133"/>
    <n v="80"/>
    <n v="2.5"/>
    <m/>
    <m/>
    <m/>
    <m/>
    <n v="2023"/>
    <s v="Tuesday"/>
  </r>
  <r>
    <s v="Call_7762"/>
    <x v="6"/>
    <x v="44"/>
    <x v="0"/>
    <x v="134"/>
    <n v="123"/>
    <n v="3.6"/>
    <m/>
    <m/>
    <m/>
    <m/>
    <n v="2023"/>
    <s v="Wednesday"/>
  </r>
  <r>
    <s v="Call_7763"/>
    <x v="10"/>
    <x v="122"/>
    <x v="4"/>
    <x v="134"/>
    <n v="31"/>
    <n v="3.7"/>
    <m/>
    <m/>
    <m/>
    <m/>
    <n v="2023"/>
    <s v="Wednesday"/>
  </r>
  <r>
    <s v="Call_7764"/>
    <x v="13"/>
    <x v="58"/>
    <x v="1"/>
    <x v="134"/>
    <n v="205"/>
    <n v="3.9"/>
    <m/>
    <m/>
    <m/>
    <m/>
    <n v="2023"/>
    <s v="Wednesday"/>
  </r>
  <r>
    <s v="Call_7765"/>
    <x v="7"/>
    <x v="89"/>
    <x v="3"/>
    <x v="135"/>
    <n v="123"/>
    <n v="3.7"/>
    <m/>
    <m/>
    <m/>
    <m/>
    <n v="2023"/>
    <s v="Thursday"/>
  </r>
  <r>
    <s v="Call_7766"/>
    <x v="4"/>
    <x v="148"/>
    <x v="4"/>
    <x v="135"/>
    <n v="123"/>
    <n v="4.3"/>
    <m/>
    <m/>
    <m/>
    <m/>
    <n v="2023"/>
    <s v="Thursday"/>
  </r>
  <r>
    <s v="Call_7767"/>
    <x v="14"/>
    <x v="149"/>
    <x v="4"/>
    <x v="135"/>
    <n v="36"/>
    <n v="2.9"/>
    <m/>
    <m/>
    <m/>
    <m/>
    <n v="2023"/>
    <s v="Thursday"/>
  </r>
  <r>
    <s v="Call_7768"/>
    <x v="7"/>
    <x v="22"/>
    <x v="4"/>
    <x v="135"/>
    <n v="116"/>
    <n v="4.3"/>
    <m/>
    <m/>
    <m/>
    <m/>
    <n v="2023"/>
    <s v="Thursday"/>
  </r>
  <r>
    <s v="Call_7769"/>
    <x v="9"/>
    <x v="86"/>
    <x v="4"/>
    <x v="135"/>
    <n v="40"/>
    <n v="4.9000000000000004"/>
    <m/>
    <m/>
    <m/>
    <m/>
    <n v="2023"/>
    <s v="Thursday"/>
  </r>
  <r>
    <s v="Call_7770"/>
    <x v="9"/>
    <x v="146"/>
    <x v="3"/>
    <x v="135"/>
    <n v="40"/>
    <n v="4"/>
    <m/>
    <m/>
    <m/>
    <m/>
    <n v="2023"/>
    <s v="Thursday"/>
  </r>
  <r>
    <s v="Call_7771"/>
    <x v="13"/>
    <x v="50"/>
    <x v="2"/>
    <x v="136"/>
    <n v="82"/>
    <n v="4"/>
    <m/>
    <m/>
    <m/>
    <m/>
    <n v="2023"/>
    <s v="Friday"/>
  </r>
  <r>
    <s v="Call_7772"/>
    <x v="8"/>
    <x v="6"/>
    <x v="0"/>
    <x v="136"/>
    <n v="62"/>
    <n v="3.4"/>
    <m/>
    <m/>
    <m/>
    <m/>
    <n v="2023"/>
    <s v="Friday"/>
  </r>
  <r>
    <s v="Call_7773"/>
    <x v="3"/>
    <x v="64"/>
    <x v="0"/>
    <x v="136"/>
    <n v="135"/>
    <n v="3.9"/>
    <m/>
    <m/>
    <m/>
    <m/>
    <n v="2023"/>
    <s v="Friday"/>
  </r>
  <r>
    <s v="Call_7774"/>
    <x v="13"/>
    <x v="50"/>
    <x v="1"/>
    <x v="136"/>
    <n v="155"/>
    <n v="2.1"/>
    <m/>
    <m/>
    <m/>
    <m/>
    <n v="2023"/>
    <s v="Friday"/>
  </r>
  <r>
    <s v="Call_7775"/>
    <x v="6"/>
    <x v="62"/>
    <x v="2"/>
    <x v="136"/>
    <n v="37"/>
    <n v="4.9000000000000004"/>
    <m/>
    <m/>
    <m/>
    <m/>
    <n v="2023"/>
    <s v="Friday"/>
  </r>
  <r>
    <s v="Call_7776"/>
    <x v="13"/>
    <x v="38"/>
    <x v="3"/>
    <x v="137"/>
    <n v="56"/>
    <n v="3.4"/>
    <m/>
    <m/>
    <m/>
    <m/>
    <n v="2023"/>
    <s v="Saturday"/>
  </r>
  <r>
    <s v="Call_7777"/>
    <x v="13"/>
    <x v="58"/>
    <x v="3"/>
    <x v="137"/>
    <n v="185"/>
    <n v="5"/>
    <m/>
    <m/>
    <m/>
    <m/>
    <n v="2023"/>
    <s v="Saturday"/>
  </r>
  <r>
    <s v="Call_7778"/>
    <x v="0"/>
    <x v="71"/>
    <x v="2"/>
    <x v="138"/>
    <n v="145"/>
    <n v="4.5"/>
    <m/>
    <m/>
    <m/>
    <m/>
    <n v="2023"/>
    <s v="Sunday"/>
  </r>
  <r>
    <s v="Call_7779"/>
    <x v="7"/>
    <x v="101"/>
    <x v="0"/>
    <x v="138"/>
    <n v="116"/>
    <n v="2.6"/>
    <m/>
    <m/>
    <m/>
    <m/>
    <n v="2023"/>
    <s v="Sunday"/>
  </r>
  <r>
    <s v="Call_7780"/>
    <x v="6"/>
    <x v="150"/>
    <x v="4"/>
    <x v="138"/>
    <n v="45"/>
    <n v="4.2"/>
    <m/>
    <m/>
    <m/>
    <m/>
    <n v="2023"/>
    <s v="Sunday"/>
  </r>
  <r>
    <s v="Call_7781"/>
    <x v="4"/>
    <x v="11"/>
    <x v="3"/>
    <x v="139"/>
    <n v="35"/>
    <n v="4.5"/>
    <m/>
    <m/>
    <m/>
    <m/>
    <n v="2023"/>
    <s v="Monday"/>
  </r>
  <r>
    <s v="Call_7782"/>
    <x v="9"/>
    <x v="50"/>
    <x v="0"/>
    <x v="139"/>
    <n v="100"/>
    <n v="4.4000000000000004"/>
    <m/>
    <m/>
    <m/>
    <m/>
    <n v="2023"/>
    <s v="Monday"/>
  </r>
  <r>
    <s v="Call_7783"/>
    <x v="9"/>
    <x v="63"/>
    <x v="2"/>
    <x v="140"/>
    <n v="125"/>
    <n v="3.5"/>
    <m/>
    <m/>
    <m/>
    <m/>
    <n v="2023"/>
    <s v="Tuesday"/>
  </r>
  <r>
    <s v="Call_7784"/>
    <x v="6"/>
    <x v="104"/>
    <x v="4"/>
    <x v="140"/>
    <n v="120"/>
    <n v="3"/>
    <m/>
    <m/>
    <m/>
    <m/>
    <n v="2023"/>
    <s v="Tuesday"/>
  </r>
  <r>
    <s v="Call_7785"/>
    <x v="11"/>
    <x v="30"/>
    <x v="1"/>
    <x v="140"/>
    <n v="180"/>
    <n v="4.7"/>
    <m/>
    <m/>
    <m/>
    <m/>
    <n v="2023"/>
    <s v="Tuesday"/>
  </r>
  <r>
    <s v="Call_7786"/>
    <x v="5"/>
    <x v="47"/>
    <x v="0"/>
    <x v="140"/>
    <n v="44"/>
    <n v="3"/>
    <m/>
    <m/>
    <m/>
    <m/>
    <n v="2023"/>
    <s v="Tuesday"/>
  </r>
  <r>
    <s v="Call_7787"/>
    <x v="10"/>
    <x v="48"/>
    <x v="4"/>
    <x v="140"/>
    <n v="86"/>
    <n v="3.6"/>
    <m/>
    <m/>
    <m/>
    <m/>
    <n v="2023"/>
    <s v="Tuesday"/>
  </r>
  <r>
    <s v="Call_7788"/>
    <x v="6"/>
    <x v="32"/>
    <x v="4"/>
    <x v="141"/>
    <n v="120"/>
    <n v="4.0999999999999996"/>
    <m/>
    <m/>
    <m/>
    <m/>
    <n v="2023"/>
    <s v="Wednesday"/>
  </r>
  <r>
    <s v="Call_7789"/>
    <x v="3"/>
    <x v="30"/>
    <x v="1"/>
    <x v="141"/>
    <n v="100"/>
    <n v="3.7"/>
    <m/>
    <m/>
    <m/>
    <m/>
    <n v="2023"/>
    <s v="Wednesday"/>
  </r>
  <r>
    <s v="Call_7790"/>
    <x v="3"/>
    <x v="145"/>
    <x v="1"/>
    <x v="142"/>
    <n v="108"/>
    <n v="4.5"/>
    <m/>
    <m/>
    <m/>
    <m/>
    <n v="2023"/>
    <s v="Thursday"/>
  </r>
  <r>
    <s v="Call_7791"/>
    <x v="14"/>
    <x v="121"/>
    <x v="1"/>
    <x v="142"/>
    <n v="46"/>
    <n v="4.5999999999999996"/>
    <m/>
    <m/>
    <m/>
    <m/>
    <n v="2023"/>
    <s v="Thursday"/>
  </r>
  <r>
    <s v="Call_7792"/>
    <x v="7"/>
    <x v="75"/>
    <x v="4"/>
    <x v="142"/>
    <n v="210"/>
    <n v="4.3"/>
    <m/>
    <m/>
    <m/>
    <m/>
    <n v="2023"/>
    <s v="Thursday"/>
  </r>
  <r>
    <s v="Call_7793"/>
    <x v="12"/>
    <x v="56"/>
    <x v="2"/>
    <x v="143"/>
    <n v="54"/>
    <n v="4.8"/>
    <m/>
    <m/>
    <m/>
    <m/>
    <n v="2023"/>
    <s v="Saturday"/>
  </r>
  <r>
    <s v="Call_7794"/>
    <x v="5"/>
    <x v="52"/>
    <x v="4"/>
    <x v="143"/>
    <n v="115"/>
    <n v="4.7"/>
    <m/>
    <m/>
    <m/>
    <m/>
    <n v="2023"/>
    <s v="Saturday"/>
  </r>
  <r>
    <s v="Call_7795"/>
    <x v="11"/>
    <x v="4"/>
    <x v="1"/>
    <x v="144"/>
    <n v="100"/>
    <n v="2.2000000000000002"/>
    <m/>
    <m/>
    <m/>
    <m/>
    <n v="2023"/>
    <s v="Sunday"/>
  </r>
  <r>
    <s v="Call_7796"/>
    <x v="2"/>
    <x v="29"/>
    <x v="4"/>
    <x v="144"/>
    <n v="38"/>
    <n v="4.4000000000000004"/>
    <m/>
    <m/>
    <m/>
    <m/>
    <n v="2023"/>
    <s v="Sunday"/>
  </r>
  <r>
    <s v="Call_7797"/>
    <x v="12"/>
    <x v="13"/>
    <x v="2"/>
    <x v="145"/>
    <n v="120"/>
    <n v="4.0999999999999996"/>
    <m/>
    <m/>
    <m/>
    <m/>
    <n v="2023"/>
    <s v="Monday"/>
  </r>
  <r>
    <s v="Call_7798"/>
    <x v="9"/>
    <x v="13"/>
    <x v="2"/>
    <x v="145"/>
    <n v="120"/>
    <n v="4.0999999999999996"/>
    <m/>
    <m/>
    <m/>
    <m/>
    <n v="2023"/>
    <s v="Monday"/>
  </r>
  <r>
    <s v="Call_7799"/>
    <x v="1"/>
    <x v="87"/>
    <x v="1"/>
    <x v="145"/>
    <n v="29"/>
    <n v="4.4000000000000004"/>
    <m/>
    <m/>
    <m/>
    <m/>
    <n v="2023"/>
    <s v="Monday"/>
  </r>
  <r>
    <s v="Call_7800"/>
    <x v="10"/>
    <x v="111"/>
    <x v="1"/>
    <x v="146"/>
    <n v="25"/>
    <n v="3.7"/>
    <m/>
    <m/>
    <m/>
    <m/>
    <n v="2023"/>
    <s v="Tuesday"/>
  </r>
  <r>
    <s v="Call_7801"/>
    <x v="13"/>
    <x v="1"/>
    <x v="4"/>
    <x v="147"/>
    <n v="116"/>
    <n v="3.8"/>
    <m/>
    <m/>
    <m/>
    <m/>
    <n v="2023"/>
    <s v="Wednesday"/>
  </r>
  <r>
    <s v="Call_7802"/>
    <x v="1"/>
    <x v="58"/>
    <x v="2"/>
    <x v="148"/>
    <n v="132"/>
    <n v="4.3"/>
    <m/>
    <m/>
    <m/>
    <m/>
    <n v="2023"/>
    <s v="Thursday"/>
  </r>
  <r>
    <s v="Call_7803"/>
    <x v="10"/>
    <x v="44"/>
    <x v="4"/>
    <x v="149"/>
    <n v="90"/>
    <n v="3.5"/>
    <m/>
    <m/>
    <m/>
    <m/>
    <n v="2023"/>
    <s v="Friday"/>
  </r>
  <r>
    <s v="Call_7804"/>
    <x v="7"/>
    <x v="118"/>
    <x v="0"/>
    <x v="149"/>
    <n v="87"/>
    <n v="4.0999999999999996"/>
    <m/>
    <m/>
    <m/>
    <m/>
    <n v="2023"/>
    <s v="Friday"/>
  </r>
  <r>
    <s v="Call_7805"/>
    <x v="6"/>
    <x v="52"/>
    <x v="4"/>
    <x v="149"/>
    <n v="140"/>
    <n v="4.2"/>
    <m/>
    <m/>
    <m/>
    <m/>
    <n v="2023"/>
    <s v="Friday"/>
  </r>
  <r>
    <s v="Call_7806"/>
    <x v="8"/>
    <x v="77"/>
    <x v="4"/>
    <x v="149"/>
    <n v="164"/>
    <n v="4.5"/>
    <m/>
    <m/>
    <m/>
    <m/>
    <n v="2023"/>
    <s v="Friday"/>
  </r>
  <r>
    <s v="Call_7807"/>
    <x v="5"/>
    <x v="15"/>
    <x v="2"/>
    <x v="150"/>
    <n v="180"/>
    <n v="3.8"/>
    <m/>
    <m/>
    <m/>
    <m/>
    <n v="2023"/>
    <s v="Saturday"/>
  </r>
  <r>
    <s v="Call_7808"/>
    <x v="14"/>
    <x v="75"/>
    <x v="3"/>
    <x v="151"/>
    <n v="22"/>
    <n v="4.0999999999999996"/>
    <m/>
    <m/>
    <m/>
    <m/>
    <n v="2023"/>
    <s v="Sunday"/>
  </r>
  <r>
    <s v="Call_7809"/>
    <x v="4"/>
    <x v="52"/>
    <x v="0"/>
    <x v="151"/>
    <n v="82"/>
    <n v="4.4000000000000004"/>
    <m/>
    <m/>
    <m/>
    <m/>
    <n v="2023"/>
    <s v="Sunday"/>
  </r>
  <r>
    <s v="Call_7810"/>
    <x v="0"/>
    <x v="56"/>
    <x v="2"/>
    <x v="151"/>
    <n v="100"/>
    <n v="4.5999999999999996"/>
    <m/>
    <m/>
    <m/>
    <m/>
    <n v="2023"/>
    <s v="Sunday"/>
  </r>
  <r>
    <s v="Call_7811"/>
    <x v="8"/>
    <x v="51"/>
    <x v="4"/>
    <x v="152"/>
    <n v="52"/>
    <n v="3.4"/>
    <m/>
    <m/>
    <m/>
    <m/>
    <n v="2023"/>
    <s v="Monday"/>
  </r>
  <r>
    <s v="Call_7812"/>
    <x v="8"/>
    <x v="110"/>
    <x v="0"/>
    <x v="153"/>
    <n v="84"/>
    <n v="4.5999999999999996"/>
    <m/>
    <m/>
    <m/>
    <m/>
    <n v="2023"/>
    <s v="Tuesday"/>
  </r>
  <r>
    <s v="Call_7813"/>
    <x v="8"/>
    <x v="73"/>
    <x v="0"/>
    <x v="153"/>
    <n v="37"/>
    <n v="3.9"/>
    <m/>
    <m/>
    <m/>
    <m/>
    <n v="2023"/>
    <s v="Tuesday"/>
  </r>
  <r>
    <s v="Call_7814"/>
    <x v="11"/>
    <x v="119"/>
    <x v="2"/>
    <x v="154"/>
    <n v="190"/>
    <n v="4"/>
    <m/>
    <m/>
    <m/>
    <m/>
    <n v="2023"/>
    <s v="Wednesday"/>
  </r>
  <r>
    <s v="Call_7815"/>
    <x v="6"/>
    <x v="127"/>
    <x v="1"/>
    <x v="154"/>
    <n v="66"/>
    <n v="3.4"/>
    <m/>
    <m/>
    <m/>
    <m/>
    <n v="2023"/>
    <s v="Wednesday"/>
  </r>
  <r>
    <s v="Call_7816"/>
    <x v="1"/>
    <x v="95"/>
    <x v="4"/>
    <x v="155"/>
    <n v="116"/>
    <n v="3.2"/>
    <m/>
    <m/>
    <m/>
    <m/>
    <n v="2023"/>
    <s v="Thursday"/>
  </r>
  <r>
    <s v="Call_7817"/>
    <x v="12"/>
    <x v="67"/>
    <x v="3"/>
    <x v="155"/>
    <n v="28"/>
    <n v="3.9"/>
    <m/>
    <m/>
    <m/>
    <m/>
    <n v="2023"/>
    <s v="Thursday"/>
  </r>
  <r>
    <s v="Call_7818"/>
    <x v="4"/>
    <x v="6"/>
    <x v="4"/>
    <x v="155"/>
    <n v="120"/>
    <n v="5"/>
    <m/>
    <m/>
    <m/>
    <m/>
    <n v="2023"/>
    <s v="Thursday"/>
  </r>
  <r>
    <s v="Call_7819"/>
    <x v="2"/>
    <x v="130"/>
    <x v="2"/>
    <x v="155"/>
    <n v="56"/>
    <n v="3.5"/>
    <m/>
    <m/>
    <m/>
    <m/>
    <n v="2023"/>
    <s v="Thursday"/>
  </r>
  <r>
    <s v="Call_7820"/>
    <x v="2"/>
    <x v="8"/>
    <x v="0"/>
    <x v="155"/>
    <n v="170"/>
    <n v="3.8"/>
    <m/>
    <m/>
    <m/>
    <m/>
    <n v="2023"/>
    <s v="Thursday"/>
  </r>
  <r>
    <s v="Call_7821"/>
    <x v="12"/>
    <x v="76"/>
    <x v="2"/>
    <x v="156"/>
    <n v="200"/>
    <n v="4.8"/>
    <m/>
    <m/>
    <m/>
    <m/>
    <n v="2023"/>
    <s v="Friday"/>
  </r>
  <r>
    <s v="Call_7822"/>
    <x v="4"/>
    <x v="35"/>
    <x v="4"/>
    <x v="157"/>
    <n v="50"/>
    <n v="4.2"/>
    <m/>
    <m/>
    <m/>
    <m/>
    <n v="2023"/>
    <s v="Saturday"/>
  </r>
  <r>
    <s v="Call_7823"/>
    <x v="0"/>
    <x v="32"/>
    <x v="3"/>
    <x v="157"/>
    <n v="112"/>
    <n v="3.7"/>
    <m/>
    <m/>
    <m/>
    <m/>
    <n v="2023"/>
    <s v="Saturday"/>
  </r>
  <r>
    <s v="Call_7824"/>
    <x v="14"/>
    <x v="99"/>
    <x v="4"/>
    <x v="158"/>
    <n v="39"/>
    <n v="4.8"/>
    <m/>
    <m/>
    <m/>
    <m/>
    <n v="2023"/>
    <s v="Sunday"/>
  </r>
  <r>
    <s v="Call_7825"/>
    <x v="6"/>
    <x v="106"/>
    <x v="3"/>
    <x v="158"/>
    <n v="38"/>
    <n v="4.8"/>
    <m/>
    <m/>
    <m/>
    <m/>
    <n v="2023"/>
    <s v="Sunday"/>
  </r>
  <r>
    <s v="Call_7826"/>
    <x v="5"/>
    <x v="4"/>
    <x v="4"/>
    <x v="159"/>
    <n v="84"/>
    <n v="2.9"/>
    <m/>
    <m/>
    <m/>
    <m/>
    <n v="2023"/>
    <s v="Monday"/>
  </r>
  <r>
    <s v="Call_7827"/>
    <x v="8"/>
    <x v="146"/>
    <x v="2"/>
    <x v="160"/>
    <n v="82"/>
    <n v="3.5"/>
    <m/>
    <m/>
    <m/>
    <m/>
    <n v="2023"/>
    <s v="Tuesday"/>
  </r>
  <r>
    <s v="Call_7828"/>
    <x v="14"/>
    <x v="151"/>
    <x v="3"/>
    <x v="160"/>
    <n v="37"/>
    <n v="0.9"/>
    <m/>
    <m/>
    <m/>
    <m/>
    <n v="2023"/>
    <s v="Tuesday"/>
  </r>
  <r>
    <s v="Call_7829"/>
    <x v="2"/>
    <x v="49"/>
    <x v="1"/>
    <x v="161"/>
    <n v="87"/>
    <n v="3.4"/>
    <m/>
    <m/>
    <m/>
    <m/>
    <n v="2023"/>
    <s v="Wednesday"/>
  </r>
  <r>
    <s v="Call_7830"/>
    <x v="2"/>
    <x v="21"/>
    <x v="1"/>
    <x v="161"/>
    <n v="75"/>
    <n v="2.7"/>
    <m/>
    <m/>
    <m/>
    <m/>
    <n v="2023"/>
    <s v="Wednesday"/>
  </r>
  <r>
    <s v="Call_7831"/>
    <x v="5"/>
    <x v="24"/>
    <x v="4"/>
    <x v="161"/>
    <n v="32"/>
    <n v="4.7"/>
    <m/>
    <m/>
    <m/>
    <m/>
    <n v="2023"/>
    <s v="Wednesday"/>
  </r>
  <r>
    <s v="Call_7832"/>
    <x v="13"/>
    <x v="8"/>
    <x v="2"/>
    <x v="161"/>
    <n v="33"/>
    <n v="3"/>
    <m/>
    <m/>
    <m/>
    <m/>
    <n v="2023"/>
    <s v="Wednesday"/>
  </r>
  <r>
    <s v="Call_7833"/>
    <x v="13"/>
    <x v="9"/>
    <x v="0"/>
    <x v="161"/>
    <n v="76"/>
    <n v="4.2"/>
    <m/>
    <m/>
    <m/>
    <m/>
    <n v="2023"/>
    <s v="Wednesday"/>
  </r>
  <r>
    <s v="Call_7834"/>
    <x v="11"/>
    <x v="33"/>
    <x v="0"/>
    <x v="161"/>
    <n v="117"/>
    <n v="4.8"/>
    <m/>
    <m/>
    <m/>
    <m/>
    <n v="2023"/>
    <s v="Wednesday"/>
  </r>
  <r>
    <s v="Call_7835"/>
    <x v="5"/>
    <x v="143"/>
    <x v="2"/>
    <x v="162"/>
    <n v="70"/>
    <n v="4.0999999999999996"/>
    <m/>
    <m/>
    <m/>
    <m/>
    <n v="2023"/>
    <s v="Friday"/>
  </r>
  <r>
    <s v="Call_7836"/>
    <x v="5"/>
    <x v="33"/>
    <x v="1"/>
    <x v="162"/>
    <n v="37"/>
    <n v="2.7"/>
    <m/>
    <m/>
    <m/>
    <m/>
    <n v="2023"/>
    <s v="Friday"/>
  </r>
  <r>
    <s v="Call_7837"/>
    <x v="2"/>
    <x v="74"/>
    <x v="0"/>
    <x v="162"/>
    <n v="46"/>
    <n v="2.9"/>
    <m/>
    <m/>
    <m/>
    <m/>
    <n v="2023"/>
    <s v="Friday"/>
  </r>
  <r>
    <s v="Call_7838"/>
    <x v="7"/>
    <x v="38"/>
    <x v="4"/>
    <x v="162"/>
    <n v="136"/>
    <n v="5"/>
    <m/>
    <m/>
    <m/>
    <m/>
    <n v="2023"/>
    <s v="Friday"/>
  </r>
  <r>
    <s v="Call_7839"/>
    <x v="2"/>
    <x v="114"/>
    <x v="0"/>
    <x v="163"/>
    <n v="44"/>
    <n v="4.5999999999999996"/>
    <m/>
    <m/>
    <m/>
    <m/>
    <n v="2023"/>
    <s v="Saturday"/>
  </r>
  <r>
    <s v="Call_7840"/>
    <x v="9"/>
    <x v="41"/>
    <x v="3"/>
    <x v="163"/>
    <n v="69"/>
    <n v="3"/>
    <m/>
    <m/>
    <m/>
    <m/>
    <n v="2023"/>
    <s v="Saturday"/>
  </r>
  <r>
    <s v="Call_7841"/>
    <x v="7"/>
    <x v="142"/>
    <x v="2"/>
    <x v="164"/>
    <n v="86"/>
    <n v="4.5999999999999996"/>
    <m/>
    <m/>
    <m/>
    <m/>
    <n v="2023"/>
    <s v="Sunday"/>
  </r>
  <r>
    <s v="Call_7842"/>
    <x v="5"/>
    <x v="114"/>
    <x v="4"/>
    <x v="164"/>
    <n v="68"/>
    <n v="4.5"/>
    <m/>
    <m/>
    <m/>
    <m/>
    <n v="2023"/>
    <s v="Sunday"/>
  </r>
  <r>
    <s v="Call_7843"/>
    <x v="8"/>
    <x v="122"/>
    <x v="2"/>
    <x v="165"/>
    <n v="21"/>
    <n v="3.7"/>
    <m/>
    <m/>
    <m/>
    <m/>
    <n v="2023"/>
    <s v="Monday"/>
  </r>
  <r>
    <s v="Call_7844"/>
    <x v="2"/>
    <x v="116"/>
    <x v="1"/>
    <x v="165"/>
    <n v="190"/>
    <n v="2.4"/>
    <m/>
    <m/>
    <m/>
    <m/>
    <n v="2023"/>
    <s v="Monday"/>
  </r>
  <r>
    <s v="Call_7845"/>
    <x v="5"/>
    <x v="121"/>
    <x v="0"/>
    <x v="165"/>
    <n v="176"/>
    <n v="4.3"/>
    <m/>
    <m/>
    <m/>
    <m/>
    <n v="2023"/>
    <s v="Monday"/>
  </r>
  <r>
    <s v="Call_7846"/>
    <x v="11"/>
    <x v="7"/>
    <x v="4"/>
    <x v="165"/>
    <n v="172"/>
    <n v="3.9"/>
    <m/>
    <m/>
    <m/>
    <m/>
    <n v="2023"/>
    <s v="Monday"/>
  </r>
  <r>
    <s v="Call_7847"/>
    <x v="4"/>
    <x v="128"/>
    <x v="2"/>
    <x v="165"/>
    <n v="84"/>
    <n v="4.5"/>
    <m/>
    <m/>
    <m/>
    <m/>
    <n v="2023"/>
    <s v="Monday"/>
  </r>
  <r>
    <s v="Call_7848"/>
    <x v="1"/>
    <x v="35"/>
    <x v="3"/>
    <x v="166"/>
    <n v="42"/>
    <n v="5"/>
    <m/>
    <m/>
    <m/>
    <m/>
    <n v="2023"/>
    <s v="Tuesday"/>
  </r>
  <r>
    <s v="Call_7849"/>
    <x v="7"/>
    <x v="47"/>
    <x v="1"/>
    <x v="166"/>
    <n v="70"/>
    <n v="1.6"/>
    <m/>
    <m/>
    <m/>
    <m/>
    <n v="2023"/>
    <s v="Tuesday"/>
  </r>
  <r>
    <s v="Call_7850"/>
    <x v="9"/>
    <x v="10"/>
    <x v="3"/>
    <x v="166"/>
    <n v="60"/>
    <n v="4.3"/>
    <m/>
    <m/>
    <m/>
    <m/>
    <n v="2023"/>
    <s v="Tuesday"/>
  </r>
  <r>
    <s v="Call_7851"/>
    <x v="6"/>
    <x v="58"/>
    <x v="1"/>
    <x v="166"/>
    <n v="84"/>
    <n v="3.5"/>
    <m/>
    <m/>
    <m/>
    <m/>
    <n v="2023"/>
    <s v="Tuesday"/>
  </r>
  <r>
    <s v="Call_7852"/>
    <x v="8"/>
    <x v="24"/>
    <x v="0"/>
    <x v="167"/>
    <n v="68"/>
    <n v="3.1"/>
    <m/>
    <m/>
    <m/>
    <m/>
    <n v="2023"/>
    <s v="Wednesday"/>
  </r>
  <r>
    <s v="Call_7853"/>
    <x v="13"/>
    <x v="16"/>
    <x v="0"/>
    <x v="167"/>
    <n v="44"/>
    <n v="2.9"/>
    <m/>
    <m/>
    <m/>
    <m/>
    <n v="2023"/>
    <s v="Wednesday"/>
  </r>
  <r>
    <s v="Call_7854"/>
    <x v="6"/>
    <x v="9"/>
    <x v="3"/>
    <x v="168"/>
    <n v="99"/>
    <n v="3.2"/>
    <m/>
    <m/>
    <m/>
    <m/>
    <n v="2023"/>
    <s v="Thursday"/>
  </r>
  <r>
    <s v="Call_7855"/>
    <x v="7"/>
    <x v="73"/>
    <x v="3"/>
    <x v="169"/>
    <n v="66"/>
    <n v="3.2"/>
    <m/>
    <m/>
    <m/>
    <m/>
    <n v="2023"/>
    <s v="Friday"/>
  </r>
  <r>
    <s v="Call_7856"/>
    <x v="3"/>
    <x v="6"/>
    <x v="3"/>
    <x v="169"/>
    <n v="102"/>
    <n v="4.5"/>
    <m/>
    <m/>
    <m/>
    <m/>
    <n v="2023"/>
    <s v="Friday"/>
  </r>
  <r>
    <s v="Call_7857"/>
    <x v="8"/>
    <x v="31"/>
    <x v="0"/>
    <x v="170"/>
    <n v="129"/>
    <n v="3.9"/>
    <m/>
    <m/>
    <m/>
    <m/>
    <n v="2024"/>
    <s v="Saturday"/>
  </r>
  <r>
    <s v="Call_7858"/>
    <x v="12"/>
    <x v="117"/>
    <x v="3"/>
    <x v="170"/>
    <n v="80"/>
    <n v="4.2"/>
    <m/>
    <m/>
    <m/>
    <m/>
    <n v="2024"/>
    <s v="Saturday"/>
  </r>
  <r>
    <s v="Call_7859"/>
    <x v="3"/>
    <x v="39"/>
    <x v="3"/>
    <x v="170"/>
    <n v="54"/>
    <n v="1.8"/>
    <m/>
    <m/>
    <m/>
    <m/>
    <n v="2024"/>
    <s v="Saturday"/>
  </r>
  <r>
    <s v="Call_7860"/>
    <x v="13"/>
    <x v="112"/>
    <x v="0"/>
    <x v="170"/>
    <n v="116"/>
    <n v="4.2"/>
    <m/>
    <m/>
    <m/>
    <m/>
    <n v="2024"/>
    <s v="Saturday"/>
  </r>
  <r>
    <s v="Call_7861"/>
    <x v="13"/>
    <x v="88"/>
    <x v="2"/>
    <x v="170"/>
    <n v="102"/>
    <n v="3.1"/>
    <m/>
    <m/>
    <m/>
    <m/>
    <n v="2024"/>
    <s v="Saturday"/>
  </r>
  <r>
    <s v="Call_7862"/>
    <x v="10"/>
    <x v="3"/>
    <x v="1"/>
    <x v="170"/>
    <n v="140"/>
    <n v="4.3"/>
    <m/>
    <m/>
    <m/>
    <m/>
    <n v="2024"/>
    <s v="Saturday"/>
  </r>
  <r>
    <s v="Call_7863"/>
    <x v="7"/>
    <x v="50"/>
    <x v="1"/>
    <x v="171"/>
    <n v="104"/>
    <n v="4.4000000000000004"/>
    <m/>
    <m/>
    <m/>
    <m/>
    <n v="2024"/>
    <s v="Sunday"/>
  </r>
  <r>
    <s v="Call_7864"/>
    <x v="10"/>
    <x v="12"/>
    <x v="3"/>
    <x v="171"/>
    <n v="81"/>
    <n v="4.4000000000000004"/>
    <m/>
    <m/>
    <m/>
    <m/>
    <n v="2024"/>
    <s v="Sunday"/>
  </r>
  <r>
    <s v="Call_7865"/>
    <x v="6"/>
    <x v="66"/>
    <x v="4"/>
    <x v="172"/>
    <n v="140"/>
    <n v="2.4"/>
    <m/>
    <m/>
    <m/>
    <m/>
    <n v="2024"/>
    <s v="Tuesday"/>
  </r>
  <r>
    <s v="Call_7866"/>
    <x v="1"/>
    <x v="82"/>
    <x v="0"/>
    <x v="173"/>
    <n v="120"/>
    <n v="3.5"/>
    <m/>
    <m/>
    <m/>
    <m/>
    <n v="2024"/>
    <s v="Wednesday"/>
  </r>
  <r>
    <s v="Call_7867"/>
    <x v="6"/>
    <x v="2"/>
    <x v="3"/>
    <x v="173"/>
    <n v="41"/>
    <n v="3.1"/>
    <m/>
    <m/>
    <m/>
    <m/>
    <n v="2024"/>
    <s v="Wednesday"/>
  </r>
  <r>
    <s v="Call_7868"/>
    <x v="4"/>
    <x v="3"/>
    <x v="3"/>
    <x v="173"/>
    <n v="116"/>
    <n v="2.2999999999999998"/>
    <m/>
    <m/>
    <m/>
    <m/>
    <n v="2024"/>
    <s v="Wednesday"/>
  </r>
  <r>
    <s v="Call_7869"/>
    <x v="0"/>
    <x v="9"/>
    <x v="0"/>
    <x v="174"/>
    <n v="70"/>
    <n v="2.8"/>
    <m/>
    <m/>
    <m/>
    <m/>
    <n v="2024"/>
    <s v="Thursday"/>
  </r>
  <r>
    <s v="Call_7870"/>
    <x v="10"/>
    <x v="143"/>
    <x v="2"/>
    <x v="174"/>
    <n v="42"/>
    <n v="4.5"/>
    <m/>
    <m/>
    <m/>
    <m/>
    <n v="2024"/>
    <s v="Thursday"/>
  </r>
  <r>
    <s v="Call_7871"/>
    <x v="4"/>
    <x v="71"/>
    <x v="1"/>
    <x v="175"/>
    <n v="112"/>
    <n v="4.5"/>
    <m/>
    <m/>
    <m/>
    <m/>
    <n v="2024"/>
    <s v="Friday"/>
  </r>
  <r>
    <s v="Call_7872"/>
    <x v="3"/>
    <x v="99"/>
    <x v="3"/>
    <x v="175"/>
    <n v="20"/>
    <n v="4.5"/>
    <m/>
    <m/>
    <m/>
    <m/>
    <n v="2024"/>
    <s v="Friday"/>
  </r>
  <r>
    <s v="Call_7873"/>
    <x v="8"/>
    <x v="117"/>
    <x v="2"/>
    <x v="176"/>
    <n v="110"/>
    <n v="4.8"/>
    <m/>
    <m/>
    <m/>
    <m/>
    <n v="2024"/>
    <s v="Saturday"/>
  </r>
  <r>
    <s v="Call_7874"/>
    <x v="5"/>
    <x v="4"/>
    <x v="2"/>
    <x v="176"/>
    <n v="39"/>
    <n v="4.5999999999999996"/>
    <m/>
    <m/>
    <m/>
    <m/>
    <n v="2024"/>
    <s v="Saturday"/>
  </r>
  <r>
    <s v="Call_7875"/>
    <x v="8"/>
    <x v="113"/>
    <x v="0"/>
    <x v="176"/>
    <n v="76"/>
    <n v="4.5"/>
    <m/>
    <m/>
    <m/>
    <m/>
    <n v="2024"/>
    <s v="Saturday"/>
  </r>
  <r>
    <s v="Call_7876"/>
    <x v="1"/>
    <x v="54"/>
    <x v="0"/>
    <x v="176"/>
    <n v="40"/>
    <n v="5"/>
    <m/>
    <m/>
    <m/>
    <m/>
    <n v="2024"/>
    <s v="Saturday"/>
  </r>
  <r>
    <s v="Call_7877"/>
    <x v="8"/>
    <x v="143"/>
    <x v="3"/>
    <x v="176"/>
    <n v="42"/>
    <n v="4.8"/>
    <m/>
    <m/>
    <m/>
    <m/>
    <n v="2024"/>
    <s v="Saturday"/>
  </r>
  <r>
    <s v="Call_7878"/>
    <x v="2"/>
    <x v="106"/>
    <x v="4"/>
    <x v="177"/>
    <n v="215"/>
    <n v="3.5"/>
    <m/>
    <m/>
    <m/>
    <m/>
    <n v="2024"/>
    <s v="Sunday"/>
  </r>
  <r>
    <s v="Call_7879"/>
    <x v="9"/>
    <x v="11"/>
    <x v="4"/>
    <x v="178"/>
    <n v="130"/>
    <n v="3.4"/>
    <m/>
    <m/>
    <m/>
    <m/>
    <n v="2024"/>
    <s v="Monday"/>
  </r>
  <r>
    <s v="Call_7880"/>
    <x v="11"/>
    <x v="143"/>
    <x v="4"/>
    <x v="178"/>
    <n v="190"/>
    <n v="3.3"/>
    <m/>
    <m/>
    <m/>
    <m/>
    <n v="2024"/>
    <s v="Monday"/>
  </r>
  <r>
    <s v="Call_7881"/>
    <x v="4"/>
    <x v="85"/>
    <x v="2"/>
    <x v="178"/>
    <n v="164"/>
    <n v="4.9000000000000004"/>
    <m/>
    <m/>
    <m/>
    <m/>
    <n v="2024"/>
    <s v="Monday"/>
  </r>
  <r>
    <s v="Call_7882"/>
    <x v="14"/>
    <x v="37"/>
    <x v="1"/>
    <x v="179"/>
    <n v="76"/>
    <n v="4.5"/>
    <m/>
    <m/>
    <m/>
    <m/>
    <n v="2024"/>
    <s v="Tuesday"/>
  </r>
  <r>
    <s v="Call_7883"/>
    <x v="2"/>
    <x v="21"/>
    <x v="1"/>
    <x v="180"/>
    <n v="87"/>
    <n v="4.8"/>
    <m/>
    <m/>
    <m/>
    <m/>
    <n v="2024"/>
    <s v="Wednesday"/>
  </r>
  <r>
    <s v="Call_7884"/>
    <x v="7"/>
    <x v="64"/>
    <x v="4"/>
    <x v="180"/>
    <n v="84"/>
    <n v="4.8"/>
    <m/>
    <m/>
    <m/>
    <m/>
    <n v="2024"/>
    <s v="Wednesday"/>
  </r>
  <r>
    <s v="Call_7885"/>
    <x v="10"/>
    <x v="59"/>
    <x v="3"/>
    <x v="180"/>
    <n v="114"/>
    <n v="3.9"/>
    <m/>
    <m/>
    <m/>
    <m/>
    <n v="2024"/>
    <s v="Wednesday"/>
  </r>
  <r>
    <s v="Call_7886"/>
    <x v="9"/>
    <x v="53"/>
    <x v="1"/>
    <x v="181"/>
    <n v="56"/>
    <n v="3.9"/>
    <m/>
    <m/>
    <m/>
    <m/>
    <n v="2024"/>
    <s v="Thursday"/>
  </r>
  <r>
    <s v="Call_7887"/>
    <x v="14"/>
    <x v="147"/>
    <x v="2"/>
    <x v="181"/>
    <n v="27"/>
    <n v="3.7"/>
    <m/>
    <m/>
    <m/>
    <m/>
    <n v="2024"/>
    <s v="Thursday"/>
  </r>
  <r>
    <s v="Call_7888"/>
    <x v="1"/>
    <x v="7"/>
    <x v="0"/>
    <x v="182"/>
    <n v="84"/>
    <n v="4.8"/>
    <m/>
    <m/>
    <m/>
    <m/>
    <n v="2024"/>
    <s v="Friday"/>
  </r>
  <r>
    <s v="Call_7889"/>
    <x v="7"/>
    <x v="57"/>
    <x v="2"/>
    <x v="182"/>
    <n v="72"/>
    <n v="3.5"/>
    <m/>
    <m/>
    <m/>
    <m/>
    <n v="2024"/>
    <s v="Friday"/>
  </r>
  <r>
    <s v="Call_7890"/>
    <x v="2"/>
    <x v="75"/>
    <x v="3"/>
    <x v="183"/>
    <n v="126"/>
    <n v="4.2"/>
    <m/>
    <m/>
    <m/>
    <m/>
    <n v="2024"/>
    <s v="Saturday"/>
  </r>
  <r>
    <s v="Call_7891"/>
    <x v="1"/>
    <x v="24"/>
    <x v="2"/>
    <x v="184"/>
    <n v="88"/>
    <n v="4.9000000000000004"/>
    <m/>
    <m/>
    <m/>
    <m/>
    <n v="2024"/>
    <s v="Sunday"/>
  </r>
  <r>
    <s v="Call_7892"/>
    <x v="0"/>
    <x v="39"/>
    <x v="2"/>
    <x v="184"/>
    <n v="124"/>
    <n v="4.5999999999999996"/>
    <m/>
    <m/>
    <m/>
    <m/>
    <n v="2024"/>
    <s v="Sunday"/>
  </r>
  <r>
    <s v="Call_7893"/>
    <x v="13"/>
    <x v="65"/>
    <x v="2"/>
    <x v="185"/>
    <n v="84"/>
    <n v="2.6"/>
    <m/>
    <m/>
    <m/>
    <m/>
    <n v="2024"/>
    <s v="Monday"/>
  </r>
  <r>
    <s v="Call_7894"/>
    <x v="9"/>
    <x v="114"/>
    <x v="3"/>
    <x v="185"/>
    <n v="80"/>
    <n v="2.7"/>
    <m/>
    <m/>
    <m/>
    <m/>
    <n v="2024"/>
    <s v="Monday"/>
  </r>
  <r>
    <s v="Call_7895"/>
    <x v="12"/>
    <x v="28"/>
    <x v="3"/>
    <x v="186"/>
    <n v="176"/>
    <n v="4.7"/>
    <m/>
    <m/>
    <m/>
    <m/>
    <n v="2024"/>
    <s v="Tuesday"/>
  </r>
  <r>
    <s v="Call_7896"/>
    <x v="0"/>
    <x v="77"/>
    <x v="4"/>
    <x v="187"/>
    <n v="84"/>
    <n v="3.9"/>
    <m/>
    <m/>
    <m/>
    <m/>
    <n v="2024"/>
    <s v="Wednesday"/>
  </r>
  <r>
    <s v="Call_7897"/>
    <x v="1"/>
    <x v="111"/>
    <x v="4"/>
    <x v="187"/>
    <n v="164"/>
    <n v="2.8"/>
    <m/>
    <m/>
    <m/>
    <m/>
    <n v="2024"/>
    <s v="Wednesday"/>
  </r>
  <r>
    <s v="Call_7898"/>
    <x v="14"/>
    <x v="66"/>
    <x v="0"/>
    <x v="187"/>
    <n v="132"/>
    <n v="3.1"/>
    <m/>
    <m/>
    <m/>
    <m/>
    <n v="2024"/>
    <s v="Wednesday"/>
  </r>
  <r>
    <s v="Call_7899"/>
    <x v="9"/>
    <x v="152"/>
    <x v="2"/>
    <x v="188"/>
    <n v="27"/>
    <n v="4.2"/>
    <m/>
    <m/>
    <m/>
    <m/>
    <n v="2024"/>
    <s v="Thursday"/>
  </r>
  <r>
    <s v="Call_7900"/>
    <x v="1"/>
    <x v="108"/>
    <x v="3"/>
    <x v="188"/>
    <n v="27"/>
    <n v="4.3"/>
    <m/>
    <m/>
    <m/>
    <m/>
    <n v="2024"/>
    <s v="Thursday"/>
  </r>
  <r>
    <s v="Call_7901"/>
    <x v="1"/>
    <x v="110"/>
    <x v="1"/>
    <x v="188"/>
    <n v="20"/>
    <n v="2.7"/>
    <m/>
    <m/>
    <m/>
    <m/>
    <n v="2024"/>
    <s v="Thursday"/>
  </r>
  <r>
    <s v="Call_7902"/>
    <x v="9"/>
    <x v="103"/>
    <x v="3"/>
    <x v="189"/>
    <n v="112"/>
    <n v="2.2999999999999998"/>
    <m/>
    <m/>
    <m/>
    <m/>
    <n v="2024"/>
    <s v="Friday"/>
  </r>
  <r>
    <s v="Call_7903"/>
    <x v="3"/>
    <x v="73"/>
    <x v="2"/>
    <x v="189"/>
    <n v="60"/>
    <n v="2.2999999999999998"/>
    <m/>
    <m/>
    <m/>
    <m/>
    <n v="2024"/>
    <s v="Friday"/>
  </r>
  <r>
    <s v="Call_7904"/>
    <x v="3"/>
    <x v="111"/>
    <x v="2"/>
    <x v="190"/>
    <n v="102"/>
    <n v="2.9"/>
    <m/>
    <m/>
    <m/>
    <m/>
    <n v="2024"/>
    <s v="Saturday"/>
  </r>
  <r>
    <s v="Call_7905"/>
    <x v="4"/>
    <x v="19"/>
    <x v="2"/>
    <x v="190"/>
    <n v="38"/>
    <n v="4.2"/>
    <m/>
    <m/>
    <m/>
    <m/>
    <n v="2024"/>
    <s v="Saturday"/>
  </r>
  <r>
    <s v="Call_7906"/>
    <x v="9"/>
    <x v="153"/>
    <x v="0"/>
    <x v="190"/>
    <n v="82"/>
    <n v="4.5999999999999996"/>
    <m/>
    <m/>
    <m/>
    <m/>
    <n v="2024"/>
    <s v="Saturday"/>
  </r>
  <r>
    <s v="Call_7907"/>
    <x v="3"/>
    <x v="69"/>
    <x v="1"/>
    <x v="191"/>
    <n v="125"/>
    <n v="4.5"/>
    <m/>
    <m/>
    <m/>
    <m/>
    <n v="2024"/>
    <s v="Tuesday"/>
  </r>
  <r>
    <s v="Call_7908"/>
    <x v="11"/>
    <x v="154"/>
    <x v="4"/>
    <x v="192"/>
    <n v="72"/>
    <n v="3.7"/>
    <m/>
    <m/>
    <m/>
    <m/>
    <n v="2024"/>
    <s v="Wednesday"/>
  </r>
  <r>
    <s v="Call_7909"/>
    <x v="1"/>
    <x v="87"/>
    <x v="4"/>
    <x v="192"/>
    <n v="195"/>
    <n v="4.0999999999999996"/>
    <m/>
    <m/>
    <m/>
    <m/>
    <n v="2024"/>
    <s v="Wednesday"/>
  </r>
  <r>
    <s v="Call_7910"/>
    <x v="9"/>
    <x v="7"/>
    <x v="4"/>
    <x v="193"/>
    <n v="160"/>
    <n v="3.4"/>
    <m/>
    <m/>
    <m/>
    <m/>
    <n v="2024"/>
    <s v="Thursday"/>
  </r>
  <r>
    <s v="Call_7911"/>
    <x v="12"/>
    <x v="29"/>
    <x v="0"/>
    <x v="193"/>
    <n v="78"/>
    <n v="3.3"/>
    <m/>
    <m/>
    <m/>
    <m/>
    <n v="2024"/>
    <s v="Thursday"/>
  </r>
  <r>
    <s v="Call_7912"/>
    <x v="0"/>
    <x v="83"/>
    <x v="0"/>
    <x v="194"/>
    <n v="70"/>
    <n v="4.4000000000000004"/>
    <m/>
    <m/>
    <m/>
    <m/>
    <n v="2024"/>
    <s v="Friday"/>
  </r>
  <r>
    <s v="Call_7913"/>
    <x v="2"/>
    <x v="32"/>
    <x v="3"/>
    <x v="194"/>
    <n v="105"/>
    <n v="4.2"/>
    <m/>
    <m/>
    <m/>
    <m/>
    <n v="2024"/>
    <s v="Friday"/>
  </r>
  <r>
    <s v="Call_7914"/>
    <x v="0"/>
    <x v="99"/>
    <x v="3"/>
    <x v="195"/>
    <n v="78"/>
    <n v="3.4"/>
    <m/>
    <m/>
    <m/>
    <m/>
    <n v="2024"/>
    <s v="Saturday"/>
  </r>
  <r>
    <s v="Call_7915"/>
    <x v="13"/>
    <x v="67"/>
    <x v="3"/>
    <x v="196"/>
    <n v="205"/>
    <n v="4.4000000000000004"/>
    <m/>
    <m/>
    <m/>
    <m/>
    <n v="2024"/>
    <s v="Monday"/>
  </r>
  <r>
    <s v="Call_7916"/>
    <x v="8"/>
    <x v="150"/>
    <x v="3"/>
    <x v="196"/>
    <n v="78"/>
    <n v="2.7"/>
    <m/>
    <m/>
    <m/>
    <m/>
    <n v="2024"/>
    <s v="Monday"/>
  </r>
  <r>
    <s v="Call_7917"/>
    <x v="1"/>
    <x v="20"/>
    <x v="4"/>
    <x v="196"/>
    <n v="38"/>
    <n v="4.5"/>
    <m/>
    <m/>
    <m/>
    <m/>
    <n v="2024"/>
    <s v="Monday"/>
  </r>
  <r>
    <s v="Call_7918"/>
    <x v="13"/>
    <x v="147"/>
    <x v="2"/>
    <x v="196"/>
    <n v="92"/>
    <n v="1.7"/>
    <m/>
    <m/>
    <m/>
    <m/>
    <n v="2024"/>
    <s v="Monday"/>
  </r>
  <r>
    <s v="Call_7919"/>
    <x v="14"/>
    <x v="155"/>
    <x v="0"/>
    <x v="196"/>
    <n v="36"/>
    <n v="4.7"/>
    <m/>
    <m/>
    <m/>
    <m/>
    <n v="2024"/>
    <s v="Monday"/>
  </r>
  <r>
    <s v="Call_7920"/>
    <x v="12"/>
    <x v="136"/>
    <x v="1"/>
    <x v="196"/>
    <n v="76"/>
    <n v="4.4000000000000004"/>
    <m/>
    <m/>
    <m/>
    <m/>
    <n v="2024"/>
    <s v="Monday"/>
  </r>
  <r>
    <s v="Call_7921"/>
    <x v="5"/>
    <x v="51"/>
    <x v="0"/>
    <x v="197"/>
    <n v="170"/>
    <n v="3.5"/>
    <m/>
    <m/>
    <m/>
    <m/>
    <n v="2024"/>
    <s v="Wednesday"/>
  </r>
  <r>
    <s v="Call_7922"/>
    <x v="13"/>
    <x v="6"/>
    <x v="4"/>
    <x v="198"/>
    <n v="117"/>
    <n v="4.7"/>
    <m/>
    <m/>
    <m/>
    <m/>
    <n v="2024"/>
    <s v="Thursday"/>
  </r>
  <r>
    <s v="Call_7923"/>
    <x v="10"/>
    <x v="53"/>
    <x v="1"/>
    <x v="198"/>
    <n v="20"/>
    <n v="4.3"/>
    <m/>
    <m/>
    <m/>
    <m/>
    <n v="2024"/>
    <s v="Thursday"/>
  </r>
  <r>
    <s v="Call_7924"/>
    <x v="12"/>
    <x v="75"/>
    <x v="4"/>
    <x v="198"/>
    <n v="99"/>
    <n v="4.0999999999999996"/>
    <m/>
    <m/>
    <m/>
    <m/>
    <n v="2024"/>
    <s v="Thursday"/>
  </r>
  <r>
    <s v="Call_7925"/>
    <x v="6"/>
    <x v="156"/>
    <x v="1"/>
    <x v="199"/>
    <n v="105"/>
    <n v="2.9"/>
    <m/>
    <m/>
    <m/>
    <m/>
    <n v="2024"/>
    <s v="Friday"/>
  </r>
  <r>
    <s v="Call_7926"/>
    <x v="7"/>
    <x v="111"/>
    <x v="3"/>
    <x v="199"/>
    <n v="195"/>
    <n v="3.4"/>
    <m/>
    <m/>
    <m/>
    <m/>
    <n v="2024"/>
    <s v="Friday"/>
  </r>
  <r>
    <s v="Call_7927"/>
    <x v="2"/>
    <x v="108"/>
    <x v="1"/>
    <x v="200"/>
    <n v="152"/>
    <n v="4.5999999999999996"/>
    <m/>
    <m/>
    <m/>
    <m/>
    <n v="2024"/>
    <s v="Saturday"/>
  </r>
  <r>
    <s v="Call_7928"/>
    <x v="7"/>
    <x v="35"/>
    <x v="3"/>
    <x v="201"/>
    <n v="195"/>
    <n v="4.9000000000000004"/>
    <m/>
    <m/>
    <m/>
    <m/>
    <n v="2024"/>
    <s v="Sunday"/>
  </r>
  <r>
    <s v="Call_7929"/>
    <x v="5"/>
    <x v="113"/>
    <x v="2"/>
    <x v="201"/>
    <n v="70"/>
    <n v="3.6"/>
    <m/>
    <m/>
    <m/>
    <m/>
    <n v="2024"/>
    <s v="Sunday"/>
  </r>
  <r>
    <s v="Call_7930"/>
    <x v="12"/>
    <x v="157"/>
    <x v="2"/>
    <x v="201"/>
    <n v="22"/>
    <n v="3.5"/>
    <m/>
    <m/>
    <m/>
    <m/>
    <n v="2024"/>
    <s v="Sunday"/>
  </r>
  <r>
    <s v="Call_7931"/>
    <x v="4"/>
    <x v="86"/>
    <x v="4"/>
    <x v="202"/>
    <n v="40"/>
    <n v="3.3"/>
    <m/>
    <m/>
    <m/>
    <m/>
    <n v="2024"/>
    <s v="Monday"/>
  </r>
  <r>
    <s v="Call_7932"/>
    <x v="4"/>
    <x v="55"/>
    <x v="1"/>
    <x v="203"/>
    <n v="54"/>
    <n v="3.8"/>
    <m/>
    <m/>
    <m/>
    <m/>
    <n v="2024"/>
    <s v="Tuesday"/>
  </r>
  <r>
    <s v="Call_7933"/>
    <x v="1"/>
    <x v="49"/>
    <x v="1"/>
    <x v="203"/>
    <n v="60"/>
    <n v="2.5"/>
    <m/>
    <m/>
    <m/>
    <m/>
    <n v="2024"/>
    <s v="Tuesday"/>
  </r>
  <r>
    <s v="Call_7934"/>
    <x v="11"/>
    <x v="134"/>
    <x v="0"/>
    <x v="204"/>
    <n v="58"/>
    <n v="4.5999999999999996"/>
    <m/>
    <m/>
    <m/>
    <m/>
    <n v="2024"/>
    <s v="Thursday"/>
  </r>
  <r>
    <s v="Call_7935"/>
    <x v="6"/>
    <x v="29"/>
    <x v="4"/>
    <x v="204"/>
    <n v="220"/>
    <n v="4.7"/>
    <m/>
    <m/>
    <m/>
    <m/>
    <n v="2024"/>
    <s v="Thursday"/>
  </r>
  <r>
    <s v="Call_7936"/>
    <x v="0"/>
    <x v="47"/>
    <x v="4"/>
    <x v="204"/>
    <n v="27"/>
    <n v="3.6"/>
    <m/>
    <m/>
    <m/>
    <m/>
    <n v="2024"/>
    <s v="Thursday"/>
  </r>
  <r>
    <s v="Call_7937"/>
    <x v="7"/>
    <x v="33"/>
    <x v="4"/>
    <x v="205"/>
    <n v="26"/>
    <n v="4.3"/>
    <m/>
    <m/>
    <m/>
    <m/>
    <n v="2024"/>
    <s v="Saturday"/>
  </r>
  <r>
    <s v="Call_7938"/>
    <x v="10"/>
    <x v="104"/>
    <x v="3"/>
    <x v="206"/>
    <n v="160"/>
    <n v="4.7"/>
    <m/>
    <m/>
    <m/>
    <m/>
    <n v="2024"/>
    <s v="Sunday"/>
  </r>
  <r>
    <s v="Call_7939"/>
    <x v="12"/>
    <x v="6"/>
    <x v="1"/>
    <x v="206"/>
    <n v="200"/>
    <n v="4.9000000000000004"/>
    <m/>
    <m/>
    <m/>
    <m/>
    <n v="2024"/>
    <s v="Sunday"/>
  </r>
  <r>
    <s v="Call_7940"/>
    <x v="12"/>
    <x v="23"/>
    <x v="0"/>
    <x v="207"/>
    <n v="135"/>
    <n v="4.9000000000000004"/>
    <m/>
    <m/>
    <m/>
    <m/>
    <n v="2024"/>
    <s v="Wednesday"/>
  </r>
  <r>
    <s v="Call_7941"/>
    <x v="0"/>
    <x v="3"/>
    <x v="1"/>
    <x v="208"/>
    <n v="22"/>
    <n v="1.9"/>
    <m/>
    <m/>
    <m/>
    <m/>
    <n v="2024"/>
    <s v="Thursday"/>
  </r>
  <r>
    <s v="Call_7942"/>
    <x v="6"/>
    <x v="34"/>
    <x v="3"/>
    <x v="209"/>
    <n v="164"/>
    <n v="4.5"/>
    <m/>
    <m/>
    <m/>
    <m/>
    <n v="2024"/>
    <s v="Friday"/>
  </r>
  <r>
    <s v="Call_7943"/>
    <x v="4"/>
    <x v="22"/>
    <x v="0"/>
    <x v="209"/>
    <n v="21"/>
    <n v="4.9000000000000004"/>
    <m/>
    <m/>
    <m/>
    <m/>
    <n v="2024"/>
    <s v="Friday"/>
  </r>
  <r>
    <s v="Call_7944"/>
    <x v="6"/>
    <x v="131"/>
    <x v="3"/>
    <x v="210"/>
    <n v="120"/>
    <n v="4.5"/>
    <m/>
    <m/>
    <m/>
    <m/>
    <n v="2024"/>
    <s v="Saturday"/>
  </r>
  <r>
    <s v="Call_7945"/>
    <x v="5"/>
    <x v="84"/>
    <x v="2"/>
    <x v="210"/>
    <n v="93"/>
    <n v="2.7"/>
    <m/>
    <m/>
    <m/>
    <m/>
    <n v="2024"/>
    <s v="Saturday"/>
  </r>
  <r>
    <s v="Call_7946"/>
    <x v="4"/>
    <x v="3"/>
    <x v="2"/>
    <x v="210"/>
    <n v="135"/>
    <n v="2.1"/>
    <m/>
    <m/>
    <m/>
    <m/>
    <n v="2024"/>
    <s v="Saturday"/>
  </r>
  <r>
    <s v="Call_7947"/>
    <x v="12"/>
    <x v="78"/>
    <x v="0"/>
    <x v="210"/>
    <n v="210"/>
    <n v="4.2"/>
    <m/>
    <m/>
    <m/>
    <m/>
    <n v="2024"/>
    <s v="Saturday"/>
  </r>
  <r>
    <s v="Call_7948"/>
    <x v="14"/>
    <x v="47"/>
    <x v="2"/>
    <x v="211"/>
    <n v="29"/>
    <n v="4.7"/>
    <m/>
    <m/>
    <m/>
    <m/>
    <n v="2024"/>
    <s v="Sunday"/>
  </r>
  <r>
    <s v="Call_7949"/>
    <x v="8"/>
    <x v="90"/>
    <x v="4"/>
    <x v="211"/>
    <n v="111"/>
    <n v="3.9"/>
    <m/>
    <m/>
    <m/>
    <m/>
    <n v="2024"/>
    <s v="Sunday"/>
  </r>
  <r>
    <s v="Call_7950"/>
    <x v="3"/>
    <x v="89"/>
    <x v="1"/>
    <x v="212"/>
    <n v="63"/>
    <n v="4.0999999999999996"/>
    <m/>
    <m/>
    <m/>
    <m/>
    <n v="2024"/>
    <s v="Monday"/>
  </r>
  <r>
    <s v="Call_7951"/>
    <x v="13"/>
    <x v="0"/>
    <x v="3"/>
    <x v="212"/>
    <n v="44"/>
    <n v="3.8"/>
    <m/>
    <m/>
    <m/>
    <m/>
    <n v="2024"/>
    <s v="Monday"/>
  </r>
  <r>
    <s v="Call_7952"/>
    <x v="3"/>
    <x v="75"/>
    <x v="3"/>
    <x v="213"/>
    <n v="120"/>
    <n v="1.8"/>
    <m/>
    <m/>
    <m/>
    <m/>
    <n v="2024"/>
    <s v="Wednesday"/>
  </r>
  <r>
    <s v="Call_7953"/>
    <x v="4"/>
    <x v="138"/>
    <x v="3"/>
    <x v="213"/>
    <n v="120"/>
    <n v="4.0999999999999996"/>
    <m/>
    <m/>
    <m/>
    <m/>
    <n v="2024"/>
    <s v="Wednesday"/>
  </r>
  <r>
    <s v="Call_7954"/>
    <x v="8"/>
    <x v="157"/>
    <x v="1"/>
    <x v="214"/>
    <n v="40"/>
    <n v="4.4000000000000004"/>
    <m/>
    <m/>
    <m/>
    <m/>
    <n v="2024"/>
    <s v="Thursday"/>
  </r>
  <r>
    <s v="Call_7955"/>
    <x v="5"/>
    <x v="148"/>
    <x v="2"/>
    <x v="214"/>
    <n v="160"/>
    <n v="4.0999999999999996"/>
    <m/>
    <m/>
    <m/>
    <m/>
    <n v="2024"/>
    <s v="Thursday"/>
  </r>
  <r>
    <s v="Call_7956"/>
    <x v="12"/>
    <x v="21"/>
    <x v="3"/>
    <x v="215"/>
    <n v="44"/>
    <n v="3.8"/>
    <m/>
    <m/>
    <m/>
    <m/>
    <n v="2024"/>
    <s v="Friday"/>
  </r>
  <r>
    <s v="Call_7957"/>
    <x v="3"/>
    <x v="130"/>
    <x v="1"/>
    <x v="215"/>
    <n v="80"/>
    <n v="4.3"/>
    <m/>
    <m/>
    <m/>
    <m/>
    <n v="2024"/>
    <s v="Friday"/>
  </r>
  <r>
    <s v="Call_7958"/>
    <x v="10"/>
    <x v="143"/>
    <x v="1"/>
    <x v="216"/>
    <n v="66"/>
    <n v="4.5"/>
    <m/>
    <m/>
    <m/>
    <m/>
    <n v="2024"/>
    <s v="Saturday"/>
  </r>
  <r>
    <s v="Call_7959"/>
    <x v="13"/>
    <x v="133"/>
    <x v="4"/>
    <x v="216"/>
    <n v="82"/>
    <n v="3.4"/>
    <m/>
    <m/>
    <m/>
    <m/>
    <n v="2024"/>
    <s v="Saturday"/>
  </r>
  <r>
    <s v="Call_7960"/>
    <x v="5"/>
    <x v="38"/>
    <x v="3"/>
    <x v="216"/>
    <n v="66"/>
    <n v="4.8"/>
    <m/>
    <m/>
    <m/>
    <m/>
    <n v="2024"/>
    <s v="Saturday"/>
  </r>
  <r>
    <s v="Call_7961"/>
    <x v="12"/>
    <x v="37"/>
    <x v="2"/>
    <x v="216"/>
    <n v="92"/>
    <n v="4.9000000000000004"/>
    <m/>
    <m/>
    <m/>
    <m/>
    <n v="2024"/>
    <s v="Saturday"/>
  </r>
  <r>
    <s v="Call_7962"/>
    <x v="11"/>
    <x v="24"/>
    <x v="4"/>
    <x v="217"/>
    <n v="104"/>
    <n v="4.7"/>
    <m/>
    <m/>
    <m/>
    <m/>
    <n v="2024"/>
    <s v="Sunday"/>
  </r>
  <r>
    <s v="Call_7963"/>
    <x v="4"/>
    <x v="4"/>
    <x v="3"/>
    <x v="217"/>
    <n v="105"/>
    <n v="3.3"/>
    <m/>
    <m/>
    <m/>
    <m/>
    <n v="2024"/>
    <s v="Sunday"/>
  </r>
  <r>
    <s v="Call_7964"/>
    <x v="13"/>
    <x v="21"/>
    <x v="3"/>
    <x v="217"/>
    <n v="100"/>
    <n v="2.8"/>
    <m/>
    <m/>
    <m/>
    <m/>
    <n v="2024"/>
    <s v="Sunday"/>
  </r>
  <r>
    <s v="Call_7965"/>
    <x v="5"/>
    <x v="146"/>
    <x v="4"/>
    <x v="217"/>
    <n v="90"/>
    <n v="4.0999999999999996"/>
    <m/>
    <m/>
    <m/>
    <m/>
    <n v="2024"/>
    <s v="Sunday"/>
  </r>
  <r>
    <s v="Call_7966"/>
    <x v="2"/>
    <x v="18"/>
    <x v="0"/>
    <x v="217"/>
    <n v="110"/>
    <n v="3.5"/>
    <m/>
    <m/>
    <m/>
    <m/>
    <n v="2024"/>
    <s v="Sunday"/>
  </r>
  <r>
    <s v="Call_7967"/>
    <x v="10"/>
    <x v="66"/>
    <x v="4"/>
    <x v="218"/>
    <n v="68"/>
    <n v="2.2999999999999998"/>
    <m/>
    <m/>
    <m/>
    <m/>
    <n v="2024"/>
    <s v="Tuesday"/>
  </r>
  <r>
    <s v="Call_7968"/>
    <x v="4"/>
    <x v="95"/>
    <x v="1"/>
    <x v="219"/>
    <n v="210"/>
    <n v="4.0999999999999996"/>
    <m/>
    <m/>
    <m/>
    <m/>
    <n v="2024"/>
    <s v="Wednesday"/>
  </r>
  <r>
    <s v="Call_7969"/>
    <x v="1"/>
    <x v="145"/>
    <x v="0"/>
    <x v="219"/>
    <n v="111"/>
    <n v="4.3"/>
    <m/>
    <m/>
    <m/>
    <m/>
    <n v="2024"/>
    <s v="Wednesday"/>
  </r>
  <r>
    <s v="Call_7970"/>
    <x v="1"/>
    <x v="41"/>
    <x v="1"/>
    <x v="220"/>
    <n v="45"/>
    <n v="4.9000000000000004"/>
    <m/>
    <m/>
    <m/>
    <m/>
    <n v="2024"/>
    <s v="Thursday"/>
  </r>
  <r>
    <s v="Call_7971"/>
    <x v="7"/>
    <x v="55"/>
    <x v="0"/>
    <x v="221"/>
    <n v="132"/>
    <n v="4"/>
    <m/>
    <m/>
    <m/>
    <m/>
    <n v="2024"/>
    <s v="Friday"/>
  </r>
  <r>
    <s v="Call_7972"/>
    <x v="0"/>
    <x v="70"/>
    <x v="4"/>
    <x v="221"/>
    <n v="20"/>
    <n v="4.7"/>
    <m/>
    <m/>
    <m/>
    <m/>
    <n v="2024"/>
    <s v="Friday"/>
  </r>
  <r>
    <s v="Call_7973"/>
    <x v="6"/>
    <x v="74"/>
    <x v="3"/>
    <x v="221"/>
    <n v="36"/>
    <n v="3.4"/>
    <m/>
    <m/>
    <m/>
    <m/>
    <n v="2024"/>
    <s v="Friday"/>
  </r>
  <r>
    <s v="Call_7974"/>
    <x v="13"/>
    <x v="5"/>
    <x v="1"/>
    <x v="222"/>
    <n v="72"/>
    <n v="4"/>
    <m/>
    <m/>
    <m/>
    <m/>
    <n v="2024"/>
    <s v="Sunday"/>
  </r>
  <r>
    <s v="Call_7975"/>
    <x v="9"/>
    <x v="75"/>
    <x v="1"/>
    <x v="222"/>
    <n v="63"/>
    <n v="4.5"/>
    <m/>
    <m/>
    <m/>
    <m/>
    <n v="2024"/>
    <s v="Sunday"/>
  </r>
  <r>
    <s v="Call_7976"/>
    <x v="9"/>
    <x v="6"/>
    <x v="0"/>
    <x v="223"/>
    <n v="44"/>
    <n v="4.5"/>
    <m/>
    <m/>
    <m/>
    <m/>
    <n v="2024"/>
    <s v="Monday"/>
  </r>
  <r>
    <s v="Call_7977"/>
    <x v="0"/>
    <x v="84"/>
    <x v="2"/>
    <x v="223"/>
    <n v="132"/>
    <n v="4.9000000000000004"/>
    <m/>
    <m/>
    <m/>
    <m/>
    <n v="2024"/>
    <s v="Monday"/>
  </r>
  <r>
    <s v="Call_7978"/>
    <x v="12"/>
    <x v="97"/>
    <x v="3"/>
    <x v="223"/>
    <n v="46"/>
    <n v="4.4000000000000004"/>
    <m/>
    <m/>
    <m/>
    <m/>
    <n v="2024"/>
    <s v="Monday"/>
  </r>
  <r>
    <s v="Call_7979"/>
    <x v="12"/>
    <x v="74"/>
    <x v="3"/>
    <x v="223"/>
    <n v="96"/>
    <n v="2.9"/>
    <m/>
    <m/>
    <m/>
    <m/>
    <n v="2024"/>
    <s v="Monday"/>
  </r>
  <r>
    <s v="Call_7980"/>
    <x v="8"/>
    <x v="37"/>
    <x v="0"/>
    <x v="224"/>
    <n v="75"/>
    <n v="4.4000000000000004"/>
    <m/>
    <m/>
    <m/>
    <m/>
    <n v="2024"/>
    <s v="Tuesday"/>
  </r>
  <r>
    <s v="Call_7981"/>
    <x v="5"/>
    <x v="143"/>
    <x v="3"/>
    <x v="225"/>
    <n v="88"/>
    <n v="4.3"/>
    <m/>
    <m/>
    <m/>
    <m/>
    <n v="2024"/>
    <s v="Wednesday"/>
  </r>
  <r>
    <s v="Call_7982"/>
    <x v="1"/>
    <x v="41"/>
    <x v="0"/>
    <x v="225"/>
    <n v="24"/>
    <n v="4.7"/>
    <m/>
    <m/>
    <m/>
    <m/>
    <n v="2024"/>
    <s v="Wednesday"/>
  </r>
  <r>
    <s v="Call_7983"/>
    <x v="3"/>
    <x v="20"/>
    <x v="4"/>
    <x v="225"/>
    <n v="96"/>
    <n v="3.2"/>
    <m/>
    <m/>
    <m/>
    <m/>
    <n v="2024"/>
    <s v="Wednesday"/>
  </r>
  <r>
    <s v="Call_7984"/>
    <x v="4"/>
    <x v="111"/>
    <x v="4"/>
    <x v="226"/>
    <n v="124"/>
    <n v="2.2999999999999998"/>
    <m/>
    <m/>
    <m/>
    <m/>
    <n v="2024"/>
    <s v="Thursday"/>
  </r>
  <r>
    <s v="Call_7985"/>
    <x v="3"/>
    <x v="93"/>
    <x v="2"/>
    <x v="227"/>
    <n v="130"/>
    <n v="3.6"/>
    <m/>
    <m/>
    <m/>
    <m/>
    <n v="2024"/>
    <s v="Friday"/>
  </r>
  <r>
    <s v="Call_7986"/>
    <x v="12"/>
    <x v="156"/>
    <x v="1"/>
    <x v="227"/>
    <n v="45"/>
    <n v="4.5999999999999996"/>
    <m/>
    <m/>
    <m/>
    <m/>
    <n v="2024"/>
    <s v="Friday"/>
  </r>
  <r>
    <s v="Call_7987"/>
    <x v="2"/>
    <x v="90"/>
    <x v="4"/>
    <x v="227"/>
    <n v="66"/>
    <n v="4"/>
    <m/>
    <m/>
    <m/>
    <m/>
    <n v="2024"/>
    <s v="Friday"/>
  </r>
  <r>
    <s v="Call_7988"/>
    <x v="0"/>
    <x v="32"/>
    <x v="0"/>
    <x v="227"/>
    <n v="58"/>
    <n v="4.7"/>
    <m/>
    <m/>
    <m/>
    <m/>
    <n v="2024"/>
    <s v="Friday"/>
  </r>
  <r>
    <s v="Call_7989"/>
    <x v="13"/>
    <x v="125"/>
    <x v="4"/>
    <x v="228"/>
    <n v="152"/>
    <n v="4.3"/>
    <m/>
    <m/>
    <m/>
    <m/>
    <n v="2024"/>
    <s v="Saturday"/>
  </r>
  <r>
    <s v="Call_7990"/>
    <x v="4"/>
    <x v="33"/>
    <x v="3"/>
    <x v="228"/>
    <n v="75"/>
    <n v="2.8"/>
    <m/>
    <m/>
    <m/>
    <m/>
    <n v="2024"/>
    <s v="Saturday"/>
  </r>
  <r>
    <s v="Call_7991"/>
    <x v="10"/>
    <x v="70"/>
    <x v="1"/>
    <x v="228"/>
    <n v="78"/>
    <n v="4"/>
    <m/>
    <m/>
    <m/>
    <m/>
    <n v="2024"/>
    <s v="Saturday"/>
  </r>
  <r>
    <s v="Call_7992"/>
    <x v="0"/>
    <x v="30"/>
    <x v="2"/>
    <x v="228"/>
    <n v="69"/>
    <n v="3.9"/>
    <m/>
    <m/>
    <m/>
    <m/>
    <n v="2024"/>
    <s v="Saturday"/>
  </r>
  <r>
    <s v="Call_7993"/>
    <x v="11"/>
    <x v="55"/>
    <x v="0"/>
    <x v="229"/>
    <n v="46"/>
    <n v="3.1"/>
    <m/>
    <m/>
    <m/>
    <m/>
    <n v="2024"/>
    <s v="Sunday"/>
  </r>
  <r>
    <s v="Call_7994"/>
    <x v="13"/>
    <x v="139"/>
    <x v="4"/>
    <x v="229"/>
    <n v="64"/>
    <n v="2.7"/>
    <m/>
    <m/>
    <m/>
    <m/>
    <n v="2024"/>
    <s v="Sunday"/>
  </r>
  <r>
    <s v="Call_7995"/>
    <x v="6"/>
    <x v="99"/>
    <x v="1"/>
    <x v="229"/>
    <n v="38"/>
    <n v="4.7"/>
    <m/>
    <m/>
    <m/>
    <m/>
    <n v="2024"/>
    <s v="Sunday"/>
  </r>
  <r>
    <s v="Call_7996"/>
    <x v="0"/>
    <x v="20"/>
    <x v="1"/>
    <x v="230"/>
    <n v="90"/>
    <n v="4.3"/>
    <m/>
    <m/>
    <m/>
    <m/>
    <n v="2024"/>
    <s v="Tuesday"/>
  </r>
  <r>
    <s v="Call_7997"/>
    <x v="7"/>
    <x v="131"/>
    <x v="1"/>
    <x v="230"/>
    <n v="32"/>
    <n v="3.8"/>
    <m/>
    <m/>
    <m/>
    <m/>
    <n v="2024"/>
    <s v="Tuesday"/>
  </r>
  <r>
    <s v="Call_7998"/>
    <x v="8"/>
    <x v="29"/>
    <x v="4"/>
    <x v="230"/>
    <n v="120"/>
    <n v="4.4000000000000004"/>
    <m/>
    <m/>
    <m/>
    <m/>
    <n v="2024"/>
    <s v="Tuesday"/>
  </r>
  <r>
    <s v="Call_7999"/>
    <x v="6"/>
    <x v="126"/>
    <x v="1"/>
    <x v="230"/>
    <n v="31"/>
    <n v="3.9"/>
    <m/>
    <m/>
    <m/>
    <m/>
    <n v="2024"/>
    <s v="Tuesday"/>
  </r>
  <r>
    <s v="Call_8000"/>
    <x v="2"/>
    <x v="77"/>
    <x v="4"/>
    <x v="231"/>
    <n v="108"/>
    <n v="4.9000000000000004"/>
    <m/>
    <m/>
    <m/>
    <m/>
    <n v="2024"/>
    <s v="Wednesday"/>
  </r>
  <r>
    <s v="Call_8001"/>
    <x v="0"/>
    <x v="50"/>
    <x v="4"/>
    <x v="231"/>
    <n v="180"/>
    <n v="4.2"/>
    <m/>
    <m/>
    <m/>
    <m/>
    <n v="2024"/>
    <s v="Wednesday"/>
  </r>
  <r>
    <s v="Call_8002"/>
    <x v="7"/>
    <x v="54"/>
    <x v="2"/>
    <x v="232"/>
    <n v="124"/>
    <n v="4"/>
    <m/>
    <m/>
    <m/>
    <m/>
    <n v="2024"/>
    <s v="Thursday"/>
  </r>
  <r>
    <s v="Call_8003"/>
    <x v="5"/>
    <x v="67"/>
    <x v="2"/>
    <x v="232"/>
    <n v="23"/>
    <n v="4.2"/>
    <m/>
    <m/>
    <m/>
    <m/>
    <n v="2024"/>
    <s v="Thursday"/>
  </r>
  <r>
    <s v="Call_8004"/>
    <x v="12"/>
    <x v="44"/>
    <x v="0"/>
    <x v="233"/>
    <n v="24"/>
    <n v="4.8"/>
    <m/>
    <m/>
    <m/>
    <m/>
    <n v="2024"/>
    <s v="Friday"/>
  </r>
  <r>
    <s v="Call_8005"/>
    <x v="5"/>
    <x v="116"/>
    <x v="1"/>
    <x v="234"/>
    <n v="52"/>
    <n v="1.1000000000000001"/>
    <m/>
    <m/>
    <m/>
    <m/>
    <n v="2024"/>
    <s v="Saturday"/>
  </r>
  <r>
    <s v="Call_8006"/>
    <x v="2"/>
    <x v="62"/>
    <x v="0"/>
    <x v="235"/>
    <n v="168"/>
    <n v="4"/>
    <m/>
    <m/>
    <m/>
    <m/>
    <n v="2024"/>
    <s v="Sunday"/>
  </r>
  <r>
    <s v="Call_8007"/>
    <x v="13"/>
    <x v="42"/>
    <x v="4"/>
    <x v="236"/>
    <n v="125"/>
    <n v="4.8"/>
    <m/>
    <m/>
    <m/>
    <m/>
    <n v="2024"/>
    <s v="Tuesday"/>
  </r>
  <r>
    <s v="Call_8008"/>
    <x v="0"/>
    <x v="51"/>
    <x v="0"/>
    <x v="237"/>
    <n v="50"/>
    <n v="4.2"/>
    <m/>
    <m/>
    <m/>
    <m/>
    <n v="2024"/>
    <s v="Wednesday"/>
  </r>
  <r>
    <s v="Call_8009"/>
    <x v="9"/>
    <x v="30"/>
    <x v="1"/>
    <x v="238"/>
    <n v="220"/>
    <n v="4.5999999999999996"/>
    <m/>
    <m/>
    <m/>
    <m/>
    <n v="2024"/>
    <s v="Thursday"/>
  </r>
  <r>
    <s v="Call_8010"/>
    <x v="6"/>
    <x v="130"/>
    <x v="0"/>
    <x v="238"/>
    <n v="180"/>
    <n v="4"/>
    <m/>
    <m/>
    <m/>
    <m/>
    <n v="2024"/>
    <s v="Thursday"/>
  </r>
  <r>
    <s v="Call_8011"/>
    <x v="2"/>
    <x v="77"/>
    <x v="1"/>
    <x v="238"/>
    <n v="110"/>
    <n v="3.9"/>
    <m/>
    <m/>
    <m/>
    <m/>
    <n v="2024"/>
    <s v="Thursday"/>
  </r>
  <r>
    <s v="Call_8012"/>
    <x v="12"/>
    <x v="151"/>
    <x v="0"/>
    <x v="238"/>
    <n v="36"/>
    <n v="2.8"/>
    <m/>
    <m/>
    <m/>
    <m/>
    <n v="2024"/>
    <s v="Thursday"/>
  </r>
  <r>
    <s v="Call_8013"/>
    <x v="1"/>
    <x v="92"/>
    <x v="2"/>
    <x v="239"/>
    <n v="93"/>
    <n v="4.7"/>
    <m/>
    <m/>
    <m/>
    <m/>
    <n v="2024"/>
    <s v="Friday"/>
  </r>
  <r>
    <s v="Call_8014"/>
    <x v="6"/>
    <x v="134"/>
    <x v="0"/>
    <x v="239"/>
    <n v="38"/>
    <n v="4.2"/>
    <m/>
    <m/>
    <m/>
    <m/>
    <n v="2024"/>
    <s v="Friday"/>
  </r>
  <r>
    <s v="Call_8015"/>
    <x v="2"/>
    <x v="130"/>
    <x v="2"/>
    <x v="240"/>
    <n v="66"/>
    <n v="3.9"/>
    <m/>
    <m/>
    <m/>
    <m/>
    <n v="2024"/>
    <s v="Saturday"/>
  </r>
  <r>
    <s v="Call_8016"/>
    <x v="5"/>
    <x v="42"/>
    <x v="0"/>
    <x v="240"/>
    <n v="215"/>
    <n v="4.5999999999999996"/>
    <m/>
    <m/>
    <m/>
    <m/>
    <n v="2024"/>
    <s v="Saturday"/>
  </r>
  <r>
    <s v="Call_8017"/>
    <x v="5"/>
    <x v="64"/>
    <x v="2"/>
    <x v="240"/>
    <n v="92"/>
    <n v="4.3"/>
    <m/>
    <m/>
    <m/>
    <m/>
    <n v="2024"/>
    <s v="Saturday"/>
  </r>
  <r>
    <s v="Call_8018"/>
    <x v="4"/>
    <x v="74"/>
    <x v="0"/>
    <x v="240"/>
    <n v="80"/>
    <n v="3.6"/>
    <m/>
    <m/>
    <m/>
    <m/>
    <n v="2024"/>
    <s v="Saturday"/>
  </r>
  <r>
    <s v="Call_8019"/>
    <x v="4"/>
    <x v="22"/>
    <x v="0"/>
    <x v="241"/>
    <n v="123"/>
    <n v="4.9000000000000004"/>
    <m/>
    <m/>
    <m/>
    <m/>
    <n v="2024"/>
    <s v="Sunday"/>
  </r>
  <r>
    <s v="Call_8020"/>
    <x v="12"/>
    <x v="48"/>
    <x v="3"/>
    <x v="241"/>
    <n v="23"/>
    <n v="2.4"/>
    <m/>
    <m/>
    <m/>
    <m/>
    <n v="2024"/>
    <s v="Sunday"/>
  </r>
  <r>
    <s v="Call_8021"/>
    <x v="11"/>
    <x v="127"/>
    <x v="1"/>
    <x v="241"/>
    <n v="63"/>
    <n v="4.2"/>
    <m/>
    <m/>
    <m/>
    <m/>
    <n v="2024"/>
    <s v="Sunday"/>
  </r>
  <r>
    <s v="Call_8022"/>
    <x v="14"/>
    <x v="66"/>
    <x v="4"/>
    <x v="241"/>
    <n v="52"/>
    <n v="3.9"/>
    <m/>
    <m/>
    <m/>
    <m/>
    <n v="2024"/>
    <s v="Sunday"/>
  </r>
  <r>
    <s v="Call_8023"/>
    <x v="5"/>
    <x v="99"/>
    <x v="4"/>
    <x v="241"/>
    <n v="60"/>
    <n v="4.2"/>
    <m/>
    <m/>
    <m/>
    <m/>
    <n v="2024"/>
    <s v="Sunday"/>
  </r>
  <r>
    <s v="Call_8024"/>
    <x v="4"/>
    <x v="19"/>
    <x v="2"/>
    <x v="242"/>
    <n v="87"/>
    <n v="3.9"/>
    <m/>
    <m/>
    <m/>
    <m/>
    <n v="2024"/>
    <s v="Monday"/>
  </r>
  <r>
    <s v="Call_8025"/>
    <x v="8"/>
    <x v="74"/>
    <x v="0"/>
    <x v="243"/>
    <n v="42"/>
    <n v="4.5"/>
    <m/>
    <m/>
    <m/>
    <m/>
    <n v="2024"/>
    <s v="Tuesday"/>
  </r>
  <r>
    <s v="Call_8026"/>
    <x v="10"/>
    <x v="112"/>
    <x v="1"/>
    <x v="244"/>
    <n v="37"/>
    <n v="3.8"/>
    <m/>
    <m/>
    <m/>
    <m/>
    <n v="2024"/>
    <s v="Wednesday"/>
  </r>
  <r>
    <s v="Call_8027"/>
    <x v="10"/>
    <x v="51"/>
    <x v="3"/>
    <x v="244"/>
    <n v="135"/>
    <n v="3.9"/>
    <m/>
    <m/>
    <m/>
    <m/>
    <n v="2024"/>
    <s v="Wednesday"/>
  </r>
  <r>
    <s v="Call_8028"/>
    <x v="8"/>
    <x v="72"/>
    <x v="3"/>
    <x v="244"/>
    <n v="88"/>
    <n v="4.7"/>
    <m/>
    <m/>
    <m/>
    <m/>
    <n v="2024"/>
    <s v="Wednesday"/>
  </r>
  <r>
    <s v="Call_8029"/>
    <x v="13"/>
    <x v="130"/>
    <x v="1"/>
    <x v="244"/>
    <n v="190"/>
    <n v="3.2"/>
    <m/>
    <m/>
    <m/>
    <m/>
    <n v="2024"/>
    <s v="Wednesday"/>
  </r>
  <r>
    <s v="Call_8030"/>
    <x v="13"/>
    <x v="139"/>
    <x v="3"/>
    <x v="244"/>
    <n v="81"/>
    <n v="5"/>
    <m/>
    <m/>
    <m/>
    <m/>
    <n v="2024"/>
    <s v="Wednesday"/>
  </r>
  <r>
    <s v="Call_8031"/>
    <x v="10"/>
    <x v="116"/>
    <x v="1"/>
    <x v="244"/>
    <n v="44"/>
    <n v="3.7"/>
    <m/>
    <m/>
    <m/>
    <m/>
    <n v="2024"/>
    <s v="Wednesday"/>
  </r>
  <r>
    <s v="Call_8032"/>
    <x v="2"/>
    <x v="10"/>
    <x v="3"/>
    <x v="245"/>
    <n v="92"/>
    <n v="3.9"/>
    <m/>
    <m/>
    <m/>
    <m/>
    <n v="2024"/>
    <s v="Thursday"/>
  </r>
  <r>
    <s v="Call_8033"/>
    <x v="10"/>
    <x v="50"/>
    <x v="0"/>
    <x v="246"/>
    <n v="90"/>
    <n v="3.1"/>
    <m/>
    <m/>
    <m/>
    <m/>
    <n v="2024"/>
    <s v="Friday"/>
  </r>
  <r>
    <s v="Call_8034"/>
    <x v="11"/>
    <x v="90"/>
    <x v="3"/>
    <x v="246"/>
    <n v="112"/>
    <n v="2"/>
    <m/>
    <m/>
    <m/>
    <m/>
    <n v="2024"/>
    <s v="Friday"/>
  </r>
  <r>
    <s v="Call_8035"/>
    <x v="9"/>
    <x v="76"/>
    <x v="1"/>
    <x v="246"/>
    <n v="112"/>
    <n v="4.5999999999999996"/>
    <m/>
    <m/>
    <m/>
    <m/>
    <n v="2024"/>
    <s v="Friday"/>
  </r>
  <r>
    <s v="Call_8036"/>
    <x v="14"/>
    <x v="55"/>
    <x v="2"/>
    <x v="246"/>
    <n v="48"/>
    <n v="3.7"/>
    <m/>
    <m/>
    <m/>
    <m/>
    <n v="2024"/>
    <s v="Friday"/>
  </r>
  <r>
    <s v="Call_8037"/>
    <x v="11"/>
    <x v="118"/>
    <x v="1"/>
    <x v="246"/>
    <n v="116"/>
    <n v="4.4000000000000004"/>
    <m/>
    <m/>
    <m/>
    <m/>
    <n v="2024"/>
    <s v="Friday"/>
  </r>
  <r>
    <s v="Call_8038"/>
    <x v="1"/>
    <x v="95"/>
    <x v="1"/>
    <x v="246"/>
    <n v="29"/>
    <n v="2.1"/>
    <m/>
    <m/>
    <m/>
    <m/>
    <n v="2024"/>
    <s v="Friday"/>
  </r>
  <r>
    <s v="Call_8039"/>
    <x v="9"/>
    <x v="107"/>
    <x v="3"/>
    <x v="247"/>
    <n v="170"/>
    <n v="2.2000000000000002"/>
    <m/>
    <m/>
    <m/>
    <m/>
    <n v="2024"/>
    <s v="Saturday"/>
  </r>
  <r>
    <s v="Call_8040"/>
    <x v="1"/>
    <x v="134"/>
    <x v="4"/>
    <x v="247"/>
    <n v="68"/>
    <n v="3.4"/>
    <m/>
    <m/>
    <m/>
    <m/>
    <n v="2024"/>
    <s v="Saturday"/>
  </r>
  <r>
    <s v="Call_8041"/>
    <x v="4"/>
    <x v="74"/>
    <x v="0"/>
    <x v="247"/>
    <n v="195"/>
    <n v="2.7"/>
    <m/>
    <m/>
    <m/>
    <m/>
    <n v="2024"/>
    <s v="Saturday"/>
  </r>
  <r>
    <s v="Call_8042"/>
    <x v="3"/>
    <x v="19"/>
    <x v="0"/>
    <x v="247"/>
    <n v="96"/>
    <n v="3.7"/>
    <m/>
    <m/>
    <m/>
    <m/>
    <n v="2024"/>
    <s v="Saturday"/>
  </r>
  <r>
    <s v="Call_8043"/>
    <x v="11"/>
    <x v="1"/>
    <x v="0"/>
    <x v="247"/>
    <n v="96"/>
    <n v="3.1"/>
    <m/>
    <m/>
    <m/>
    <m/>
    <n v="2024"/>
    <s v="Saturday"/>
  </r>
  <r>
    <s v="Call_8044"/>
    <x v="14"/>
    <x v="84"/>
    <x v="2"/>
    <x v="247"/>
    <n v="117"/>
    <n v="4.0999999999999996"/>
    <m/>
    <m/>
    <m/>
    <m/>
    <n v="2024"/>
    <s v="Saturday"/>
  </r>
  <r>
    <s v="Call_8045"/>
    <x v="4"/>
    <x v="26"/>
    <x v="3"/>
    <x v="247"/>
    <n v="80"/>
    <n v="4.8"/>
    <m/>
    <m/>
    <m/>
    <m/>
    <n v="2024"/>
    <s v="Saturday"/>
  </r>
  <r>
    <s v="Call_8046"/>
    <x v="8"/>
    <x v="104"/>
    <x v="4"/>
    <x v="247"/>
    <n v="117"/>
    <n v="4"/>
    <m/>
    <m/>
    <m/>
    <m/>
    <n v="2024"/>
    <s v="Saturday"/>
  </r>
  <r>
    <s v="Call_8047"/>
    <x v="10"/>
    <x v="97"/>
    <x v="0"/>
    <x v="248"/>
    <n v="40"/>
    <n v="3"/>
    <m/>
    <m/>
    <m/>
    <m/>
    <n v="2024"/>
    <s v="Sunday"/>
  </r>
  <r>
    <s v="Call_8048"/>
    <x v="13"/>
    <x v="158"/>
    <x v="4"/>
    <x v="248"/>
    <n v="117"/>
    <n v="4.8"/>
    <m/>
    <m/>
    <m/>
    <m/>
    <n v="2024"/>
    <s v="Sunday"/>
  </r>
  <r>
    <s v="Call_8049"/>
    <x v="7"/>
    <x v="67"/>
    <x v="3"/>
    <x v="248"/>
    <n v="135"/>
    <n v="4.0999999999999996"/>
    <m/>
    <m/>
    <m/>
    <m/>
    <n v="2024"/>
    <s v="Sunday"/>
  </r>
  <r>
    <s v="Call_8050"/>
    <x v="11"/>
    <x v="25"/>
    <x v="1"/>
    <x v="248"/>
    <n v="99"/>
    <n v="4.2"/>
    <m/>
    <m/>
    <m/>
    <m/>
    <n v="2024"/>
    <s v="Sunday"/>
  </r>
  <r>
    <s v="Call_8051"/>
    <x v="6"/>
    <x v="40"/>
    <x v="2"/>
    <x v="248"/>
    <n v="130"/>
    <n v="3.3"/>
    <m/>
    <m/>
    <m/>
    <m/>
    <n v="2024"/>
    <s v="Sunday"/>
  </r>
  <r>
    <s v="Call_8052"/>
    <x v="5"/>
    <x v="108"/>
    <x v="4"/>
    <x v="248"/>
    <n v="96"/>
    <n v="4.7"/>
    <m/>
    <m/>
    <m/>
    <m/>
    <n v="2024"/>
    <s v="Sunday"/>
  </r>
  <r>
    <s v="Call_8053"/>
    <x v="4"/>
    <x v="24"/>
    <x v="2"/>
    <x v="248"/>
    <n v="128"/>
    <n v="3.7"/>
    <m/>
    <m/>
    <m/>
    <m/>
    <n v="2024"/>
    <s v="Sunday"/>
  </r>
  <r>
    <s v="Call_8054"/>
    <x v="14"/>
    <x v="37"/>
    <x v="0"/>
    <x v="248"/>
    <n v="69"/>
    <n v="4.7"/>
    <m/>
    <m/>
    <m/>
    <m/>
    <n v="2024"/>
    <s v="Sunday"/>
  </r>
  <r>
    <s v="Call_8055"/>
    <x v="14"/>
    <x v="66"/>
    <x v="0"/>
    <x v="248"/>
    <n v="44"/>
    <n v="4.5999999999999996"/>
    <m/>
    <m/>
    <m/>
    <m/>
    <n v="2024"/>
    <s v="Sunday"/>
  </r>
  <r>
    <s v="Call_8056"/>
    <x v="5"/>
    <x v="112"/>
    <x v="0"/>
    <x v="248"/>
    <n v="44"/>
    <n v="4.8"/>
    <m/>
    <m/>
    <m/>
    <m/>
    <n v="2024"/>
    <s v="Sunday"/>
  </r>
  <r>
    <s v="Call_8057"/>
    <x v="9"/>
    <x v="59"/>
    <x v="4"/>
    <x v="249"/>
    <n v="135"/>
    <n v="2"/>
    <m/>
    <m/>
    <m/>
    <m/>
    <n v="2024"/>
    <s v="Monday"/>
  </r>
  <r>
    <s v="Call_8058"/>
    <x v="3"/>
    <x v="107"/>
    <x v="2"/>
    <x v="249"/>
    <n v="45"/>
    <n v="3.9"/>
    <m/>
    <m/>
    <m/>
    <m/>
    <n v="2024"/>
    <s v="Monday"/>
  </r>
  <r>
    <s v="Call_8059"/>
    <x v="13"/>
    <x v="62"/>
    <x v="2"/>
    <x v="249"/>
    <n v="87"/>
    <n v="3"/>
    <m/>
    <m/>
    <m/>
    <m/>
    <n v="2024"/>
    <s v="Monday"/>
  </r>
  <r>
    <s v="Call_8060"/>
    <x v="8"/>
    <x v="67"/>
    <x v="3"/>
    <x v="250"/>
    <n v="84"/>
    <n v="4.5999999999999996"/>
    <m/>
    <m/>
    <m/>
    <m/>
    <n v="2024"/>
    <s v="Tuesday"/>
  </r>
  <r>
    <s v="Call_8061"/>
    <x v="9"/>
    <x v="34"/>
    <x v="0"/>
    <x v="250"/>
    <n v="81"/>
    <n v="3.8"/>
    <m/>
    <m/>
    <m/>
    <m/>
    <n v="2024"/>
    <s v="Tuesday"/>
  </r>
  <r>
    <s v="Call_8062"/>
    <x v="5"/>
    <x v="25"/>
    <x v="1"/>
    <x v="250"/>
    <n v="130"/>
    <n v="4.4000000000000004"/>
    <m/>
    <m/>
    <m/>
    <m/>
    <n v="2024"/>
    <s v="Tuesday"/>
  </r>
  <r>
    <s v="Call_8063"/>
    <x v="4"/>
    <x v="96"/>
    <x v="0"/>
    <x v="251"/>
    <n v="92"/>
    <n v="2.4"/>
    <m/>
    <m/>
    <m/>
    <m/>
    <n v="2024"/>
    <s v="Wednesday"/>
  </r>
  <r>
    <s v="Call_8064"/>
    <x v="12"/>
    <x v="82"/>
    <x v="3"/>
    <x v="251"/>
    <n v="48"/>
    <n v="4.5"/>
    <m/>
    <m/>
    <m/>
    <m/>
    <n v="2024"/>
    <s v="Wednesday"/>
  </r>
  <r>
    <s v="Call_8065"/>
    <x v="3"/>
    <x v="6"/>
    <x v="4"/>
    <x v="251"/>
    <n v="160"/>
    <n v="4.5"/>
    <m/>
    <m/>
    <m/>
    <m/>
    <n v="2024"/>
    <s v="Wednesday"/>
  </r>
  <r>
    <s v="Call_8066"/>
    <x v="7"/>
    <x v="87"/>
    <x v="3"/>
    <x v="252"/>
    <n v="155"/>
    <n v="2.7"/>
    <m/>
    <m/>
    <m/>
    <m/>
    <n v="2024"/>
    <s v="Thursday"/>
  </r>
  <r>
    <s v="Call_8067"/>
    <x v="6"/>
    <x v="117"/>
    <x v="1"/>
    <x v="252"/>
    <n v="100"/>
    <n v="4.9000000000000004"/>
    <m/>
    <m/>
    <m/>
    <m/>
    <n v="2024"/>
    <s v="Thursday"/>
  </r>
  <r>
    <s v="Call_8068"/>
    <x v="9"/>
    <x v="46"/>
    <x v="2"/>
    <x v="252"/>
    <n v="56"/>
    <n v="3.7"/>
    <m/>
    <m/>
    <m/>
    <m/>
    <n v="2024"/>
    <s v="Thursday"/>
  </r>
  <r>
    <s v="Call_8069"/>
    <x v="4"/>
    <x v="159"/>
    <x v="0"/>
    <x v="252"/>
    <n v="170"/>
    <n v="3.9"/>
    <m/>
    <m/>
    <m/>
    <m/>
    <n v="2024"/>
    <s v="Thursday"/>
  </r>
  <r>
    <s v="Call_8070"/>
    <x v="13"/>
    <x v="67"/>
    <x v="4"/>
    <x v="253"/>
    <n v="74"/>
    <n v="3.5"/>
    <m/>
    <m/>
    <m/>
    <m/>
    <n v="2024"/>
    <s v="Friday"/>
  </r>
  <r>
    <s v="Call_8071"/>
    <x v="10"/>
    <x v="53"/>
    <x v="0"/>
    <x v="253"/>
    <n v="99"/>
    <n v="2.7"/>
    <m/>
    <m/>
    <m/>
    <m/>
    <n v="2024"/>
    <s v="Friday"/>
  </r>
  <r>
    <s v="Call_8072"/>
    <x v="5"/>
    <x v="31"/>
    <x v="3"/>
    <x v="253"/>
    <n v="84"/>
    <n v="3.9"/>
    <m/>
    <m/>
    <m/>
    <m/>
    <n v="2024"/>
    <s v="Friday"/>
  </r>
  <r>
    <s v="Call_8073"/>
    <x v="10"/>
    <x v="104"/>
    <x v="0"/>
    <x v="253"/>
    <n v="35"/>
    <n v="3.4"/>
    <m/>
    <m/>
    <m/>
    <m/>
    <n v="2024"/>
    <s v="Friday"/>
  </r>
  <r>
    <s v="Call_8074"/>
    <x v="1"/>
    <x v="83"/>
    <x v="2"/>
    <x v="253"/>
    <n v="150"/>
    <n v="5"/>
    <m/>
    <m/>
    <m/>
    <m/>
    <n v="2024"/>
    <s v="Friday"/>
  </r>
  <r>
    <s v="Call_8075"/>
    <x v="2"/>
    <x v="17"/>
    <x v="4"/>
    <x v="254"/>
    <n v="176"/>
    <n v="4.4000000000000004"/>
    <m/>
    <m/>
    <m/>
    <m/>
    <n v="2024"/>
    <s v="Saturday"/>
  </r>
  <r>
    <s v="Call_8076"/>
    <x v="2"/>
    <x v="31"/>
    <x v="4"/>
    <x v="254"/>
    <n v="84"/>
    <n v="4.3"/>
    <m/>
    <m/>
    <m/>
    <m/>
    <n v="2024"/>
    <s v="Saturday"/>
  </r>
  <r>
    <s v="Call_8077"/>
    <x v="5"/>
    <x v="131"/>
    <x v="4"/>
    <x v="254"/>
    <n v="136"/>
    <n v="4.7"/>
    <m/>
    <m/>
    <m/>
    <m/>
    <n v="2024"/>
    <s v="Saturday"/>
  </r>
  <r>
    <s v="Call_8078"/>
    <x v="4"/>
    <x v="124"/>
    <x v="4"/>
    <x v="255"/>
    <n v="70"/>
    <n v="4.0999999999999996"/>
    <m/>
    <m/>
    <m/>
    <m/>
    <n v="2024"/>
    <s v="Sunday"/>
  </r>
  <r>
    <s v="Call_8079"/>
    <x v="8"/>
    <x v="157"/>
    <x v="2"/>
    <x v="255"/>
    <n v="96"/>
    <n v="4.8"/>
    <m/>
    <m/>
    <m/>
    <m/>
    <n v="2024"/>
    <s v="Sunday"/>
  </r>
  <r>
    <s v="Call_8080"/>
    <x v="2"/>
    <x v="69"/>
    <x v="2"/>
    <x v="255"/>
    <n v="23"/>
    <n v="4.2"/>
    <m/>
    <m/>
    <m/>
    <m/>
    <n v="2024"/>
    <s v="Sunday"/>
  </r>
  <r>
    <s v="Call_8081"/>
    <x v="7"/>
    <x v="30"/>
    <x v="4"/>
    <x v="256"/>
    <n v="120"/>
    <n v="3.4"/>
    <m/>
    <m/>
    <m/>
    <m/>
    <n v="2024"/>
    <s v="Monday"/>
  </r>
  <r>
    <s v="Call_8082"/>
    <x v="12"/>
    <x v="108"/>
    <x v="4"/>
    <x v="256"/>
    <n v="205"/>
    <n v="3.3"/>
    <m/>
    <m/>
    <m/>
    <m/>
    <n v="2024"/>
    <s v="Monday"/>
  </r>
  <r>
    <s v="Call_8083"/>
    <x v="9"/>
    <x v="103"/>
    <x v="1"/>
    <x v="257"/>
    <n v="42"/>
    <n v="3.8"/>
    <m/>
    <m/>
    <m/>
    <m/>
    <n v="2024"/>
    <s v="Tuesday"/>
  </r>
  <r>
    <s v="Call_8084"/>
    <x v="4"/>
    <x v="1"/>
    <x v="3"/>
    <x v="257"/>
    <n v="111"/>
    <n v="3.9"/>
    <m/>
    <m/>
    <m/>
    <m/>
    <n v="2024"/>
    <s v="Tuesday"/>
  </r>
  <r>
    <s v="Call_8085"/>
    <x v="3"/>
    <x v="130"/>
    <x v="4"/>
    <x v="257"/>
    <n v="68"/>
    <n v="2.5"/>
    <m/>
    <m/>
    <m/>
    <m/>
    <n v="2024"/>
    <s v="Tuesday"/>
  </r>
  <r>
    <s v="Call_8086"/>
    <x v="13"/>
    <x v="47"/>
    <x v="0"/>
    <x v="257"/>
    <n v="172"/>
    <n v="4.9000000000000004"/>
    <m/>
    <m/>
    <m/>
    <m/>
    <n v="2024"/>
    <s v="Tuesday"/>
  </r>
  <r>
    <s v="Call_8087"/>
    <x v="11"/>
    <x v="44"/>
    <x v="4"/>
    <x v="257"/>
    <n v="152"/>
    <n v="4.8"/>
    <m/>
    <m/>
    <m/>
    <m/>
    <n v="2024"/>
    <s v="Tuesday"/>
  </r>
  <r>
    <s v="Call_8088"/>
    <x v="11"/>
    <x v="31"/>
    <x v="1"/>
    <x v="257"/>
    <n v="48"/>
    <n v="4.7"/>
    <m/>
    <m/>
    <m/>
    <m/>
    <n v="2024"/>
    <s v="Tuesday"/>
  </r>
  <r>
    <s v="Call_8089"/>
    <x v="6"/>
    <x v="71"/>
    <x v="1"/>
    <x v="257"/>
    <n v="25"/>
    <n v="4.7"/>
    <m/>
    <m/>
    <m/>
    <m/>
    <n v="2024"/>
    <s v="Tuesday"/>
  </r>
  <r>
    <s v="Call_8090"/>
    <x v="3"/>
    <x v="5"/>
    <x v="3"/>
    <x v="258"/>
    <n v="54"/>
    <n v="3.3"/>
    <m/>
    <m/>
    <m/>
    <m/>
    <n v="2024"/>
    <s v="Wednesday"/>
  </r>
  <r>
    <s v="Call_8091"/>
    <x v="3"/>
    <x v="124"/>
    <x v="2"/>
    <x v="258"/>
    <n v="108"/>
    <n v="4.7"/>
    <m/>
    <m/>
    <m/>
    <m/>
    <n v="2024"/>
    <s v="Wednesday"/>
  </r>
  <r>
    <s v="Call_8092"/>
    <x v="14"/>
    <x v="53"/>
    <x v="4"/>
    <x v="258"/>
    <n v="36"/>
    <n v="4.5"/>
    <m/>
    <m/>
    <m/>
    <m/>
    <n v="2024"/>
    <s v="Wednesday"/>
  </r>
  <r>
    <s v="Call_8093"/>
    <x v="0"/>
    <x v="134"/>
    <x v="1"/>
    <x v="259"/>
    <n v="140"/>
    <n v="4.5999999999999996"/>
    <m/>
    <m/>
    <m/>
    <m/>
    <n v="2024"/>
    <s v="Thursday"/>
  </r>
  <r>
    <s v="Call_8094"/>
    <x v="2"/>
    <x v="116"/>
    <x v="3"/>
    <x v="259"/>
    <n v="50"/>
    <n v="4.8"/>
    <m/>
    <m/>
    <m/>
    <m/>
    <n v="2024"/>
    <s v="Thursday"/>
  </r>
  <r>
    <s v="Call_8095"/>
    <x v="14"/>
    <x v="134"/>
    <x v="0"/>
    <x v="259"/>
    <n v="195"/>
    <n v="4.3"/>
    <m/>
    <m/>
    <m/>
    <m/>
    <n v="2024"/>
    <s v="Thursday"/>
  </r>
  <r>
    <s v="Call_8096"/>
    <x v="2"/>
    <x v="12"/>
    <x v="1"/>
    <x v="260"/>
    <n v="48"/>
    <n v="4.7"/>
    <m/>
    <m/>
    <m/>
    <m/>
    <n v="2024"/>
    <s v="Friday"/>
  </r>
  <r>
    <s v="Call_8097"/>
    <x v="6"/>
    <x v="55"/>
    <x v="4"/>
    <x v="261"/>
    <n v="29"/>
    <n v="4.8"/>
    <m/>
    <m/>
    <m/>
    <m/>
    <n v="2024"/>
    <s v="Saturday"/>
  </r>
  <r>
    <s v="Call_8098"/>
    <x v="0"/>
    <x v="130"/>
    <x v="0"/>
    <x v="261"/>
    <n v="44"/>
    <n v="4.7"/>
    <m/>
    <m/>
    <m/>
    <m/>
    <n v="2024"/>
    <s v="Saturday"/>
  </r>
  <r>
    <s v="Call_8099"/>
    <x v="1"/>
    <x v="35"/>
    <x v="2"/>
    <x v="261"/>
    <n v="140"/>
    <n v="4.3"/>
    <m/>
    <m/>
    <m/>
    <m/>
    <n v="2024"/>
    <s v="Saturday"/>
  </r>
  <r>
    <s v="Call_8100"/>
    <x v="13"/>
    <x v="19"/>
    <x v="2"/>
    <x v="261"/>
    <n v="105"/>
    <n v="3.8"/>
    <m/>
    <m/>
    <m/>
    <m/>
    <n v="2024"/>
    <s v="Saturday"/>
  </r>
  <r>
    <s v="Call_8101"/>
    <x v="5"/>
    <x v="118"/>
    <x v="2"/>
    <x v="261"/>
    <n v="82"/>
    <n v="4.5999999999999996"/>
    <m/>
    <m/>
    <m/>
    <m/>
    <n v="2024"/>
    <s v="Saturday"/>
  </r>
  <r>
    <s v="Call_8102"/>
    <x v="0"/>
    <x v="123"/>
    <x v="0"/>
    <x v="261"/>
    <n v="24"/>
    <n v="2.9"/>
    <m/>
    <m/>
    <m/>
    <m/>
    <n v="2024"/>
    <s v="Saturday"/>
  </r>
  <r>
    <s v="Call_8103"/>
    <x v="4"/>
    <x v="37"/>
    <x v="4"/>
    <x v="262"/>
    <n v="205"/>
    <n v="4.8"/>
    <m/>
    <m/>
    <m/>
    <m/>
    <n v="2024"/>
    <s v="Sunday"/>
  </r>
  <r>
    <s v="Call_8104"/>
    <x v="1"/>
    <x v="108"/>
    <x v="1"/>
    <x v="262"/>
    <n v="225"/>
    <n v="4.9000000000000004"/>
    <m/>
    <m/>
    <m/>
    <m/>
    <n v="2024"/>
    <s v="Sunday"/>
  </r>
  <r>
    <s v="Call_8105"/>
    <x v="4"/>
    <x v="95"/>
    <x v="4"/>
    <x v="262"/>
    <n v="50"/>
    <n v="3.4"/>
    <m/>
    <m/>
    <m/>
    <m/>
    <n v="2024"/>
    <s v="Sunday"/>
  </r>
  <r>
    <s v="Call_8106"/>
    <x v="4"/>
    <x v="71"/>
    <x v="2"/>
    <x v="262"/>
    <n v="80"/>
    <n v="4.3"/>
    <m/>
    <m/>
    <m/>
    <m/>
    <n v="2024"/>
    <s v="Sunday"/>
  </r>
  <r>
    <s v="Call_8107"/>
    <x v="5"/>
    <x v="120"/>
    <x v="1"/>
    <x v="262"/>
    <n v="78"/>
    <n v="3.9"/>
    <m/>
    <m/>
    <m/>
    <m/>
    <n v="2024"/>
    <s v="Sunday"/>
  </r>
  <r>
    <s v="Call_8108"/>
    <x v="3"/>
    <x v="122"/>
    <x v="4"/>
    <x v="263"/>
    <n v="40"/>
    <n v="3.9"/>
    <m/>
    <m/>
    <m/>
    <m/>
    <n v="2024"/>
    <s v="Monday"/>
  </r>
  <r>
    <s v="Call_8109"/>
    <x v="5"/>
    <x v="120"/>
    <x v="1"/>
    <x v="263"/>
    <n v="176"/>
    <n v="1.5"/>
    <m/>
    <m/>
    <m/>
    <m/>
    <n v="2024"/>
    <s v="Monday"/>
  </r>
  <r>
    <s v="Call_8110"/>
    <x v="11"/>
    <x v="6"/>
    <x v="4"/>
    <x v="263"/>
    <n v="78"/>
    <n v="3"/>
    <m/>
    <m/>
    <m/>
    <m/>
    <n v="2024"/>
    <s v="Monday"/>
  </r>
  <r>
    <s v="Call_8111"/>
    <x v="14"/>
    <x v="81"/>
    <x v="1"/>
    <x v="263"/>
    <n v="42"/>
    <n v="4.2"/>
    <m/>
    <m/>
    <m/>
    <m/>
    <n v="2024"/>
    <s v="Monday"/>
  </r>
  <r>
    <s v="Call_8112"/>
    <x v="3"/>
    <x v="78"/>
    <x v="4"/>
    <x v="263"/>
    <n v="38"/>
    <n v="3.7"/>
    <m/>
    <m/>
    <m/>
    <m/>
    <n v="2024"/>
    <s v="Monday"/>
  </r>
  <r>
    <s v="Call_8113"/>
    <x v="2"/>
    <x v="69"/>
    <x v="3"/>
    <x v="263"/>
    <n v="27"/>
    <n v="4.2"/>
    <m/>
    <m/>
    <m/>
    <m/>
    <n v="2024"/>
    <s v="Monday"/>
  </r>
  <r>
    <s v="Call_8114"/>
    <x v="5"/>
    <x v="65"/>
    <x v="0"/>
    <x v="264"/>
    <n v="45"/>
    <n v="4.4000000000000004"/>
    <m/>
    <m/>
    <m/>
    <m/>
    <n v="2024"/>
    <s v="Tuesday"/>
  </r>
  <r>
    <s v="Call_8115"/>
    <x v="7"/>
    <x v="74"/>
    <x v="4"/>
    <x v="264"/>
    <n v="215"/>
    <n v="4"/>
    <m/>
    <m/>
    <m/>
    <m/>
    <n v="2024"/>
    <s v="Tuesday"/>
  </r>
  <r>
    <s v="Call_8116"/>
    <x v="6"/>
    <x v="23"/>
    <x v="4"/>
    <x v="265"/>
    <n v="72"/>
    <n v="4.7"/>
    <m/>
    <m/>
    <m/>
    <m/>
    <n v="2024"/>
    <s v="Wednesday"/>
  </r>
  <r>
    <s v="Call_8117"/>
    <x v="3"/>
    <x v="160"/>
    <x v="2"/>
    <x v="265"/>
    <n v="160"/>
    <n v="2.8"/>
    <m/>
    <m/>
    <m/>
    <m/>
    <n v="2024"/>
    <s v="Wednesday"/>
  </r>
  <r>
    <s v="Call_8118"/>
    <x v="6"/>
    <x v="76"/>
    <x v="4"/>
    <x v="265"/>
    <n v="165"/>
    <n v="2.5"/>
    <m/>
    <m/>
    <m/>
    <m/>
    <n v="2024"/>
    <s v="Wednesday"/>
  </r>
  <r>
    <s v="Call_8119"/>
    <x v="1"/>
    <x v="146"/>
    <x v="2"/>
    <x v="265"/>
    <n v="120"/>
    <n v="3.4"/>
    <m/>
    <m/>
    <m/>
    <m/>
    <n v="2024"/>
    <s v="Wednesday"/>
  </r>
  <r>
    <s v="Call_8120"/>
    <x v="0"/>
    <x v="122"/>
    <x v="1"/>
    <x v="265"/>
    <n v="117"/>
    <n v="4.8"/>
    <m/>
    <m/>
    <m/>
    <m/>
    <n v="2024"/>
    <s v="Wednesday"/>
  </r>
  <r>
    <s v="Call_8121"/>
    <x v="8"/>
    <x v="94"/>
    <x v="3"/>
    <x v="266"/>
    <n v="29"/>
    <n v="4.3"/>
    <m/>
    <m/>
    <m/>
    <m/>
    <n v="2024"/>
    <s v="Thursday"/>
  </r>
  <r>
    <s v="Call_8122"/>
    <x v="0"/>
    <x v="54"/>
    <x v="2"/>
    <x v="266"/>
    <n v="64"/>
    <n v="4.5"/>
    <m/>
    <m/>
    <m/>
    <m/>
    <n v="2024"/>
    <s v="Thursday"/>
  </r>
  <r>
    <s v="Call_8123"/>
    <x v="11"/>
    <x v="62"/>
    <x v="1"/>
    <x v="266"/>
    <n v="84"/>
    <n v="3.6"/>
    <m/>
    <m/>
    <m/>
    <m/>
    <n v="2024"/>
    <s v="Thursday"/>
  </r>
  <r>
    <s v="Call_8124"/>
    <x v="7"/>
    <x v="55"/>
    <x v="4"/>
    <x v="266"/>
    <n v="42"/>
    <n v="3.7"/>
    <m/>
    <m/>
    <m/>
    <m/>
    <n v="2024"/>
    <s v="Thursday"/>
  </r>
  <r>
    <s v="Call_8125"/>
    <x v="3"/>
    <x v="30"/>
    <x v="4"/>
    <x v="266"/>
    <n v="120"/>
    <n v="3.5"/>
    <m/>
    <m/>
    <m/>
    <m/>
    <n v="2024"/>
    <s v="Thursday"/>
  </r>
  <r>
    <s v="Call_8126"/>
    <x v="11"/>
    <x v="116"/>
    <x v="3"/>
    <x v="267"/>
    <n v="80"/>
    <n v="4.7"/>
    <m/>
    <m/>
    <m/>
    <m/>
    <n v="2024"/>
    <s v="Friday"/>
  </r>
  <r>
    <s v="Call_8127"/>
    <x v="8"/>
    <x v="28"/>
    <x v="2"/>
    <x v="267"/>
    <n v="185"/>
    <n v="3.5"/>
    <m/>
    <m/>
    <m/>
    <m/>
    <n v="2024"/>
    <s v="Friday"/>
  </r>
  <r>
    <s v="Call_8128"/>
    <x v="4"/>
    <x v="73"/>
    <x v="0"/>
    <x v="268"/>
    <n v="135"/>
    <n v="3.9"/>
    <m/>
    <m/>
    <m/>
    <m/>
    <n v="2024"/>
    <s v="Saturday"/>
  </r>
  <r>
    <s v="Call_8129"/>
    <x v="4"/>
    <x v="113"/>
    <x v="2"/>
    <x v="268"/>
    <n v="20"/>
    <n v="4.8"/>
    <m/>
    <m/>
    <m/>
    <m/>
    <n v="2024"/>
    <s v="Saturday"/>
  </r>
  <r>
    <s v="Call_8130"/>
    <x v="12"/>
    <x v="101"/>
    <x v="2"/>
    <x v="268"/>
    <n v="31"/>
    <n v="4"/>
    <m/>
    <m/>
    <m/>
    <m/>
    <n v="2024"/>
    <s v="Saturday"/>
  </r>
  <r>
    <s v="Call_8131"/>
    <x v="14"/>
    <x v="17"/>
    <x v="3"/>
    <x v="269"/>
    <n v="120"/>
    <n v="4.7"/>
    <m/>
    <m/>
    <m/>
    <m/>
    <n v="2024"/>
    <s v="Sunday"/>
  </r>
  <r>
    <s v="Call_8132"/>
    <x v="1"/>
    <x v="22"/>
    <x v="1"/>
    <x v="269"/>
    <n v="117"/>
    <n v="3.6"/>
    <m/>
    <m/>
    <m/>
    <m/>
    <n v="2024"/>
    <s v="Sunday"/>
  </r>
  <r>
    <s v="Call_8133"/>
    <x v="14"/>
    <x v="77"/>
    <x v="4"/>
    <x v="269"/>
    <n v="80"/>
    <n v="4.5"/>
    <m/>
    <m/>
    <m/>
    <m/>
    <n v="2024"/>
    <s v="Sunday"/>
  </r>
  <r>
    <s v="Call_8134"/>
    <x v="14"/>
    <x v="39"/>
    <x v="0"/>
    <x v="270"/>
    <n v="117"/>
    <n v="4"/>
    <m/>
    <m/>
    <m/>
    <m/>
    <n v="2024"/>
    <s v="Monday"/>
  </r>
  <r>
    <s v="Call_8135"/>
    <x v="8"/>
    <x v="74"/>
    <x v="3"/>
    <x v="270"/>
    <n v="60"/>
    <n v="4.5"/>
    <m/>
    <m/>
    <m/>
    <m/>
    <n v="2024"/>
    <s v="Monday"/>
  </r>
  <r>
    <s v="Call_8136"/>
    <x v="4"/>
    <x v="79"/>
    <x v="4"/>
    <x v="271"/>
    <n v="58"/>
    <n v="3.9"/>
    <m/>
    <m/>
    <m/>
    <m/>
    <n v="2024"/>
    <s v="Tuesday"/>
  </r>
  <r>
    <s v="Call_8137"/>
    <x v="12"/>
    <x v="113"/>
    <x v="0"/>
    <x v="271"/>
    <n v="41"/>
    <n v="4.3"/>
    <m/>
    <m/>
    <m/>
    <m/>
    <n v="2024"/>
    <s v="Tuesday"/>
  </r>
  <r>
    <s v="Call_8138"/>
    <x v="3"/>
    <x v="21"/>
    <x v="1"/>
    <x v="271"/>
    <n v="180"/>
    <n v="3.6"/>
    <m/>
    <m/>
    <m/>
    <m/>
    <n v="2024"/>
    <s v="Tuesday"/>
  </r>
  <r>
    <s v="Call_8139"/>
    <x v="13"/>
    <x v="69"/>
    <x v="1"/>
    <x v="271"/>
    <n v="42"/>
    <n v="3.6"/>
    <m/>
    <m/>
    <m/>
    <m/>
    <n v="2024"/>
    <s v="Tuesday"/>
  </r>
  <r>
    <s v="Call_8140"/>
    <x v="13"/>
    <x v="2"/>
    <x v="1"/>
    <x v="272"/>
    <n v="24"/>
    <n v="4"/>
    <m/>
    <m/>
    <m/>
    <m/>
    <n v="2024"/>
    <s v="Wednesday"/>
  </r>
  <r>
    <s v="Call_8141"/>
    <x v="12"/>
    <x v="58"/>
    <x v="1"/>
    <x v="272"/>
    <n v="125"/>
    <n v="4.2"/>
    <m/>
    <m/>
    <m/>
    <m/>
    <n v="2024"/>
    <s v="Wednesday"/>
  </r>
  <r>
    <s v="Call_8142"/>
    <x v="12"/>
    <x v="99"/>
    <x v="0"/>
    <x v="273"/>
    <n v="78"/>
    <n v="4.3"/>
    <m/>
    <m/>
    <m/>
    <m/>
    <n v="2024"/>
    <s v="Thursday"/>
  </r>
  <r>
    <s v="Call_8143"/>
    <x v="9"/>
    <x v="66"/>
    <x v="2"/>
    <x v="273"/>
    <n v="180"/>
    <n v="3.8"/>
    <m/>
    <m/>
    <m/>
    <m/>
    <n v="2024"/>
    <s v="Thursday"/>
  </r>
  <r>
    <s v="Call_8144"/>
    <x v="7"/>
    <x v="161"/>
    <x v="0"/>
    <x v="273"/>
    <n v="84"/>
    <n v="4.4000000000000004"/>
    <m/>
    <m/>
    <m/>
    <m/>
    <n v="2024"/>
    <s v="Thursday"/>
  </r>
  <r>
    <s v="Call_8145"/>
    <x v="4"/>
    <x v="98"/>
    <x v="0"/>
    <x v="273"/>
    <n v="26"/>
    <n v="4.7"/>
    <m/>
    <m/>
    <m/>
    <m/>
    <n v="2024"/>
    <s v="Thursday"/>
  </r>
  <r>
    <s v="Call_8146"/>
    <x v="1"/>
    <x v="30"/>
    <x v="0"/>
    <x v="274"/>
    <n v="140"/>
    <n v="3.6"/>
    <m/>
    <m/>
    <m/>
    <m/>
    <n v="2024"/>
    <s v="Friday"/>
  </r>
  <r>
    <s v="Call_8147"/>
    <x v="3"/>
    <x v="156"/>
    <x v="2"/>
    <x v="274"/>
    <n v="31"/>
    <n v="2.2000000000000002"/>
    <m/>
    <m/>
    <m/>
    <m/>
    <n v="2024"/>
    <s v="Friday"/>
  </r>
  <r>
    <s v="Call_8148"/>
    <x v="8"/>
    <x v="113"/>
    <x v="2"/>
    <x v="274"/>
    <n v="108"/>
    <n v="4.8"/>
    <m/>
    <m/>
    <m/>
    <m/>
    <n v="2024"/>
    <s v="Friday"/>
  </r>
  <r>
    <s v="Call_8149"/>
    <x v="7"/>
    <x v="70"/>
    <x v="3"/>
    <x v="275"/>
    <n v="58"/>
    <n v="4.3"/>
    <m/>
    <m/>
    <m/>
    <m/>
    <n v="2024"/>
    <s v="Saturday"/>
  </r>
  <r>
    <s v="Call_8150"/>
    <x v="7"/>
    <x v="90"/>
    <x v="2"/>
    <x v="275"/>
    <n v="185"/>
    <n v="2.2000000000000002"/>
    <m/>
    <m/>
    <m/>
    <m/>
    <n v="2024"/>
    <s v="Saturday"/>
  </r>
  <r>
    <s v="Call_8151"/>
    <x v="7"/>
    <x v="53"/>
    <x v="2"/>
    <x v="275"/>
    <n v="40"/>
    <n v="4.8"/>
    <m/>
    <m/>
    <m/>
    <m/>
    <n v="2024"/>
    <s v="Saturday"/>
  </r>
  <r>
    <s v="Call_8152"/>
    <x v="7"/>
    <x v="157"/>
    <x v="4"/>
    <x v="275"/>
    <n v="225"/>
    <n v="2.6"/>
    <m/>
    <m/>
    <m/>
    <m/>
    <n v="2024"/>
    <s v="Saturday"/>
  </r>
  <r>
    <s v="Call_8153"/>
    <x v="3"/>
    <x v="41"/>
    <x v="3"/>
    <x v="275"/>
    <n v="150"/>
    <n v="2.6"/>
    <m/>
    <m/>
    <m/>
    <m/>
    <n v="2024"/>
    <s v="Saturday"/>
  </r>
  <r>
    <s v="Call_8154"/>
    <x v="6"/>
    <x v="50"/>
    <x v="1"/>
    <x v="276"/>
    <n v="88"/>
    <n v="3.4"/>
    <m/>
    <m/>
    <m/>
    <m/>
    <n v="2024"/>
    <s v="Sunday"/>
  </r>
  <r>
    <s v="Call_8155"/>
    <x v="10"/>
    <x v="103"/>
    <x v="0"/>
    <x v="276"/>
    <n v="140"/>
    <n v="3.7"/>
    <m/>
    <m/>
    <m/>
    <m/>
    <n v="2024"/>
    <s v="Sunday"/>
  </r>
  <r>
    <s v="Call_8156"/>
    <x v="6"/>
    <x v="52"/>
    <x v="1"/>
    <x v="276"/>
    <n v="68"/>
    <n v="2.1"/>
    <m/>
    <m/>
    <m/>
    <m/>
    <n v="2024"/>
    <s v="Sunday"/>
  </r>
  <r>
    <s v="Call_8157"/>
    <x v="1"/>
    <x v="7"/>
    <x v="4"/>
    <x v="277"/>
    <n v="105"/>
    <n v="3.6"/>
    <m/>
    <m/>
    <m/>
    <m/>
    <n v="2024"/>
    <s v="Monday"/>
  </r>
  <r>
    <s v="Call_8158"/>
    <x v="13"/>
    <x v="112"/>
    <x v="0"/>
    <x v="277"/>
    <n v="40"/>
    <n v="3.8"/>
    <m/>
    <m/>
    <m/>
    <m/>
    <n v="2024"/>
    <s v="Monday"/>
  </r>
  <r>
    <s v="Call_8159"/>
    <x v="9"/>
    <x v="84"/>
    <x v="0"/>
    <x v="277"/>
    <n v="82"/>
    <n v="3.1"/>
    <m/>
    <m/>
    <m/>
    <m/>
    <n v="2024"/>
    <s v="Monday"/>
  </r>
  <r>
    <s v="Call_8160"/>
    <x v="0"/>
    <x v="96"/>
    <x v="4"/>
    <x v="278"/>
    <n v="90"/>
    <n v="4.4000000000000004"/>
    <m/>
    <m/>
    <m/>
    <m/>
    <n v="2024"/>
    <s v="Tuesday"/>
  </r>
  <r>
    <s v="Call_8161"/>
    <x v="2"/>
    <x v="133"/>
    <x v="3"/>
    <x v="279"/>
    <n v="66"/>
    <n v="4.8"/>
    <m/>
    <m/>
    <m/>
    <m/>
    <n v="2024"/>
    <s v="Wednesday"/>
  </r>
  <r>
    <s v="Call_8162"/>
    <x v="14"/>
    <x v="63"/>
    <x v="1"/>
    <x v="279"/>
    <n v="78"/>
    <n v="3.5"/>
    <m/>
    <m/>
    <m/>
    <m/>
    <n v="2024"/>
    <s v="Wednesday"/>
  </r>
  <r>
    <s v="Call_8163"/>
    <x v="3"/>
    <x v="6"/>
    <x v="3"/>
    <x v="280"/>
    <n v="66"/>
    <n v="4.4000000000000004"/>
    <m/>
    <m/>
    <m/>
    <m/>
    <n v="2024"/>
    <s v="Thursday"/>
  </r>
  <r>
    <s v="Call_8164"/>
    <x v="13"/>
    <x v="108"/>
    <x v="4"/>
    <x v="281"/>
    <n v="160"/>
    <n v="3.8"/>
    <m/>
    <m/>
    <m/>
    <m/>
    <n v="2024"/>
    <s v="Friday"/>
  </r>
  <r>
    <s v="Call_8165"/>
    <x v="12"/>
    <x v="59"/>
    <x v="0"/>
    <x v="282"/>
    <n v="144"/>
    <n v="3.8"/>
    <m/>
    <m/>
    <m/>
    <m/>
    <n v="2024"/>
    <s v="Saturday"/>
  </r>
  <r>
    <s v="Call_8166"/>
    <x v="13"/>
    <x v="141"/>
    <x v="2"/>
    <x v="282"/>
    <n v="200"/>
    <n v="4.5999999999999996"/>
    <m/>
    <m/>
    <m/>
    <m/>
    <n v="2024"/>
    <s v="Saturday"/>
  </r>
  <r>
    <s v="Call_8167"/>
    <x v="5"/>
    <x v="143"/>
    <x v="1"/>
    <x v="283"/>
    <n v="220"/>
    <n v="5"/>
    <m/>
    <m/>
    <m/>
    <m/>
    <n v="2024"/>
    <s v="Monday"/>
  </r>
  <r>
    <s v="Call_8168"/>
    <x v="3"/>
    <x v="28"/>
    <x v="3"/>
    <x v="284"/>
    <n v="112"/>
    <n v="3.2"/>
    <m/>
    <m/>
    <m/>
    <m/>
    <n v="2024"/>
    <s v="Tuesday"/>
  </r>
  <r>
    <s v="Call_8169"/>
    <x v="2"/>
    <x v="129"/>
    <x v="4"/>
    <x v="284"/>
    <n v="110"/>
    <n v="3.7"/>
    <m/>
    <m/>
    <m/>
    <m/>
    <n v="2024"/>
    <s v="Tuesday"/>
  </r>
  <r>
    <s v="Call_8170"/>
    <x v="11"/>
    <x v="33"/>
    <x v="0"/>
    <x v="285"/>
    <n v="160"/>
    <n v="2.7"/>
    <m/>
    <m/>
    <m/>
    <m/>
    <n v="2024"/>
    <s v="Wednesday"/>
  </r>
  <r>
    <s v="Call_8171"/>
    <x v="11"/>
    <x v="78"/>
    <x v="4"/>
    <x v="285"/>
    <n v="84"/>
    <n v="4"/>
    <m/>
    <m/>
    <m/>
    <m/>
    <n v="2024"/>
    <s v="Wednesday"/>
  </r>
  <r>
    <s v="Call_8172"/>
    <x v="2"/>
    <x v="108"/>
    <x v="1"/>
    <x v="285"/>
    <n v="124"/>
    <n v="2.6"/>
    <m/>
    <m/>
    <m/>
    <m/>
    <n v="2024"/>
    <s v="Wednesday"/>
  </r>
  <r>
    <s v="Call_8173"/>
    <x v="11"/>
    <x v="89"/>
    <x v="2"/>
    <x v="285"/>
    <n v="84"/>
    <n v="4.5999999999999996"/>
    <m/>
    <m/>
    <m/>
    <m/>
    <n v="2024"/>
    <s v="Wednesday"/>
  </r>
  <r>
    <s v="Call_8174"/>
    <x v="1"/>
    <x v="130"/>
    <x v="3"/>
    <x v="286"/>
    <n v="130"/>
    <n v="2.7"/>
    <m/>
    <m/>
    <m/>
    <m/>
    <n v="2024"/>
    <s v="Thursday"/>
  </r>
  <r>
    <s v="Call_8175"/>
    <x v="12"/>
    <x v="55"/>
    <x v="0"/>
    <x v="286"/>
    <n v="215"/>
    <n v="3.5"/>
    <m/>
    <m/>
    <m/>
    <m/>
    <n v="2024"/>
    <s v="Thursday"/>
  </r>
  <r>
    <s v="Call_8176"/>
    <x v="3"/>
    <x v="50"/>
    <x v="1"/>
    <x v="287"/>
    <n v="132"/>
    <n v="3.6"/>
    <m/>
    <m/>
    <m/>
    <m/>
    <n v="2024"/>
    <s v="Friday"/>
  </r>
  <r>
    <s v="Call_8177"/>
    <x v="6"/>
    <x v="34"/>
    <x v="3"/>
    <x v="287"/>
    <n v="88"/>
    <n v="4.9000000000000004"/>
    <m/>
    <m/>
    <m/>
    <m/>
    <n v="2024"/>
    <s v="Friday"/>
  </r>
  <r>
    <s v="Call_8178"/>
    <x v="0"/>
    <x v="48"/>
    <x v="1"/>
    <x v="287"/>
    <n v="140"/>
    <n v="3.9"/>
    <m/>
    <m/>
    <m/>
    <m/>
    <n v="2024"/>
    <s v="Friday"/>
  </r>
  <r>
    <s v="Call_8179"/>
    <x v="11"/>
    <x v="5"/>
    <x v="3"/>
    <x v="288"/>
    <n v="66"/>
    <n v="4.7"/>
    <m/>
    <m/>
    <m/>
    <m/>
    <n v="2024"/>
    <s v="Saturday"/>
  </r>
  <r>
    <s v="Call_8180"/>
    <x v="8"/>
    <x v="34"/>
    <x v="0"/>
    <x v="288"/>
    <n v="23"/>
    <n v="4.5"/>
    <m/>
    <m/>
    <m/>
    <m/>
    <n v="2024"/>
    <s v="Saturday"/>
  </r>
  <r>
    <s v="Call_8181"/>
    <x v="6"/>
    <x v="148"/>
    <x v="0"/>
    <x v="289"/>
    <n v="220"/>
    <n v="4.5"/>
    <m/>
    <m/>
    <m/>
    <m/>
    <n v="2024"/>
    <s v="Sunday"/>
  </r>
  <r>
    <s v="Call_8182"/>
    <x v="7"/>
    <x v="63"/>
    <x v="4"/>
    <x v="290"/>
    <n v="175"/>
    <n v="4.4000000000000004"/>
    <m/>
    <m/>
    <m/>
    <m/>
    <n v="2024"/>
    <s v="Monday"/>
  </r>
  <r>
    <s v="Call_8183"/>
    <x v="13"/>
    <x v="25"/>
    <x v="0"/>
    <x v="290"/>
    <n v="172"/>
    <n v="4.0999999999999996"/>
    <m/>
    <m/>
    <m/>
    <m/>
    <n v="2024"/>
    <s v="Monday"/>
  </r>
  <r>
    <s v="Call_8184"/>
    <x v="9"/>
    <x v="129"/>
    <x v="2"/>
    <x v="290"/>
    <n v="108"/>
    <n v="3.8"/>
    <m/>
    <m/>
    <m/>
    <m/>
    <n v="2024"/>
    <s v="Monday"/>
  </r>
  <r>
    <s v="Call_8185"/>
    <x v="8"/>
    <x v="121"/>
    <x v="0"/>
    <x v="291"/>
    <n v="43"/>
    <n v="4.2"/>
    <m/>
    <m/>
    <m/>
    <m/>
    <n v="2024"/>
    <s v="Tuesday"/>
  </r>
  <r>
    <s v="Call_8186"/>
    <x v="6"/>
    <x v="40"/>
    <x v="1"/>
    <x v="291"/>
    <n v="44"/>
    <n v="2.2000000000000002"/>
    <m/>
    <m/>
    <m/>
    <m/>
    <n v="2024"/>
    <s v="Tuesday"/>
  </r>
  <r>
    <s v="Call_8187"/>
    <x v="13"/>
    <x v="87"/>
    <x v="4"/>
    <x v="291"/>
    <n v="105"/>
    <n v="3.9"/>
    <m/>
    <m/>
    <m/>
    <m/>
    <n v="2024"/>
    <s v="Tuesday"/>
  </r>
  <r>
    <s v="Call_8188"/>
    <x v="7"/>
    <x v="97"/>
    <x v="1"/>
    <x v="292"/>
    <n v="34"/>
    <n v="3.9"/>
    <m/>
    <m/>
    <m/>
    <m/>
    <n v="2024"/>
    <s v="Wednesday"/>
  </r>
  <r>
    <s v="Call_8189"/>
    <x v="4"/>
    <x v="117"/>
    <x v="0"/>
    <x v="292"/>
    <n v="220"/>
    <n v="4.0999999999999996"/>
    <m/>
    <m/>
    <m/>
    <m/>
    <n v="2024"/>
    <s v="Wednesday"/>
  </r>
  <r>
    <s v="Call_8190"/>
    <x v="0"/>
    <x v="90"/>
    <x v="4"/>
    <x v="292"/>
    <n v="225"/>
    <n v="4.5999999999999996"/>
    <m/>
    <m/>
    <m/>
    <m/>
    <n v="2024"/>
    <s v="Wednesday"/>
  </r>
  <r>
    <s v="Call_8191"/>
    <x v="2"/>
    <x v="93"/>
    <x v="4"/>
    <x v="293"/>
    <n v="37"/>
    <n v="4.0999999999999996"/>
    <m/>
    <m/>
    <m/>
    <m/>
    <n v="2024"/>
    <s v="Thursday"/>
  </r>
  <r>
    <s v="Call_8192"/>
    <x v="12"/>
    <x v="47"/>
    <x v="1"/>
    <x v="293"/>
    <n v="44"/>
    <n v="5"/>
    <m/>
    <m/>
    <m/>
    <m/>
    <n v="2024"/>
    <s v="Thursday"/>
  </r>
  <r>
    <s v="Call_8193"/>
    <x v="5"/>
    <x v="17"/>
    <x v="1"/>
    <x v="294"/>
    <n v="35"/>
    <n v="2.8"/>
    <m/>
    <m/>
    <m/>
    <m/>
    <n v="2024"/>
    <s v="Friday"/>
  </r>
  <r>
    <s v="Call_8194"/>
    <x v="12"/>
    <x v="17"/>
    <x v="0"/>
    <x v="294"/>
    <n v="145"/>
    <n v="2.7"/>
    <m/>
    <m/>
    <m/>
    <m/>
    <n v="2024"/>
    <s v="Friday"/>
  </r>
  <r>
    <s v="Call_8195"/>
    <x v="6"/>
    <x v="51"/>
    <x v="4"/>
    <x v="294"/>
    <n v="64"/>
    <n v="3.9"/>
    <m/>
    <m/>
    <m/>
    <m/>
    <n v="2024"/>
    <s v="Friday"/>
  </r>
  <r>
    <s v="Call_8196"/>
    <x v="12"/>
    <x v="107"/>
    <x v="0"/>
    <x v="295"/>
    <n v="185"/>
    <n v="4.3"/>
    <m/>
    <m/>
    <m/>
    <m/>
    <n v="2024"/>
    <s v="Saturday"/>
  </r>
  <r>
    <s v="Call_8197"/>
    <x v="3"/>
    <x v="74"/>
    <x v="1"/>
    <x v="295"/>
    <n v="215"/>
    <n v="2.5"/>
    <m/>
    <m/>
    <m/>
    <m/>
    <n v="2024"/>
    <s v="Saturday"/>
  </r>
  <r>
    <s v="Call_8198"/>
    <x v="8"/>
    <x v="7"/>
    <x v="2"/>
    <x v="295"/>
    <n v="88"/>
    <n v="3.4"/>
    <m/>
    <m/>
    <m/>
    <m/>
    <n v="2024"/>
    <s v="Saturday"/>
  </r>
  <r>
    <s v="Call_8199"/>
    <x v="12"/>
    <x v="99"/>
    <x v="4"/>
    <x v="295"/>
    <n v="23"/>
    <n v="3.4"/>
    <m/>
    <m/>
    <m/>
    <m/>
    <n v="2024"/>
    <s v="Saturday"/>
  </r>
  <r>
    <s v="Call_8200"/>
    <x v="2"/>
    <x v="54"/>
    <x v="2"/>
    <x v="296"/>
    <n v="180"/>
    <n v="1.8"/>
    <m/>
    <m/>
    <m/>
    <m/>
    <n v="2024"/>
    <s v="Sunday"/>
  </r>
  <r>
    <s v="Call_8201"/>
    <x v="13"/>
    <x v="53"/>
    <x v="4"/>
    <x v="297"/>
    <n v="225"/>
    <n v="3.7"/>
    <m/>
    <m/>
    <m/>
    <m/>
    <n v="2024"/>
    <s v="Monday"/>
  </r>
  <r>
    <s v="Call_8202"/>
    <x v="4"/>
    <x v="137"/>
    <x v="1"/>
    <x v="298"/>
    <n v="74"/>
    <n v="4.0999999999999996"/>
    <m/>
    <m/>
    <m/>
    <m/>
    <n v="2024"/>
    <s v="Tuesday"/>
  </r>
  <r>
    <s v="Call_8203"/>
    <x v="3"/>
    <x v="119"/>
    <x v="4"/>
    <x v="298"/>
    <n v="36"/>
    <n v="3"/>
    <m/>
    <m/>
    <m/>
    <m/>
    <n v="2024"/>
    <s v="Tuesday"/>
  </r>
  <r>
    <s v="Call_8204"/>
    <x v="5"/>
    <x v="15"/>
    <x v="4"/>
    <x v="299"/>
    <n v="116"/>
    <n v="3.9"/>
    <m/>
    <m/>
    <m/>
    <m/>
    <n v="2024"/>
    <s v="Thursday"/>
  </r>
  <r>
    <s v="Call_8205"/>
    <x v="3"/>
    <x v="67"/>
    <x v="2"/>
    <x v="299"/>
    <n v="140"/>
    <n v="4"/>
    <m/>
    <m/>
    <m/>
    <m/>
    <n v="2024"/>
    <s v="Thursday"/>
  </r>
  <r>
    <s v="Call_8206"/>
    <x v="3"/>
    <x v="9"/>
    <x v="1"/>
    <x v="300"/>
    <n v="104"/>
    <n v="4.5"/>
    <m/>
    <m/>
    <m/>
    <m/>
    <n v="2024"/>
    <s v="Friday"/>
  </r>
  <r>
    <s v="Call_8207"/>
    <x v="5"/>
    <x v="119"/>
    <x v="3"/>
    <x v="300"/>
    <n v="148"/>
    <n v="4"/>
    <m/>
    <m/>
    <m/>
    <m/>
    <n v="2024"/>
    <s v="Friday"/>
  </r>
  <r>
    <s v="Call_8208"/>
    <x v="8"/>
    <x v="108"/>
    <x v="4"/>
    <x v="300"/>
    <n v="205"/>
    <n v="4.3"/>
    <m/>
    <m/>
    <m/>
    <m/>
    <n v="2024"/>
    <s v="Friday"/>
  </r>
  <r>
    <s v="Call_8209"/>
    <x v="1"/>
    <x v="132"/>
    <x v="0"/>
    <x v="300"/>
    <n v="210"/>
    <n v="4.8"/>
    <m/>
    <m/>
    <m/>
    <m/>
    <n v="2024"/>
    <s v="Friday"/>
  </r>
  <r>
    <s v="Call_8210"/>
    <x v="4"/>
    <x v="38"/>
    <x v="3"/>
    <x v="301"/>
    <n v="41"/>
    <n v="4.7"/>
    <m/>
    <m/>
    <m/>
    <m/>
    <n v="2024"/>
    <s v="Sunday"/>
  </r>
  <r>
    <s v="Call_8211"/>
    <x v="11"/>
    <x v="74"/>
    <x v="2"/>
    <x v="301"/>
    <n v="136"/>
    <n v="5"/>
    <m/>
    <m/>
    <m/>
    <m/>
    <n v="2024"/>
    <s v="Sunday"/>
  </r>
  <r>
    <s v="Call_8212"/>
    <x v="9"/>
    <x v="45"/>
    <x v="1"/>
    <x v="302"/>
    <n v="126"/>
    <n v="1.5"/>
    <m/>
    <m/>
    <m/>
    <m/>
    <n v="2024"/>
    <s v="Monday"/>
  </r>
  <r>
    <s v="Call_8213"/>
    <x v="2"/>
    <x v="24"/>
    <x v="0"/>
    <x v="303"/>
    <n v="148"/>
    <n v="4.0999999999999996"/>
    <m/>
    <m/>
    <m/>
    <m/>
    <n v="2024"/>
    <s v="Tuesday"/>
  </r>
  <r>
    <s v="Call_8214"/>
    <x v="9"/>
    <x v="72"/>
    <x v="1"/>
    <x v="303"/>
    <n v="125"/>
    <n v="3.9"/>
    <m/>
    <m/>
    <m/>
    <m/>
    <n v="2024"/>
    <s v="Tuesday"/>
  </r>
  <r>
    <s v="Call_8215"/>
    <x v="6"/>
    <x v="144"/>
    <x v="2"/>
    <x v="303"/>
    <n v="25"/>
    <n v="4.0999999999999996"/>
    <m/>
    <m/>
    <m/>
    <m/>
    <n v="2024"/>
    <s v="Tuesday"/>
  </r>
  <r>
    <s v="Call_8216"/>
    <x v="7"/>
    <x v="162"/>
    <x v="4"/>
    <x v="304"/>
    <n v="62"/>
    <n v="2.8"/>
    <m/>
    <m/>
    <m/>
    <m/>
    <n v="2024"/>
    <s v="Wednesday"/>
  </r>
  <r>
    <s v="Call_8217"/>
    <x v="2"/>
    <x v="115"/>
    <x v="2"/>
    <x v="305"/>
    <n v="90"/>
    <n v="4.5999999999999996"/>
    <m/>
    <m/>
    <m/>
    <m/>
    <n v="2024"/>
    <s v="Thursday"/>
  </r>
  <r>
    <s v="Call_8218"/>
    <x v="1"/>
    <x v="116"/>
    <x v="3"/>
    <x v="306"/>
    <n v="33"/>
    <n v="4.8"/>
    <m/>
    <m/>
    <m/>
    <m/>
    <n v="2024"/>
    <s v="Friday"/>
  </r>
  <r>
    <s v="Call_8219"/>
    <x v="3"/>
    <x v="42"/>
    <x v="4"/>
    <x v="306"/>
    <n v="115"/>
    <n v="2.2999999999999998"/>
    <m/>
    <m/>
    <m/>
    <m/>
    <n v="2024"/>
    <s v="Friday"/>
  </r>
  <r>
    <s v="Call_8220"/>
    <x v="1"/>
    <x v="122"/>
    <x v="3"/>
    <x v="306"/>
    <n v="45"/>
    <n v="2.6"/>
    <m/>
    <m/>
    <m/>
    <m/>
    <n v="2024"/>
    <s v="Friday"/>
  </r>
  <r>
    <s v="Call_8221"/>
    <x v="6"/>
    <x v="156"/>
    <x v="0"/>
    <x v="306"/>
    <n v="114"/>
    <n v="4.8"/>
    <m/>
    <m/>
    <m/>
    <m/>
    <n v="2024"/>
    <s v="Friday"/>
  </r>
  <r>
    <s v="Call_8222"/>
    <x v="3"/>
    <x v="9"/>
    <x v="1"/>
    <x v="307"/>
    <n v="72"/>
    <n v="3.7"/>
    <m/>
    <m/>
    <m/>
    <m/>
    <n v="2024"/>
    <s v="Saturday"/>
  </r>
  <r>
    <s v="Call_8223"/>
    <x v="10"/>
    <x v="63"/>
    <x v="0"/>
    <x v="307"/>
    <n v="205"/>
    <n v="4.2"/>
    <m/>
    <m/>
    <m/>
    <m/>
    <n v="2024"/>
    <s v="Saturday"/>
  </r>
  <r>
    <s v="Call_8224"/>
    <x v="1"/>
    <x v="40"/>
    <x v="1"/>
    <x v="308"/>
    <n v="42"/>
    <n v="3.3"/>
    <m/>
    <m/>
    <m/>
    <m/>
    <n v="2024"/>
    <s v="Sunday"/>
  </r>
  <r>
    <s v="Call_8225"/>
    <x v="7"/>
    <x v="122"/>
    <x v="0"/>
    <x v="308"/>
    <n v="96"/>
    <n v="4.3"/>
    <m/>
    <m/>
    <m/>
    <m/>
    <n v="2024"/>
    <s v="Sunday"/>
  </r>
  <r>
    <s v="Call_8226"/>
    <x v="3"/>
    <x v="145"/>
    <x v="4"/>
    <x v="308"/>
    <n v="64"/>
    <n v="3.7"/>
    <m/>
    <m/>
    <m/>
    <m/>
    <n v="2024"/>
    <s v="Sunday"/>
  </r>
  <r>
    <s v="Call_8227"/>
    <x v="10"/>
    <x v="50"/>
    <x v="0"/>
    <x v="309"/>
    <n v="72"/>
    <n v="3.7"/>
    <m/>
    <m/>
    <m/>
    <m/>
    <n v="2024"/>
    <s v="Monday"/>
  </r>
  <r>
    <s v="Call_8228"/>
    <x v="6"/>
    <x v="18"/>
    <x v="3"/>
    <x v="310"/>
    <n v="27"/>
    <n v="3.1"/>
    <m/>
    <m/>
    <m/>
    <m/>
    <n v="2024"/>
    <s v="Tuesday"/>
  </r>
  <r>
    <s v="Call_8229"/>
    <x v="7"/>
    <x v="67"/>
    <x v="3"/>
    <x v="311"/>
    <n v="200"/>
    <n v="2.4"/>
    <m/>
    <m/>
    <m/>
    <m/>
    <n v="2024"/>
    <s v="Thursday"/>
  </r>
  <r>
    <s v="Call_8230"/>
    <x v="6"/>
    <x v="128"/>
    <x v="1"/>
    <x v="312"/>
    <n v="93"/>
    <n v="3.5"/>
    <m/>
    <m/>
    <m/>
    <m/>
    <n v="2024"/>
    <s v="Friday"/>
  </r>
  <r>
    <s v="Call_8231"/>
    <x v="12"/>
    <x v="54"/>
    <x v="4"/>
    <x v="312"/>
    <n v="54"/>
    <n v="4.3"/>
    <m/>
    <m/>
    <m/>
    <m/>
    <n v="2024"/>
    <s v="Friday"/>
  </r>
  <r>
    <s v="Call_8232"/>
    <x v="6"/>
    <x v="6"/>
    <x v="1"/>
    <x v="313"/>
    <n v="72"/>
    <n v="3.4"/>
    <m/>
    <m/>
    <m/>
    <m/>
    <n v="2024"/>
    <s v="Saturday"/>
  </r>
  <r>
    <s v="Call_8233"/>
    <x v="9"/>
    <x v="47"/>
    <x v="2"/>
    <x v="313"/>
    <n v="82"/>
    <n v="3.7"/>
    <m/>
    <m/>
    <m/>
    <m/>
    <n v="2024"/>
    <s v="Saturday"/>
  </r>
  <r>
    <s v="Call_8234"/>
    <x v="12"/>
    <x v="74"/>
    <x v="4"/>
    <x v="314"/>
    <n v="164"/>
    <n v="4.8"/>
    <m/>
    <m/>
    <m/>
    <m/>
    <n v="2024"/>
    <s v="Wednesday"/>
  </r>
  <r>
    <s v="Call_8235"/>
    <x v="2"/>
    <x v="30"/>
    <x v="1"/>
    <x v="314"/>
    <n v="78"/>
    <n v="3.3"/>
    <m/>
    <m/>
    <m/>
    <m/>
    <n v="2024"/>
    <s v="Wednesday"/>
  </r>
  <r>
    <s v="Call_8236"/>
    <x v="10"/>
    <x v="109"/>
    <x v="3"/>
    <x v="315"/>
    <n v="135"/>
    <n v="4.2"/>
    <m/>
    <m/>
    <m/>
    <m/>
    <n v="2024"/>
    <s v="Thursday"/>
  </r>
  <r>
    <s v="Call_8237"/>
    <x v="14"/>
    <x v="76"/>
    <x v="4"/>
    <x v="316"/>
    <n v="145"/>
    <n v="2.6"/>
    <m/>
    <m/>
    <m/>
    <m/>
    <n v="2024"/>
    <s v="Friday"/>
  </r>
  <r>
    <s v="Call_8238"/>
    <x v="5"/>
    <x v="74"/>
    <x v="3"/>
    <x v="316"/>
    <n v="115"/>
    <n v="4.9000000000000004"/>
    <m/>
    <m/>
    <m/>
    <m/>
    <n v="2024"/>
    <s v="Friday"/>
  </r>
  <r>
    <s v="Call_8239"/>
    <x v="13"/>
    <x v="89"/>
    <x v="1"/>
    <x v="316"/>
    <n v="117"/>
    <n v="2"/>
    <m/>
    <m/>
    <m/>
    <m/>
    <n v="2024"/>
    <s v="Friday"/>
  </r>
  <r>
    <s v="Call_8240"/>
    <x v="14"/>
    <x v="119"/>
    <x v="0"/>
    <x v="317"/>
    <n v="36"/>
    <n v="4.7"/>
    <m/>
    <m/>
    <m/>
    <m/>
    <n v="2024"/>
    <s v="Saturday"/>
  </r>
  <r>
    <s v="Call_8241"/>
    <x v="2"/>
    <x v="64"/>
    <x v="0"/>
    <x v="317"/>
    <n v="84"/>
    <n v="2.8"/>
    <m/>
    <m/>
    <m/>
    <m/>
    <n v="2024"/>
    <s v="Saturday"/>
  </r>
  <r>
    <s v="Call_8242"/>
    <x v="8"/>
    <x v="56"/>
    <x v="0"/>
    <x v="317"/>
    <n v="66"/>
    <n v="3.2"/>
    <m/>
    <m/>
    <m/>
    <m/>
    <n v="2024"/>
    <s v="Saturday"/>
  </r>
  <r>
    <s v="Call_8243"/>
    <x v="6"/>
    <x v="52"/>
    <x v="3"/>
    <x v="317"/>
    <n v="76"/>
    <n v="4.7"/>
    <m/>
    <m/>
    <m/>
    <m/>
    <n v="2024"/>
    <s v="Saturday"/>
  </r>
  <r>
    <s v="Call_8244"/>
    <x v="11"/>
    <x v="116"/>
    <x v="3"/>
    <x v="317"/>
    <n v="185"/>
    <n v="4.8"/>
    <m/>
    <m/>
    <m/>
    <m/>
    <n v="2024"/>
    <s v="Saturday"/>
  </r>
  <r>
    <s v="Call_8245"/>
    <x v="2"/>
    <x v="116"/>
    <x v="2"/>
    <x v="318"/>
    <n v="80"/>
    <n v="4.7"/>
    <m/>
    <m/>
    <m/>
    <m/>
    <n v="2024"/>
    <s v="Sunday"/>
  </r>
  <r>
    <s v="Call_8246"/>
    <x v="7"/>
    <x v="81"/>
    <x v="3"/>
    <x v="318"/>
    <n v="148"/>
    <n v="4"/>
    <m/>
    <m/>
    <m/>
    <m/>
    <n v="2024"/>
    <s v="Sunday"/>
  </r>
  <r>
    <s v="Call_8247"/>
    <x v="2"/>
    <x v="5"/>
    <x v="4"/>
    <x v="319"/>
    <n v="180"/>
    <n v="4.9000000000000004"/>
    <m/>
    <m/>
    <m/>
    <m/>
    <n v="2024"/>
    <s v="Tuesday"/>
  </r>
  <r>
    <s v="Call_8248"/>
    <x v="9"/>
    <x v="134"/>
    <x v="2"/>
    <x v="320"/>
    <n v="190"/>
    <n v="3.7"/>
    <m/>
    <m/>
    <m/>
    <m/>
    <n v="2024"/>
    <s v="Wednesday"/>
  </r>
  <r>
    <s v="Call_8249"/>
    <x v="4"/>
    <x v="107"/>
    <x v="3"/>
    <x v="320"/>
    <n v="38"/>
    <n v="4.5"/>
    <m/>
    <m/>
    <m/>
    <m/>
    <n v="2024"/>
    <m/>
  </r>
  <r>
    <s v="Call_8250"/>
    <x v="5"/>
    <x v="77"/>
    <x v="1"/>
    <x v="321"/>
    <n v="82"/>
    <n v="2.1"/>
    <m/>
    <m/>
    <m/>
    <m/>
    <n v="2024"/>
    <m/>
  </r>
  <r>
    <s v="Call_8251"/>
    <x v="14"/>
    <x v="34"/>
    <x v="3"/>
    <x v="322"/>
    <n v="88"/>
    <n v="2.8"/>
    <m/>
    <m/>
    <m/>
    <m/>
    <n v="2024"/>
    <e v="#NAME?"/>
  </r>
  <r>
    <s v="Call_8252"/>
    <x v="3"/>
    <x v="129"/>
    <x v="4"/>
    <x v="322"/>
    <n v="42"/>
    <n v="4.0999999999999996"/>
    <m/>
    <m/>
    <m/>
    <m/>
    <n v="2024"/>
    <e v="#NAME?"/>
  </r>
  <r>
    <s v="Call_8253"/>
    <x v="10"/>
    <x v="163"/>
    <x v="0"/>
    <x v="323"/>
    <n v="64"/>
    <n v="3.3"/>
    <m/>
    <m/>
    <m/>
    <m/>
    <n v="2024"/>
    <e v="#NAME?"/>
  </r>
  <r>
    <s v="Call_8254"/>
    <x v="7"/>
    <x v="115"/>
    <x v="0"/>
    <x v="323"/>
    <n v="105"/>
    <n v="1.7"/>
    <m/>
    <m/>
    <m/>
    <m/>
    <n v="2024"/>
    <e v="#NAME?"/>
  </r>
  <r>
    <s v="Call_8255"/>
    <x v="1"/>
    <x v="20"/>
    <x v="2"/>
    <x v="323"/>
    <n v="25"/>
    <n v="3.6"/>
    <m/>
    <m/>
    <m/>
    <m/>
    <n v="2024"/>
    <e v="#NAME?"/>
  </r>
  <r>
    <s v="Call_8256"/>
    <x v="0"/>
    <x v="31"/>
    <x v="1"/>
    <x v="324"/>
    <n v="176"/>
    <n v="3.6"/>
    <m/>
    <m/>
    <m/>
    <m/>
    <n v="2024"/>
    <e v="#NAME?"/>
  </r>
  <r>
    <s v="Call_8257"/>
    <x v="0"/>
    <x v="32"/>
    <x v="3"/>
    <x v="325"/>
    <n v="46"/>
    <n v="4.5999999999999996"/>
    <m/>
    <m/>
    <m/>
    <m/>
    <n v="2024"/>
    <e v="#NAME?"/>
  </r>
  <r>
    <s v="Call_8258"/>
    <x v="9"/>
    <x v="113"/>
    <x v="0"/>
    <x v="325"/>
    <n v="164"/>
    <n v="4.8"/>
    <m/>
    <m/>
    <m/>
    <m/>
    <n v="2024"/>
    <e v="#NAME?"/>
  </r>
  <r>
    <s v="Call_8259"/>
    <x v="10"/>
    <x v="55"/>
    <x v="0"/>
    <x v="326"/>
    <n v="64"/>
    <n v="4.5"/>
    <m/>
    <m/>
    <m/>
    <m/>
    <n v="2024"/>
    <e v="#NAME?"/>
  </r>
  <r>
    <s v="Call_8260"/>
    <x v="8"/>
    <x v="96"/>
    <x v="4"/>
    <x v="326"/>
    <n v="205"/>
    <n v="4.5"/>
    <m/>
    <m/>
    <m/>
    <m/>
    <n v="2024"/>
    <e v="#NAME?"/>
  </r>
  <r>
    <s v="Call_8261"/>
    <x v="2"/>
    <x v="155"/>
    <x v="4"/>
    <x v="327"/>
    <n v="100"/>
    <n v="4.5999999999999996"/>
    <m/>
    <m/>
    <m/>
    <m/>
    <n v="2024"/>
    <e v="#NAME?"/>
  </r>
  <r>
    <s v="Call_8262"/>
    <x v="4"/>
    <x v="101"/>
    <x v="1"/>
    <x v="327"/>
    <n v="111"/>
    <n v="4.5999999999999996"/>
    <m/>
    <m/>
    <m/>
    <m/>
    <n v="2024"/>
    <e v="#NAME?"/>
  </r>
  <r>
    <s v="Call_8263"/>
    <x v="3"/>
    <x v="77"/>
    <x v="2"/>
    <x v="327"/>
    <n v="80"/>
    <n v="3.5"/>
    <m/>
    <m/>
    <m/>
    <m/>
    <n v="2024"/>
    <e v="#NAME?"/>
  </r>
  <r>
    <s v="Call_8264"/>
    <x v="10"/>
    <x v="48"/>
    <x v="3"/>
    <x v="327"/>
    <n v="50"/>
    <n v="2.9"/>
    <m/>
    <m/>
    <m/>
    <m/>
    <n v="2024"/>
    <e v="#NAME?"/>
  </r>
  <r>
    <s v="Call_8265"/>
    <x v="3"/>
    <x v="97"/>
    <x v="0"/>
    <x v="328"/>
    <n v="165"/>
    <n v="4.7"/>
    <m/>
    <m/>
    <m/>
    <m/>
    <n v="2024"/>
    <e v="#NAME?"/>
  </r>
  <r>
    <s v="Call_8266"/>
    <x v="8"/>
    <x v="22"/>
    <x v="0"/>
    <x v="328"/>
    <n v="28"/>
    <n v="3.9"/>
    <m/>
    <m/>
    <m/>
    <m/>
    <n v="2024"/>
    <e v="#NAME?"/>
  </r>
  <r>
    <s v="Call_8267"/>
    <x v="5"/>
    <x v="76"/>
    <x v="3"/>
    <x v="328"/>
    <n v="215"/>
    <n v="3.8"/>
    <m/>
    <m/>
    <m/>
    <m/>
    <n v="2024"/>
    <e v="#NAME?"/>
  </r>
  <r>
    <s v="Call_8268"/>
    <x v="7"/>
    <x v="148"/>
    <x v="0"/>
    <x v="329"/>
    <n v="115"/>
    <n v="2.2999999999999998"/>
    <m/>
    <m/>
    <m/>
    <m/>
    <n v="2024"/>
    <e v="#NAME?"/>
  </r>
  <r>
    <s v="Call_8269"/>
    <x v="6"/>
    <x v="114"/>
    <x v="0"/>
    <x v="329"/>
    <n v="64"/>
    <n v="3.7"/>
    <m/>
    <m/>
    <m/>
    <m/>
    <n v="2024"/>
    <e v="#NAME?"/>
  </r>
  <r>
    <s v="Call_8270"/>
    <x v="9"/>
    <x v="59"/>
    <x v="2"/>
    <x v="329"/>
    <n v="40"/>
    <n v="3.9"/>
    <m/>
    <m/>
    <m/>
    <m/>
    <n v="2024"/>
    <e v="#NAM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CCF8A0-74DD-4185-BD30-C1A2BB5A28C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B84" firstHeaderRow="1" firstDataRow="1" firstDataCol="1"/>
  <pivotFields count="15">
    <pivotField dataField="1" showAll="0"/>
    <pivotField showAll="0"/>
    <pivotField axis="axisRow" showAll="0">
      <items count="21">
        <item x="0"/>
        <item x="1"/>
        <item x="2"/>
        <item x="3"/>
        <item x="4"/>
        <item x="5"/>
        <item x="6"/>
        <item x="7"/>
        <item x="8"/>
        <item x="9"/>
        <item x="10"/>
        <item x="11"/>
        <item x="12"/>
        <item x="13"/>
        <item x="14"/>
        <item x="15"/>
        <item x="16"/>
        <item x="17"/>
        <item x="18"/>
        <item x="19"/>
        <item t="default"/>
      </items>
    </pivotField>
    <pivotField showAll="0"/>
    <pivotField numFmtId="1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9">
    <i>
      <x v="1"/>
    </i>
    <i>
      <x v="2"/>
    </i>
    <i>
      <x v="3"/>
    </i>
    <i>
      <x v="4"/>
    </i>
    <i>
      <x v="5"/>
    </i>
    <i>
      <x v="6"/>
    </i>
    <i>
      <x v="7"/>
    </i>
    <i>
      <x v="8"/>
    </i>
    <i>
      <x v="9"/>
    </i>
    <i>
      <x v="10"/>
    </i>
    <i>
      <x v="11"/>
    </i>
    <i>
      <x v="12"/>
    </i>
    <i>
      <x v="13"/>
    </i>
    <i>
      <x v="14"/>
    </i>
    <i>
      <x v="15"/>
    </i>
    <i>
      <x v="16"/>
    </i>
    <i>
      <x v="17"/>
    </i>
    <i>
      <x v="18"/>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C9616C-1CC1-4AD3-AAE6-0D258132D05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B39" firstHeaderRow="1" firstDataRow="1" firstDataCol="1"/>
  <pivotFields count="15">
    <pivotField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v="4"/>
    </i>
    <i>
      <x v="3"/>
    </i>
    <i>
      <x v="12"/>
    </i>
    <i>
      <x v="6"/>
    </i>
    <i>
      <x v="11"/>
    </i>
    <i>
      <x/>
    </i>
    <i>
      <x v="10"/>
    </i>
    <i>
      <x v="8"/>
    </i>
    <i>
      <x v="14"/>
    </i>
    <i>
      <x v="9"/>
    </i>
    <i>
      <x v="5"/>
    </i>
    <i>
      <x v="1"/>
    </i>
    <i>
      <x v="13"/>
    </i>
    <i>
      <x v="7"/>
    </i>
    <i>
      <x v="2"/>
    </i>
    <i t="grand">
      <x/>
    </i>
  </rowItems>
  <colItems count="1">
    <i/>
  </colItems>
  <dataFields count="1">
    <dataField name="Sum of Purchase Amount" fld="5" baseField="0" baseItem="0" numFmtId="167"/>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2212E-10CC-4C6F-9BB3-624047564FB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5:B61" firstHeaderRow="1" firstDataRow="1" firstDataCol="1" rowPageCount="1" colPageCount="1"/>
  <pivotFields count="15">
    <pivotField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pivotField axis="axisPage" showAll="0">
      <items count="6">
        <item x="2"/>
        <item x="1"/>
        <item x="4"/>
        <item x="3"/>
        <item x="0"/>
        <item t="default"/>
      </items>
    </pivotField>
    <pivotField numFmtId="1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v="4"/>
    </i>
    <i>
      <x v="6"/>
    </i>
    <i>
      <x v="14"/>
    </i>
    <i>
      <x v="3"/>
    </i>
    <i>
      <x v="5"/>
    </i>
    <i>
      <x v="11"/>
    </i>
    <i>
      <x v="9"/>
    </i>
    <i>
      <x v="13"/>
    </i>
    <i>
      <x v="2"/>
    </i>
    <i>
      <x v="8"/>
    </i>
    <i>
      <x v="10"/>
    </i>
    <i>
      <x v="7"/>
    </i>
    <i>
      <x/>
    </i>
    <i>
      <x v="12"/>
    </i>
    <i>
      <x v="1"/>
    </i>
    <i t="grand">
      <x/>
    </i>
  </rowItems>
  <colItems count="1">
    <i/>
  </colItems>
  <pageFields count="1">
    <pageField fld="3" item="1" hier="-1"/>
  </pageFields>
  <dataFields count="1">
    <dataField name="Total Purchase Amount" fld="5" baseField="1" baseItem="4" numFmtId="167"/>
  </dataFields>
  <formats count="1">
    <format dxfId="3">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F9C0A7-C355-4C80-9A12-C2A09B129B9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5">
    <pivotField dataField="1" showAll="0"/>
    <pivotField axis="axisRow" showAll="0">
      <items count="16">
        <item x="13"/>
        <item x="8"/>
        <item x="0"/>
        <item x="1"/>
        <item x="2"/>
        <item x="10"/>
        <item x="5"/>
        <item x="14"/>
        <item x="9"/>
        <item x="6"/>
        <item x="4"/>
        <item x="12"/>
        <item x="7"/>
        <item x="3"/>
        <item x="11"/>
        <item t="default"/>
      </items>
    </pivotField>
    <pivotField showAll="0"/>
    <pivotField showAll="0"/>
    <pivotField numFmtId="1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1" baseItem="0" numFmtId="2"/>
  </dataFields>
  <formats count="1">
    <format dxfId="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C3D1C6-0860-4021-B596-AF27FD64E5C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presentative" colHeaderCaption="Day of Week">
  <location ref="D106:L113" firstHeaderRow="1" firstDataRow="2" firstDataCol="1"/>
  <pivotFields count="13">
    <pivotField dataField="1" showAll="0"/>
    <pivotField showAll="0"/>
    <pivotField showAll="0"/>
    <pivotField axis="axisRow" showAll="0">
      <items count="6">
        <item x="2"/>
        <item x="1"/>
        <item x="4"/>
        <item x="3"/>
        <item x="0"/>
        <item t="default"/>
      </items>
    </pivotField>
    <pivotField numFmtId="22" showAll="0"/>
    <pivotField showAll="0"/>
    <pivotField showAll="0"/>
    <pivotField showAll="0"/>
    <pivotField showAll="0"/>
    <pivotField showAll="0"/>
    <pivotField showAll="0"/>
    <pivotField showAll="0"/>
    <pivotField axis="axisCol" showAll="0">
      <items count="8">
        <item x="0"/>
        <item x="1"/>
        <item x="2"/>
        <item x="3"/>
        <item x="4"/>
        <item x="5"/>
        <item x="6"/>
        <item t="default"/>
      </items>
    </pivotField>
  </pivotFields>
  <rowFields count="1">
    <field x="3"/>
  </rowFields>
  <rowItems count="6">
    <i>
      <x/>
    </i>
    <i>
      <x v="1"/>
    </i>
    <i>
      <x v="2"/>
    </i>
    <i>
      <x v="3"/>
    </i>
    <i>
      <x v="4"/>
    </i>
    <i t="grand">
      <x/>
    </i>
  </rowItems>
  <colFields count="1">
    <field x="12"/>
  </colFields>
  <colItems count="8">
    <i>
      <x/>
    </i>
    <i>
      <x v="1"/>
    </i>
    <i>
      <x v="2"/>
    </i>
    <i>
      <x v="3"/>
    </i>
    <i>
      <x v="4"/>
    </i>
    <i>
      <x v="5"/>
    </i>
    <i>
      <x v="6"/>
    </i>
    <i t="grand">
      <x/>
    </i>
  </colItems>
  <dataFields count="1">
    <dataField name="Frequency of Calls"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2"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D22773-41D1-41B2-B5BF-D101B469069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06:B114" firstHeaderRow="1" firstDataRow="1" firstDataCol="1"/>
  <pivotFields count="13">
    <pivotField dataField="1" showAll="0"/>
    <pivotField showAll="0"/>
    <pivotField showAll="0"/>
    <pivotField showAll="0"/>
    <pivotField numFmtId="22"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s>
  <rowFields count="1">
    <field x="12"/>
  </rowFields>
  <rowItems count="8">
    <i>
      <x/>
    </i>
    <i>
      <x v="1"/>
    </i>
    <i>
      <x v="2"/>
    </i>
    <i>
      <x v="3"/>
    </i>
    <i>
      <x v="4"/>
    </i>
    <i>
      <x v="5"/>
    </i>
    <i>
      <x v="6"/>
    </i>
    <i t="grand">
      <x/>
    </i>
  </rowItems>
  <colItems count="1">
    <i/>
  </colItems>
  <dataFields count="1">
    <dataField name="Frequency of Calls" fld="0" subtotal="count" baseField="12" baseItem="0"/>
  </dataFields>
  <chartFormats count="2">
    <chartFormat chart="4"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E89140-7E7C-4DFD-86E1-94458A27461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8:B101" firstHeaderRow="1" firstDataRow="1" firstDataCol="1"/>
  <pivotFields count="15">
    <pivotField dataField="1" showAll="0"/>
    <pivotField showAll="0"/>
    <pivotField showAll="0"/>
    <pivotField showAll="0"/>
    <pivotField axis="axisRow" numFmtId="1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4"/>
    <field x="13"/>
    <field x="4"/>
  </rowFields>
  <rowItems count="13">
    <i>
      <x v="1"/>
    </i>
    <i>
      <x v="2"/>
    </i>
    <i>
      <x v="3"/>
    </i>
    <i>
      <x v="4"/>
    </i>
    <i>
      <x v="5"/>
    </i>
    <i>
      <x v="6"/>
    </i>
    <i>
      <x v="7"/>
    </i>
    <i>
      <x v="8"/>
    </i>
    <i>
      <x v="9"/>
    </i>
    <i>
      <x v="10"/>
    </i>
    <i>
      <x v="11"/>
    </i>
    <i>
      <x v="12"/>
    </i>
    <i t="grand">
      <x/>
    </i>
  </rowItems>
  <colItems count="1">
    <i/>
  </colItems>
  <dataFields count="1">
    <dataField name="Frequency Of Calls"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FDFC61-200F-4864-B410-35F3098C5B2B}" name="PivotTable9" cacheId="3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68:G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8"/>
    <rowHierarchyUsage hierarchyUsage="1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84AA46-1636-4B30-A58C-660E45FAA683}" name="PivotTable8" cacheId="3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B6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53F536-1E1E-47A1-9A99-CF586D3531CB}" name="PivotTable7" cacheId="2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7">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0"/>
          </reference>
          <reference field="1" count="1" selected="0">
            <x v="1"/>
          </reference>
        </references>
      </pivotArea>
    </chartFormat>
    <chartFormat chart="4" format="7">
      <pivotArea type="data" outline="0" fieldPosition="0">
        <references count="3">
          <reference field="4294967294" count="1" selected="0">
            <x v="0"/>
          </reference>
          <reference field="0" count="1" selected="0">
            <x v="1"/>
          </reference>
          <reference field="1" count="1" selected="0">
            <x v="1"/>
          </reference>
        </references>
      </pivotArea>
    </chartFormat>
    <chartFormat chart="4" format="8">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6E08CF-C6D8-483C-92A5-E6726F2CA4A5}" name="Selected Rep" cacheId="35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4:A4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566A7B7-775C-4ED0-B623-120DC2828225}" name="Reps Pivot"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59ECC3E-E308-4418-8065-1778AA6399B0}" name="Weekly Trend" cacheId="3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K17:L25"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descending" defaultSubtotal="0" defaultAttributeDrillState="1">
      <items count="7">
        <item x="2"/>
        <item x="0"/>
        <item x="4"/>
        <item x="6"/>
        <item x="5"/>
        <item x="1"/>
        <item x="3"/>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4">
    <chartFormat chart="9"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1.introduction-to-excel.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B306326-050B-4917-BB4D-87066B2E3965}" name="Monthly Trend" cacheId="3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17:C3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Total Calls2" fld="4" subtotal="count" baseField="0" baseItem="0">
      <extLst>
        <ext xmlns:x14="http://schemas.microsoft.com/office/spreadsheetml/2009/9/main" uri="{E15A36E0-9728-4e99-A89B-3F7291B0FE68}">
          <x14:dataField sourceField="3" uniqueName="[__Xl2].[Measures].[Total Calls]"/>
        </ext>
      </extLst>
    </dataField>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4"/>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1.introduction-to-excel.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7F42237-44CC-46AB-80A5-0B460554A40B}" name="rep pivot" cacheId="34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1.introduction-to-excel.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C7C714-B906-4083-9D86-883B463AABD2}" name="Summary Pivot" cacheId="8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1.introduction-to-excel.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E36EF28-795C-4457-B17C-EAC8329C11BC}" autoFormatId="16" applyNumberFormats="0" applyBorderFormats="0" applyFontFormats="0" applyPatternFormats="0" applyAlignmentFormats="0" applyWidthHeightFormats="0">
  <queryTableRefresh nextId="8">
    <queryTableFields count="7">
      <queryTableField id="1" name="Rank" tableColumnId="1"/>
      <queryTableField id="2" name="Country" tableColumnId="2"/>
      <queryTableField id="3" name="Gold" tableColumnId="3"/>
      <queryTableField id="4" name="Silver" tableColumnId="4"/>
      <queryTableField id="5" name="Bronze" tableColumnId="5"/>
      <queryTableField id="6" name="Total" tableColumnId="6"/>
      <queryTableField id="7" name="gold_percentag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F7995EC0-5B84-4C92-B47B-406FF8D4A07D}" autoFormatId="16" applyNumberFormats="0" applyBorderFormats="0" applyFontFormats="0" applyPatternFormats="0" applyAlignmentFormats="0" applyWidthHeightFormats="0">
  <queryTableRefresh nextId="14">
    <queryTableFields count="13">
      <queryTableField id="1" name="Emp ID" tableColumnId="1"/>
      <queryTableField id="2" name="Name" tableColumnId="2"/>
      <queryTableField id="3" name="Gender" tableColumnId="3"/>
      <queryTableField id="4" name="Department" tableColumnId="4"/>
      <queryTableField id="5" name="Salary" tableColumnId="5"/>
      <queryTableField id="6" name="Salary Bucket" tableColumnId="6"/>
      <queryTableField id="7" name="Start Date" tableColumnId="7"/>
      <queryTableField id="8" name="FTE" tableColumnId="8"/>
      <queryTableField id="9" name="Work Type" tableColumnId="9"/>
      <queryTableField id="10" name="Employee type" tableColumnId="10"/>
      <queryTableField id="11" name="Work location" tableColumnId="11"/>
      <queryTableField id="12" name="Age" tableColumnId="12"/>
      <queryTableField id="13" name="Total Years"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3811195A-408E-4EB0-823F-072BDCA61A5C}" autoFormatId="16" applyNumberFormats="0" applyBorderFormats="0" applyFontFormats="0" applyPatternFormats="0" applyAlignmentFormats="0" applyWidthHeightFormats="0">
  <queryTableRefresh nextId="17" unboundColumnsRight="1">
    <queryTableFields count="14">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Customer ID_1" tableColumnId="8"/>
      <queryTableField id="9" name="Gedner" tableColumnId="9"/>
      <queryTableField id="10" name="Age" tableColumnId="10"/>
      <queryTableField id="11" name="City" tableColumnId="11"/>
      <queryTableField id="12" name="Financial Year" tableColumnId="12"/>
      <queryTableField id="15" name="Day of Week" tableColumnId="13"/>
      <queryTableField id="16" dataBound="0" tableColumnId="14"/>
    </queryTableFields>
    <queryTableDeletedFields count="1">
      <deletedField name="Day of Week"/>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ED4BB96-FA3F-48A4-A52B-13DF58F9B35F}" sourceName="Representative">
  <pivotTables>
    <pivotTable tabId="7" name="PivotTable3"/>
  </pivotTables>
  <data>
    <tabular pivotCacheId="604619668">
      <items count="5">
        <i x="2"/>
        <i x="1" s="1"/>
        <i x="4"/>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35F6A44A-B3CA-4D58-A63C-B87E9F464C0E}" sourceName="[Calls].[Representative]">
  <pivotTables>
    <pivotTable tabId="20" name="rep pivot"/>
    <pivotTable tabId="20" name="Monthly Trend"/>
    <pivotTable tabId="20" name="Weekly Trend"/>
    <pivotTable tabId="20" name="Selected Rep"/>
    <pivotTable tabId="20" name="PivotTable8"/>
  </pivotTables>
  <data>
    <olap pivotCacheId="204543496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43E0F34-C258-47D3-A863-CCBB2C380327}" cache="Slicer_Representative" caption="Representative" rowHeight="3153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2EC17515-A71B-482C-80D4-FBB7D83F74B3}" cache="Slicer_Representative1" caption="Representative" level="1" rowHeight="3153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6D7038DF-E2FF-4475-A5E1-9B64FA19A4CC}" cache="Slicer_Representative1" caption="Representative" level="1" style="SlicerStyleLight2" rowHeight="3153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9273B6-0A42-40AE-8689-977C7B663603}" name="medals" displayName="medals" ref="A1:G94" tableType="queryTable" totalsRowShown="0">
  <autoFilter ref="A1:G94" xr:uid="{0B9273B6-0A42-40AE-8689-977C7B663603}"/>
  <tableColumns count="7">
    <tableColumn id="1" xr3:uid="{67977444-75B1-4FDE-9A08-BA7E4387440C}" uniqueName="1" name="Rank" queryTableFieldId="1" dataDxfId="24"/>
    <tableColumn id="2" xr3:uid="{6BAD537B-1A77-4080-B226-AF6A4A779A5A}" uniqueName="2" name="Country" queryTableFieldId="2" dataDxfId="23"/>
    <tableColumn id="3" xr3:uid="{35D45C51-5C90-4A84-A14A-23155FD9D84D}" uniqueName="3" name="Gold" queryTableFieldId="3"/>
    <tableColumn id="4" xr3:uid="{8EE0DBBC-284B-4666-9A30-0236ADD4DE45}" uniqueName="4" name="Silver" queryTableFieldId="4"/>
    <tableColumn id="5" xr3:uid="{532AD247-A3C4-47D3-BAF4-72C9E48DEA35}" uniqueName="5" name="Bronze" queryTableFieldId="5"/>
    <tableColumn id="6" xr3:uid="{1B860727-CFA8-46C3-BEE2-DC118425646A}" uniqueName="6" name="Total" queryTableFieldId="6"/>
    <tableColumn id="7" xr3:uid="{11FC3F40-07EF-48EB-B883-2DB0F889B71C}" uniqueName="7" name="gold_percentage" queryTableFieldId="7" dataDxfId="22" dataCellStyle="Percent"/>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B5FDA0-DCDC-4551-BCD1-3CF8BE4D7127}" name="Staff" displayName="Staff" ref="A1:M261" tableType="queryTable" totalsRowShown="0">
  <autoFilter ref="A1:M261" xr:uid="{F0B5FDA0-DCDC-4551-BCD1-3CF8BE4D7127}"/>
  <tableColumns count="13">
    <tableColumn id="1" xr3:uid="{3851BF96-BFC1-4F6D-AEE0-275592D9FF99}" uniqueName="1" name="Emp ID" queryTableFieldId="1" dataDxfId="21"/>
    <tableColumn id="2" xr3:uid="{9D13D7CC-5153-48FD-BD8A-68E485D97DD1}" uniqueName="2" name="Name" queryTableFieldId="2" dataDxfId="20"/>
    <tableColumn id="3" xr3:uid="{FD1CCD36-174F-481B-8E8A-B98BD7A11F63}" uniqueName="3" name="Gender" queryTableFieldId="3" dataDxfId="19"/>
    <tableColumn id="4" xr3:uid="{6B4E5861-009D-4146-8214-175A5563E42D}" uniqueName="4" name="Department" queryTableFieldId="4" dataDxfId="18"/>
    <tableColumn id="5" xr3:uid="{321C99BE-6BAF-48E1-BA67-5FAC1627EFA9}" uniqueName="5" name="Salary" queryTableFieldId="5"/>
    <tableColumn id="6" xr3:uid="{196045D5-002D-4850-8ED3-7083E23B8BD0}" uniqueName="6" name="Salary Bucket" queryTableFieldId="6"/>
    <tableColumn id="7" xr3:uid="{083A650E-56C4-4B77-9AC2-71DAFD91A677}" uniqueName="7" name="Start Date" queryTableFieldId="7" dataDxfId="17"/>
    <tableColumn id="8" xr3:uid="{D58BD8C7-A6E0-4BA5-B7A4-25C1D356CB1E}" uniqueName="8" name="FTE" queryTableFieldId="8"/>
    <tableColumn id="9" xr3:uid="{5CCDC152-354D-41E4-BA90-56CE0C0A342D}" uniqueName="9" name="Work Type" queryTableFieldId="9"/>
    <tableColumn id="10" xr3:uid="{2A864A5F-BFB8-47EF-84F8-5C3377CF8B04}" uniqueName="10" name="Employee type" queryTableFieldId="10" dataDxfId="16"/>
    <tableColumn id="11" xr3:uid="{467C59D9-6DCC-4BFB-9292-C4D9631DECC2}" uniqueName="11" name="Work location" queryTableFieldId="11" dataDxfId="15"/>
    <tableColumn id="12" xr3:uid="{58F1AC78-8F8F-47C0-BE3F-C07F8090B31A}" uniqueName="12" name="Age" queryTableFieldId="12" dataDxfId="14"/>
    <tableColumn id="13" xr3:uid="{4CF6A2EE-507D-4094-8BB9-9F49C4CF4EAA}" uniqueName="13" name="Total Years"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6F1E47-7AC6-420E-9ECA-D4DD033CDEDF}" name="Calls" displayName="Calls" ref="A1:N1001" tableType="queryTable" totalsRowShown="0">
  <autoFilter ref="A1:N1001" xr:uid="{476F1E47-7AC6-420E-9ECA-D4DD033CDEDF}"/>
  <tableColumns count="14">
    <tableColumn id="1" xr3:uid="{90EDDA51-9B0E-4166-94A4-ED4EF76AB28F}" uniqueName="1" name="Call number" queryTableFieldId="1" dataDxfId="13"/>
    <tableColumn id="2" xr3:uid="{1CEC9E83-1BD4-4760-9CB2-1A7CF696C057}" uniqueName="2" name="Customer ID" queryTableFieldId="2" dataDxfId="12"/>
    <tableColumn id="3" xr3:uid="{0CC8E9CF-5312-4868-AD7D-4CC92D0BCFD4}" uniqueName="3" name="Duration" queryTableFieldId="3"/>
    <tableColumn id="4" xr3:uid="{C59B2EFD-8F41-4663-8A21-3341402260C4}" uniqueName="4" name="Representative" queryTableFieldId="4" dataDxfId="11"/>
    <tableColumn id="5" xr3:uid="{A6E06845-0301-4FF9-87DF-9C1D0A9EDFC3}" uniqueName="5" name="Date of Call" queryTableFieldId="5" dataDxfId="10"/>
    <tableColumn id="6" xr3:uid="{74FAC535-CAFA-40EA-B9BA-357A916E0270}" uniqueName="6" name="Purchase Amount" queryTableFieldId="6"/>
    <tableColumn id="7" xr3:uid="{19830572-1C04-4CE6-BBE0-225D1C57B392}" uniqueName="7" name="Satisfaction Rating" queryTableFieldId="7"/>
    <tableColumn id="8" xr3:uid="{75F740DE-0024-4035-8360-3B11AB957B95}" uniqueName="8" name="Customer ID_1" queryTableFieldId="8" dataDxfId="9"/>
    <tableColumn id="9" xr3:uid="{B3B568F4-3F04-41C4-A834-078ED990BB49}" uniqueName="9" name="Gedner" queryTableFieldId="9" dataDxfId="8"/>
    <tableColumn id="10" xr3:uid="{36F8EC9A-C77E-456B-89E0-9D894900E2EA}" uniqueName="10" name="Age" queryTableFieldId="10"/>
    <tableColumn id="11" xr3:uid="{D63B12B6-AA55-48B8-974F-B221901AF69D}" uniqueName="11" name="City" queryTableFieldId="11" dataDxfId="7"/>
    <tableColumn id="12" xr3:uid="{A9D1D6BA-53BD-4604-982A-DD40DEC52E2E}" uniqueName="12" name="Financial Year" queryTableFieldId="12"/>
    <tableColumn id="13" xr3:uid="{17FEC18D-8258-4158-9244-F4029017AF66}" uniqueName="13" name="Day of Week" queryTableFieldId="15" dataDxfId="6"/>
    <tableColumn id="14" xr3:uid="{11880752-F4AC-43A8-AFAF-C148263A92B6}" uniqueName="14" name="Rating Rounded" queryTableFieldId="16" dataDxfId="5">
      <calculatedColumnFormula>ROUND(Calls[[#This Row],[Satisfaction Rating]],0)</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9A5ADF-B796-49B4-8B57-060162A7F81A}" name="Customers" displayName="Customers" ref="R1:U16" totalsRowShown="0">
  <autoFilter ref="R1:U16" xr:uid="{019A5ADF-B796-49B4-8B57-060162A7F81A}"/>
  <tableColumns count="4">
    <tableColumn id="1" xr3:uid="{67EAB119-009C-4ED4-9126-67276E95E30C}" name="CustomerID"/>
    <tableColumn id="2" xr3:uid="{A618A30F-A9D5-4502-8D28-64062B9836CC}" name="Gender"/>
    <tableColumn id="3" xr3:uid="{F6159230-F3AD-43E3-88A6-9D7D7D2A6957}" name="Age"/>
    <tableColumn id="4" xr3:uid="{0361BFAA-7854-46AC-AD4E-30604432D44C}" name="Cit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11" Type="http://schemas.microsoft.com/office/2007/relationships/slicer" Target="../slicers/slicer2.xml"/><Relationship Id="rId5" Type="http://schemas.openxmlformats.org/officeDocument/2006/relationships/pivotTable" Target="../pivotTables/pivotTable12.xml"/><Relationship Id="rId10" Type="http://schemas.openxmlformats.org/officeDocument/2006/relationships/drawing" Target="../drawings/drawing2.xml"/><Relationship Id="rId4" Type="http://schemas.openxmlformats.org/officeDocument/2006/relationships/pivotTable" Target="../pivotTables/pivotTable11.xml"/><Relationship Id="rId9"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8F3EB-B4D4-4A20-89E1-38A1AD640819}">
  <dimension ref="A1:G94"/>
  <sheetViews>
    <sheetView workbookViewId="0">
      <selection activeCell="G1" sqref="G1:G1048576"/>
    </sheetView>
  </sheetViews>
  <sheetFormatPr defaultRowHeight="18.5" x14ac:dyDescent="0.45"/>
  <cols>
    <col min="1" max="1" width="6.78515625" bestFit="1" customWidth="1"/>
    <col min="2" max="2" width="16.92578125" bestFit="1" customWidth="1"/>
    <col min="3" max="3" width="6.5" bestFit="1" customWidth="1"/>
    <col min="4" max="4" width="7.2109375" bestFit="1" customWidth="1"/>
    <col min="5" max="5" width="8.28515625" bestFit="1" customWidth="1"/>
    <col min="6" max="6" width="6.7109375" bestFit="1" customWidth="1"/>
    <col min="7" max="7" width="16.35546875" style="7" bestFit="1" customWidth="1"/>
  </cols>
  <sheetData>
    <row r="1" spans="1:7" x14ac:dyDescent="0.45">
      <c r="A1" t="s">
        <v>140</v>
      </c>
      <c r="B1" t="s">
        <v>141</v>
      </c>
      <c r="C1" t="s">
        <v>142</v>
      </c>
      <c r="D1" t="s">
        <v>143</v>
      </c>
      <c r="E1" t="s">
        <v>144</v>
      </c>
      <c r="F1" t="s">
        <v>145</v>
      </c>
      <c r="G1" s="7" t="s">
        <v>146</v>
      </c>
    </row>
    <row r="2" spans="1:7" x14ac:dyDescent="0.45">
      <c r="A2" t="s">
        <v>147</v>
      </c>
      <c r="B2" t="s">
        <v>148</v>
      </c>
      <c r="C2">
        <v>39</v>
      </c>
      <c r="D2">
        <v>41</v>
      </c>
      <c r="E2">
        <v>33</v>
      </c>
      <c r="F2">
        <v>113</v>
      </c>
      <c r="G2" s="7">
        <v>0.34513274336283184</v>
      </c>
    </row>
    <row r="3" spans="1:7" x14ac:dyDescent="0.45">
      <c r="A3" t="s">
        <v>149</v>
      </c>
      <c r="B3" t="s">
        <v>150</v>
      </c>
      <c r="C3">
        <v>38</v>
      </c>
      <c r="D3">
        <v>32</v>
      </c>
      <c r="E3">
        <v>19</v>
      </c>
      <c r="F3">
        <v>89</v>
      </c>
      <c r="G3" s="7">
        <v>0.42696629213483145</v>
      </c>
    </row>
    <row r="4" spans="1:7" x14ac:dyDescent="0.45">
      <c r="A4" t="s">
        <v>151</v>
      </c>
      <c r="B4" t="s">
        <v>152</v>
      </c>
      <c r="C4">
        <v>27</v>
      </c>
      <c r="D4">
        <v>14</v>
      </c>
      <c r="E4">
        <v>17</v>
      </c>
      <c r="F4">
        <v>58</v>
      </c>
      <c r="G4" s="7">
        <v>0.46551724137931033</v>
      </c>
    </row>
    <row r="5" spans="1:7" x14ac:dyDescent="0.45">
      <c r="A5" t="s">
        <v>153</v>
      </c>
      <c r="B5" t="s">
        <v>154</v>
      </c>
      <c r="C5">
        <v>22</v>
      </c>
      <c r="D5">
        <v>20</v>
      </c>
      <c r="E5">
        <v>22</v>
      </c>
      <c r="F5">
        <v>64</v>
      </c>
      <c r="G5" s="7">
        <v>0.34375</v>
      </c>
    </row>
    <row r="6" spans="1:7" x14ac:dyDescent="0.45">
      <c r="A6" t="s">
        <v>155</v>
      </c>
      <c r="B6" t="s">
        <v>156</v>
      </c>
      <c r="C6">
        <v>20</v>
      </c>
      <c r="D6">
        <v>28</v>
      </c>
      <c r="E6">
        <v>23</v>
      </c>
      <c r="F6">
        <v>71</v>
      </c>
      <c r="G6" s="7">
        <v>0.28169014084507044</v>
      </c>
    </row>
    <row r="7" spans="1:7" x14ac:dyDescent="0.45">
      <c r="A7" t="s">
        <v>157</v>
      </c>
      <c r="B7" t="s">
        <v>158</v>
      </c>
      <c r="C7">
        <v>17</v>
      </c>
      <c r="D7">
        <v>7</v>
      </c>
      <c r="E7">
        <v>22</v>
      </c>
      <c r="F7">
        <v>46</v>
      </c>
      <c r="G7" s="7">
        <v>0.36956521739130432</v>
      </c>
    </row>
    <row r="8" spans="1:7" x14ac:dyDescent="0.45">
      <c r="A8" t="s">
        <v>159</v>
      </c>
      <c r="B8" t="s">
        <v>160</v>
      </c>
      <c r="C8">
        <v>10</v>
      </c>
      <c r="D8">
        <v>12</v>
      </c>
      <c r="E8">
        <v>14</v>
      </c>
      <c r="F8">
        <v>36</v>
      </c>
      <c r="G8" s="7">
        <v>0.27777777777777779</v>
      </c>
    </row>
    <row r="9" spans="1:7" x14ac:dyDescent="0.45">
      <c r="A9" t="s">
        <v>161</v>
      </c>
      <c r="B9" t="s">
        <v>162</v>
      </c>
      <c r="C9">
        <v>10</v>
      </c>
      <c r="D9">
        <v>12</v>
      </c>
      <c r="E9">
        <v>11</v>
      </c>
      <c r="F9">
        <v>33</v>
      </c>
      <c r="G9" s="7">
        <v>0.30303030303030304</v>
      </c>
    </row>
    <row r="10" spans="1:7" x14ac:dyDescent="0.45">
      <c r="A10" t="s">
        <v>163</v>
      </c>
      <c r="B10" t="s">
        <v>164</v>
      </c>
      <c r="C10">
        <v>10</v>
      </c>
      <c r="D10">
        <v>11</v>
      </c>
      <c r="E10">
        <v>16</v>
      </c>
      <c r="F10">
        <v>37</v>
      </c>
      <c r="G10" s="7">
        <v>0.27027027027027029</v>
      </c>
    </row>
    <row r="11" spans="1:7" x14ac:dyDescent="0.45">
      <c r="A11" t="s">
        <v>165</v>
      </c>
      <c r="B11" t="s">
        <v>166</v>
      </c>
      <c r="C11">
        <v>10</v>
      </c>
      <c r="D11">
        <v>10</v>
      </c>
      <c r="E11">
        <v>20</v>
      </c>
      <c r="F11">
        <v>40</v>
      </c>
      <c r="G11" s="7">
        <v>0.25</v>
      </c>
    </row>
    <row r="12" spans="1:7" x14ac:dyDescent="0.45">
      <c r="A12" t="s">
        <v>167</v>
      </c>
      <c r="B12" t="s">
        <v>168</v>
      </c>
      <c r="C12">
        <v>7</v>
      </c>
      <c r="D12">
        <v>7</v>
      </c>
      <c r="E12">
        <v>10</v>
      </c>
      <c r="F12">
        <v>24</v>
      </c>
      <c r="G12" s="7">
        <v>0.29166666666666669</v>
      </c>
    </row>
    <row r="13" spans="1:7" x14ac:dyDescent="0.45">
      <c r="A13" t="s">
        <v>169</v>
      </c>
      <c r="B13" t="s">
        <v>170</v>
      </c>
      <c r="C13">
        <v>7</v>
      </c>
      <c r="D13">
        <v>6</v>
      </c>
      <c r="E13">
        <v>8</v>
      </c>
      <c r="F13">
        <v>21</v>
      </c>
      <c r="G13" s="7">
        <v>0.33333333333333331</v>
      </c>
    </row>
    <row r="14" spans="1:7" x14ac:dyDescent="0.45">
      <c r="A14" t="s">
        <v>171</v>
      </c>
      <c r="B14" t="s">
        <v>172</v>
      </c>
      <c r="C14">
        <v>7</v>
      </c>
      <c r="D14">
        <v>6</v>
      </c>
      <c r="E14">
        <v>7</v>
      </c>
      <c r="F14">
        <v>20</v>
      </c>
      <c r="G14" s="7">
        <v>0.35</v>
      </c>
    </row>
    <row r="15" spans="1:7" x14ac:dyDescent="0.45">
      <c r="A15" t="s">
        <v>173</v>
      </c>
      <c r="B15" t="s">
        <v>174</v>
      </c>
      <c r="C15">
        <v>7</v>
      </c>
      <c r="D15">
        <v>3</v>
      </c>
      <c r="E15">
        <v>5</v>
      </c>
      <c r="F15">
        <v>15</v>
      </c>
      <c r="G15" s="7">
        <v>0.46666666666666667</v>
      </c>
    </row>
    <row r="16" spans="1:7" x14ac:dyDescent="0.45">
      <c r="A16" t="s">
        <v>175</v>
      </c>
      <c r="B16" t="s">
        <v>176</v>
      </c>
      <c r="C16">
        <v>6</v>
      </c>
      <c r="D16">
        <v>7</v>
      </c>
      <c r="E16">
        <v>7</v>
      </c>
      <c r="F16">
        <v>20</v>
      </c>
      <c r="G16" s="7">
        <v>0.3</v>
      </c>
    </row>
    <row r="17" spans="1:7" x14ac:dyDescent="0.45">
      <c r="A17" t="s">
        <v>177</v>
      </c>
      <c r="B17" t="s">
        <v>178</v>
      </c>
      <c r="C17">
        <v>6</v>
      </c>
      <c r="D17">
        <v>4</v>
      </c>
      <c r="E17">
        <v>10</v>
      </c>
      <c r="F17">
        <v>20</v>
      </c>
      <c r="G17" s="7">
        <v>0.3</v>
      </c>
    </row>
    <row r="18" spans="1:7" x14ac:dyDescent="0.45">
      <c r="A18" t="s">
        <v>179</v>
      </c>
      <c r="B18" t="s">
        <v>180</v>
      </c>
      <c r="C18">
        <v>4</v>
      </c>
      <c r="D18">
        <v>5</v>
      </c>
      <c r="E18">
        <v>5</v>
      </c>
      <c r="F18">
        <v>14</v>
      </c>
      <c r="G18" s="7">
        <v>0.2857142857142857</v>
      </c>
    </row>
    <row r="19" spans="1:7" x14ac:dyDescent="0.45">
      <c r="A19" t="s">
        <v>181</v>
      </c>
      <c r="B19" t="s">
        <v>182</v>
      </c>
      <c r="C19">
        <v>4</v>
      </c>
      <c r="D19">
        <v>4</v>
      </c>
      <c r="E19">
        <v>3</v>
      </c>
      <c r="F19">
        <v>11</v>
      </c>
      <c r="G19" s="7">
        <v>0.36363636363636365</v>
      </c>
    </row>
    <row r="20" spans="1:7" x14ac:dyDescent="0.45">
      <c r="A20" t="s">
        <v>183</v>
      </c>
      <c r="B20" t="s">
        <v>184</v>
      </c>
      <c r="C20">
        <v>4</v>
      </c>
      <c r="D20">
        <v>4</v>
      </c>
      <c r="E20">
        <v>2</v>
      </c>
      <c r="F20">
        <v>10</v>
      </c>
      <c r="G20" s="7">
        <v>0.4</v>
      </c>
    </row>
    <row r="21" spans="1:7" x14ac:dyDescent="0.45">
      <c r="A21" t="s">
        <v>185</v>
      </c>
      <c r="B21" t="s">
        <v>186</v>
      </c>
      <c r="C21">
        <v>4</v>
      </c>
      <c r="D21">
        <v>2</v>
      </c>
      <c r="E21">
        <v>2</v>
      </c>
      <c r="F21">
        <v>8</v>
      </c>
      <c r="G21" s="7">
        <v>0.5</v>
      </c>
    </row>
    <row r="22" spans="1:7" x14ac:dyDescent="0.45">
      <c r="A22" t="s">
        <v>187</v>
      </c>
      <c r="B22" t="s">
        <v>188</v>
      </c>
      <c r="C22">
        <v>4</v>
      </c>
      <c r="D22">
        <v>1</v>
      </c>
      <c r="E22">
        <v>4</v>
      </c>
      <c r="F22">
        <v>9</v>
      </c>
      <c r="G22" s="7">
        <v>0.44444444444444442</v>
      </c>
    </row>
    <row r="23" spans="1:7" x14ac:dyDescent="0.45">
      <c r="A23" t="s">
        <v>189</v>
      </c>
      <c r="B23" t="s">
        <v>190</v>
      </c>
      <c r="C23">
        <v>3</v>
      </c>
      <c r="D23">
        <v>8</v>
      </c>
      <c r="E23">
        <v>6</v>
      </c>
      <c r="F23">
        <v>17</v>
      </c>
      <c r="G23" s="7">
        <v>0.17647058823529413</v>
      </c>
    </row>
    <row r="24" spans="1:7" x14ac:dyDescent="0.45">
      <c r="A24" t="s">
        <v>191</v>
      </c>
      <c r="B24" t="s">
        <v>192</v>
      </c>
      <c r="C24">
        <v>3</v>
      </c>
      <c r="D24">
        <v>6</v>
      </c>
      <c r="E24">
        <v>0</v>
      </c>
      <c r="F24">
        <v>9</v>
      </c>
      <c r="G24" s="7">
        <v>0.33333333333333331</v>
      </c>
    </row>
    <row r="25" spans="1:7" x14ac:dyDescent="0.45">
      <c r="A25" t="s">
        <v>193</v>
      </c>
      <c r="B25" t="s">
        <v>194</v>
      </c>
      <c r="C25">
        <v>3</v>
      </c>
      <c r="D25">
        <v>4</v>
      </c>
      <c r="E25">
        <v>6</v>
      </c>
      <c r="F25">
        <v>13</v>
      </c>
      <c r="G25" s="7">
        <v>0.23076923076923078</v>
      </c>
    </row>
    <row r="26" spans="1:7" x14ac:dyDescent="0.45">
      <c r="A26" t="s">
        <v>195</v>
      </c>
      <c r="B26" t="s">
        <v>196</v>
      </c>
      <c r="C26">
        <v>3</v>
      </c>
      <c r="D26">
        <v>4</v>
      </c>
      <c r="E26">
        <v>4</v>
      </c>
      <c r="F26">
        <v>11</v>
      </c>
      <c r="G26" s="7">
        <v>0.27272727272727271</v>
      </c>
    </row>
    <row r="27" spans="1:7" x14ac:dyDescent="0.45">
      <c r="A27" t="s">
        <v>197</v>
      </c>
      <c r="B27" t="s">
        <v>198</v>
      </c>
      <c r="C27">
        <v>3</v>
      </c>
      <c r="D27">
        <v>3</v>
      </c>
      <c r="E27">
        <v>2</v>
      </c>
      <c r="F27">
        <v>8</v>
      </c>
      <c r="G27" s="7">
        <v>0.375</v>
      </c>
    </row>
    <row r="28" spans="1:7" x14ac:dyDescent="0.45">
      <c r="A28" t="s">
        <v>199</v>
      </c>
      <c r="B28" t="s">
        <v>200</v>
      </c>
      <c r="C28">
        <v>3</v>
      </c>
      <c r="D28">
        <v>2</v>
      </c>
      <c r="E28">
        <v>2</v>
      </c>
      <c r="F28">
        <v>7</v>
      </c>
      <c r="G28" s="7">
        <v>0.42857142857142855</v>
      </c>
    </row>
    <row r="29" spans="1:7" x14ac:dyDescent="0.45">
      <c r="A29" t="s">
        <v>201</v>
      </c>
      <c r="B29" t="s">
        <v>202</v>
      </c>
      <c r="C29">
        <v>3</v>
      </c>
      <c r="D29">
        <v>1</v>
      </c>
      <c r="E29">
        <v>5</v>
      </c>
      <c r="F29">
        <v>9</v>
      </c>
      <c r="G29" s="7">
        <v>0.33333333333333331</v>
      </c>
    </row>
    <row r="30" spans="1:7" x14ac:dyDescent="0.45">
      <c r="A30" t="s">
        <v>203</v>
      </c>
      <c r="B30" t="s">
        <v>204</v>
      </c>
      <c r="C30">
        <v>3</v>
      </c>
      <c r="D30">
        <v>1</v>
      </c>
      <c r="E30">
        <v>3</v>
      </c>
      <c r="F30">
        <v>7</v>
      </c>
      <c r="G30" s="7">
        <v>0.42857142857142855</v>
      </c>
    </row>
    <row r="31" spans="1:7" x14ac:dyDescent="0.45">
      <c r="A31" t="s">
        <v>205</v>
      </c>
      <c r="B31" t="s">
        <v>206</v>
      </c>
      <c r="C31">
        <v>3</v>
      </c>
      <c r="D31">
        <v>1</v>
      </c>
      <c r="E31">
        <v>2</v>
      </c>
      <c r="F31">
        <v>6</v>
      </c>
      <c r="G31" s="7">
        <v>0.5</v>
      </c>
    </row>
    <row r="32" spans="1:7" x14ac:dyDescent="0.45">
      <c r="A32" t="s">
        <v>207</v>
      </c>
      <c r="B32" t="s">
        <v>208</v>
      </c>
      <c r="C32">
        <v>3</v>
      </c>
      <c r="D32">
        <v>1</v>
      </c>
      <c r="E32">
        <v>1</v>
      </c>
      <c r="F32">
        <v>5</v>
      </c>
      <c r="G32" s="7">
        <v>0.6</v>
      </c>
    </row>
    <row r="33" spans="1:7" x14ac:dyDescent="0.45">
      <c r="A33" t="s">
        <v>209</v>
      </c>
      <c r="B33" t="s">
        <v>210</v>
      </c>
      <c r="C33">
        <v>3</v>
      </c>
      <c r="D33">
        <v>0</v>
      </c>
      <c r="E33">
        <v>2</v>
      </c>
      <c r="F33">
        <v>5</v>
      </c>
      <c r="G33" s="7">
        <v>0.6</v>
      </c>
    </row>
    <row r="34" spans="1:7" x14ac:dyDescent="0.45">
      <c r="A34" t="s">
        <v>211</v>
      </c>
      <c r="B34" t="s">
        <v>212</v>
      </c>
      <c r="C34">
        <v>2</v>
      </c>
      <c r="D34">
        <v>5</v>
      </c>
      <c r="E34">
        <v>1</v>
      </c>
      <c r="F34">
        <v>8</v>
      </c>
      <c r="G34" s="7">
        <v>0.25</v>
      </c>
    </row>
    <row r="35" spans="1:7" x14ac:dyDescent="0.45">
      <c r="A35" t="s">
        <v>213</v>
      </c>
      <c r="B35" t="s">
        <v>214</v>
      </c>
      <c r="C35">
        <v>2</v>
      </c>
      <c r="D35">
        <v>4</v>
      </c>
      <c r="E35">
        <v>6</v>
      </c>
      <c r="F35">
        <v>12</v>
      </c>
      <c r="G35" s="7">
        <v>0.16666666666666666</v>
      </c>
    </row>
    <row r="36" spans="1:7" x14ac:dyDescent="0.45">
      <c r="A36" t="s">
        <v>215</v>
      </c>
      <c r="B36" t="s">
        <v>216</v>
      </c>
      <c r="C36">
        <v>2</v>
      </c>
      <c r="D36">
        <v>2</v>
      </c>
      <c r="E36">
        <v>9</v>
      </c>
      <c r="F36">
        <v>13</v>
      </c>
      <c r="G36" s="7">
        <v>0.15384615384615385</v>
      </c>
    </row>
    <row r="37" spans="1:7" x14ac:dyDescent="0.45">
      <c r="A37" t="s">
        <v>217</v>
      </c>
      <c r="B37" t="s">
        <v>218</v>
      </c>
      <c r="C37">
        <v>2</v>
      </c>
      <c r="D37">
        <v>1</v>
      </c>
      <c r="E37">
        <v>1</v>
      </c>
      <c r="F37">
        <v>4</v>
      </c>
      <c r="G37" s="7">
        <v>0.5</v>
      </c>
    </row>
    <row r="38" spans="1:7" x14ac:dyDescent="0.45">
      <c r="A38" t="s">
        <v>217</v>
      </c>
      <c r="B38" t="s">
        <v>219</v>
      </c>
      <c r="C38">
        <v>2</v>
      </c>
      <c r="D38">
        <v>1</v>
      </c>
      <c r="E38">
        <v>1</v>
      </c>
      <c r="F38">
        <v>4</v>
      </c>
      <c r="G38" s="7">
        <v>0.5</v>
      </c>
    </row>
    <row r="39" spans="1:7" x14ac:dyDescent="0.45">
      <c r="A39" t="s">
        <v>220</v>
      </c>
      <c r="B39" t="s">
        <v>221</v>
      </c>
      <c r="C39">
        <v>2</v>
      </c>
      <c r="D39">
        <v>1</v>
      </c>
      <c r="E39">
        <v>0</v>
      </c>
      <c r="F39">
        <v>3</v>
      </c>
      <c r="G39" s="7">
        <v>0.66666666666666663</v>
      </c>
    </row>
    <row r="40" spans="1:7" x14ac:dyDescent="0.45">
      <c r="A40" t="s">
        <v>222</v>
      </c>
      <c r="B40" t="s">
        <v>223</v>
      </c>
      <c r="C40">
        <v>2</v>
      </c>
      <c r="D40">
        <v>0</v>
      </c>
      <c r="E40">
        <v>2</v>
      </c>
      <c r="F40">
        <v>4</v>
      </c>
      <c r="G40" s="7">
        <v>0.5</v>
      </c>
    </row>
    <row r="41" spans="1:7" x14ac:dyDescent="0.45">
      <c r="A41" t="s">
        <v>222</v>
      </c>
      <c r="B41" t="s">
        <v>224</v>
      </c>
      <c r="C41">
        <v>2</v>
      </c>
      <c r="D41">
        <v>0</v>
      </c>
      <c r="E41">
        <v>2</v>
      </c>
      <c r="F41">
        <v>4</v>
      </c>
      <c r="G41" s="7">
        <v>0.5</v>
      </c>
    </row>
    <row r="42" spans="1:7" x14ac:dyDescent="0.45">
      <c r="A42" t="s">
        <v>225</v>
      </c>
      <c r="B42" t="s">
        <v>226</v>
      </c>
      <c r="C42">
        <v>2</v>
      </c>
      <c r="D42">
        <v>0</v>
      </c>
      <c r="E42">
        <v>1</v>
      </c>
      <c r="F42">
        <v>3</v>
      </c>
      <c r="G42" s="7">
        <v>0.66666666666666663</v>
      </c>
    </row>
    <row r="43" spans="1:7" x14ac:dyDescent="0.45">
      <c r="A43" t="s">
        <v>227</v>
      </c>
      <c r="B43" t="s">
        <v>228</v>
      </c>
      <c r="C43">
        <v>2</v>
      </c>
      <c r="D43">
        <v>0</v>
      </c>
      <c r="E43">
        <v>0</v>
      </c>
      <c r="F43">
        <v>2</v>
      </c>
      <c r="G43" s="7">
        <v>1</v>
      </c>
    </row>
    <row r="44" spans="1:7" x14ac:dyDescent="0.45">
      <c r="A44" t="s">
        <v>227</v>
      </c>
      <c r="B44" t="s">
        <v>229</v>
      </c>
      <c r="C44">
        <v>2</v>
      </c>
      <c r="D44">
        <v>0</v>
      </c>
      <c r="E44">
        <v>0</v>
      </c>
      <c r="F44">
        <v>2</v>
      </c>
      <c r="G44" s="7">
        <v>1</v>
      </c>
    </row>
    <row r="45" spans="1:7" x14ac:dyDescent="0.45">
      <c r="A45" t="s">
        <v>230</v>
      </c>
      <c r="B45" t="s">
        <v>231</v>
      </c>
      <c r="C45">
        <v>1</v>
      </c>
      <c r="D45">
        <v>6</v>
      </c>
      <c r="E45">
        <v>12</v>
      </c>
      <c r="F45">
        <v>19</v>
      </c>
      <c r="G45" s="7">
        <v>5.2631578947368418E-2</v>
      </c>
    </row>
    <row r="46" spans="1:7" x14ac:dyDescent="0.45">
      <c r="A46" t="s">
        <v>232</v>
      </c>
      <c r="B46" t="s">
        <v>233</v>
      </c>
      <c r="C46">
        <v>1</v>
      </c>
      <c r="D46">
        <v>3</v>
      </c>
      <c r="E46">
        <v>3</v>
      </c>
      <c r="F46">
        <v>7</v>
      </c>
      <c r="G46" s="7">
        <v>0.14285714285714285</v>
      </c>
    </row>
    <row r="47" spans="1:7" x14ac:dyDescent="0.45">
      <c r="A47" t="s">
        <v>234</v>
      </c>
      <c r="B47" t="s">
        <v>235</v>
      </c>
      <c r="C47">
        <v>1</v>
      </c>
      <c r="D47">
        <v>3</v>
      </c>
      <c r="E47">
        <v>0</v>
      </c>
      <c r="F47">
        <v>4</v>
      </c>
      <c r="G47" s="7">
        <v>0.25</v>
      </c>
    </row>
    <row r="48" spans="1:7" x14ac:dyDescent="0.45">
      <c r="A48" t="s">
        <v>234</v>
      </c>
      <c r="B48" t="s">
        <v>236</v>
      </c>
      <c r="C48">
        <v>1</v>
      </c>
      <c r="D48">
        <v>3</v>
      </c>
      <c r="E48">
        <v>0</v>
      </c>
      <c r="F48">
        <v>4</v>
      </c>
      <c r="G48" s="7">
        <v>0.25</v>
      </c>
    </row>
    <row r="49" spans="1:7" x14ac:dyDescent="0.45">
      <c r="A49" t="s">
        <v>237</v>
      </c>
      <c r="B49" t="s">
        <v>238</v>
      </c>
      <c r="C49">
        <v>1</v>
      </c>
      <c r="D49">
        <v>2</v>
      </c>
      <c r="E49">
        <v>4</v>
      </c>
      <c r="F49">
        <v>7</v>
      </c>
      <c r="G49" s="7">
        <v>0.14285714285714285</v>
      </c>
    </row>
    <row r="50" spans="1:7" x14ac:dyDescent="0.45">
      <c r="A50" t="s">
        <v>239</v>
      </c>
      <c r="B50" t="s">
        <v>240</v>
      </c>
      <c r="C50">
        <v>1</v>
      </c>
      <c r="D50">
        <v>2</v>
      </c>
      <c r="E50">
        <v>3</v>
      </c>
      <c r="F50">
        <v>6</v>
      </c>
      <c r="G50" s="7">
        <v>0.16666666666666666</v>
      </c>
    </row>
    <row r="51" spans="1:7" x14ac:dyDescent="0.45">
      <c r="A51" t="s">
        <v>241</v>
      </c>
      <c r="B51" t="s">
        <v>242</v>
      </c>
      <c r="C51">
        <v>1</v>
      </c>
      <c r="D51">
        <v>2</v>
      </c>
      <c r="E51">
        <v>1</v>
      </c>
      <c r="F51">
        <v>4</v>
      </c>
      <c r="G51" s="7">
        <v>0.25</v>
      </c>
    </row>
    <row r="52" spans="1:7" x14ac:dyDescent="0.45">
      <c r="A52" t="s">
        <v>241</v>
      </c>
      <c r="B52" t="s">
        <v>243</v>
      </c>
      <c r="C52">
        <v>1</v>
      </c>
      <c r="D52">
        <v>2</v>
      </c>
      <c r="E52">
        <v>1</v>
      </c>
      <c r="F52">
        <v>4</v>
      </c>
      <c r="G52" s="7">
        <v>0.25</v>
      </c>
    </row>
    <row r="53" spans="1:7" x14ac:dyDescent="0.45">
      <c r="A53" t="s">
        <v>244</v>
      </c>
      <c r="B53" t="s">
        <v>245</v>
      </c>
      <c r="C53">
        <v>1</v>
      </c>
      <c r="D53">
        <v>2</v>
      </c>
      <c r="E53">
        <v>0</v>
      </c>
      <c r="F53">
        <v>3</v>
      </c>
      <c r="G53" s="7">
        <v>0.33333333333333331</v>
      </c>
    </row>
    <row r="54" spans="1:7" x14ac:dyDescent="0.45">
      <c r="A54" t="s">
        <v>246</v>
      </c>
      <c r="B54" t="s">
        <v>247</v>
      </c>
      <c r="C54">
        <v>1</v>
      </c>
      <c r="D54">
        <v>1</v>
      </c>
      <c r="E54">
        <v>5</v>
      </c>
      <c r="F54">
        <v>7</v>
      </c>
      <c r="G54" s="7">
        <v>0.14285714285714285</v>
      </c>
    </row>
    <row r="55" spans="1:7" x14ac:dyDescent="0.45">
      <c r="A55" t="s">
        <v>248</v>
      </c>
      <c r="B55" t="s">
        <v>249</v>
      </c>
      <c r="C55">
        <v>1</v>
      </c>
      <c r="D55">
        <v>1</v>
      </c>
      <c r="E55">
        <v>4</v>
      </c>
      <c r="F55">
        <v>6</v>
      </c>
      <c r="G55" s="7">
        <v>0.16666666666666666</v>
      </c>
    </row>
    <row r="56" spans="1:7" x14ac:dyDescent="0.45">
      <c r="A56" t="s">
        <v>250</v>
      </c>
      <c r="B56" t="s">
        <v>251</v>
      </c>
      <c r="C56">
        <v>1</v>
      </c>
      <c r="D56">
        <v>1</v>
      </c>
      <c r="E56">
        <v>3</v>
      </c>
      <c r="F56">
        <v>5</v>
      </c>
      <c r="G56" s="7">
        <v>0.2</v>
      </c>
    </row>
    <row r="57" spans="1:7" x14ac:dyDescent="0.45">
      <c r="A57" t="s">
        <v>252</v>
      </c>
      <c r="B57" t="s">
        <v>253</v>
      </c>
      <c r="C57">
        <v>1</v>
      </c>
      <c r="D57">
        <v>1</v>
      </c>
      <c r="E57">
        <v>2</v>
      </c>
      <c r="F57">
        <v>4</v>
      </c>
      <c r="G57" s="7">
        <v>0.25</v>
      </c>
    </row>
    <row r="58" spans="1:7" x14ac:dyDescent="0.45">
      <c r="A58" t="s">
        <v>252</v>
      </c>
      <c r="B58" t="s">
        <v>254</v>
      </c>
      <c r="C58">
        <v>1</v>
      </c>
      <c r="D58">
        <v>1</v>
      </c>
      <c r="E58">
        <v>2</v>
      </c>
      <c r="F58">
        <v>4</v>
      </c>
      <c r="G58" s="7">
        <v>0.25</v>
      </c>
    </row>
    <row r="59" spans="1:7" x14ac:dyDescent="0.45">
      <c r="A59" t="s">
        <v>255</v>
      </c>
      <c r="B59" t="s">
        <v>256</v>
      </c>
      <c r="C59">
        <v>1</v>
      </c>
      <c r="D59">
        <v>1</v>
      </c>
      <c r="E59">
        <v>0</v>
      </c>
      <c r="F59">
        <v>2</v>
      </c>
      <c r="G59" s="7">
        <v>0.5</v>
      </c>
    </row>
    <row r="60" spans="1:7" x14ac:dyDescent="0.45">
      <c r="A60" t="s">
        <v>257</v>
      </c>
      <c r="B60" t="s">
        <v>258</v>
      </c>
      <c r="C60">
        <v>1</v>
      </c>
      <c r="D60">
        <v>0</v>
      </c>
      <c r="E60">
        <v>1</v>
      </c>
      <c r="F60">
        <v>2</v>
      </c>
      <c r="G60" s="7">
        <v>0.5</v>
      </c>
    </row>
    <row r="61" spans="1:7" x14ac:dyDescent="0.45">
      <c r="A61" t="s">
        <v>257</v>
      </c>
      <c r="B61" t="s">
        <v>259</v>
      </c>
      <c r="C61">
        <v>1</v>
      </c>
      <c r="D61">
        <v>0</v>
      </c>
      <c r="E61">
        <v>1</v>
      </c>
      <c r="F61">
        <v>2</v>
      </c>
      <c r="G61" s="7">
        <v>0.5</v>
      </c>
    </row>
    <row r="62" spans="1:7" x14ac:dyDescent="0.45">
      <c r="A62" t="s">
        <v>257</v>
      </c>
      <c r="B62" t="s">
        <v>260</v>
      </c>
      <c r="C62">
        <v>1</v>
      </c>
      <c r="D62">
        <v>0</v>
      </c>
      <c r="E62">
        <v>1</v>
      </c>
      <c r="F62">
        <v>2</v>
      </c>
      <c r="G62" s="7">
        <v>0.5</v>
      </c>
    </row>
    <row r="63" spans="1:7" x14ac:dyDescent="0.45">
      <c r="A63" t="s">
        <v>257</v>
      </c>
      <c r="B63" t="s">
        <v>261</v>
      </c>
      <c r="C63">
        <v>1</v>
      </c>
      <c r="D63">
        <v>0</v>
      </c>
      <c r="E63">
        <v>1</v>
      </c>
      <c r="F63">
        <v>2</v>
      </c>
      <c r="G63" s="7">
        <v>0.5</v>
      </c>
    </row>
    <row r="64" spans="1:7" x14ac:dyDescent="0.45">
      <c r="A64" t="s">
        <v>262</v>
      </c>
      <c r="B64" t="s">
        <v>263</v>
      </c>
      <c r="C64">
        <v>1</v>
      </c>
      <c r="D64">
        <v>0</v>
      </c>
      <c r="E64">
        <v>0</v>
      </c>
      <c r="F64">
        <v>1</v>
      </c>
      <c r="G64" s="7">
        <v>1</v>
      </c>
    </row>
    <row r="65" spans="1:7" x14ac:dyDescent="0.45">
      <c r="A65" t="s">
        <v>262</v>
      </c>
      <c r="B65" t="s">
        <v>264</v>
      </c>
      <c r="C65">
        <v>1</v>
      </c>
      <c r="D65">
        <v>0</v>
      </c>
      <c r="E65">
        <v>0</v>
      </c>
      <c r="F65">
        <v>1</v>
      </c>
      <c r="G65" s="7">
        <v>1</v>
      </c>
    </row>
    <row r="66" spans="1:7" x14ac:dyDescent="0.45">
      <c r="A66" t="s">
        <v>262</v>
      </c>
      <c r="B66" t="s">
        <v>265</v>
      </c>
      <c r="C66">
        <v>1</v>
      </c>
      <c r="D66">
        <v>0</v>
      </c>
      <c r="E66">
        <v>0</v>
      </c>
      <c r="F66">
        <v>1</v>
      </c>
      <c r="G66" s="7">
        <v>1</v>
      </c>
    </row>
    <row r="67" spans="1:7" x14ac:dyDescent="0.45">
      <c r="A67" t="s">
        <v>266</v>
      </c>
      <c r="B67" t="s">
        <v>267</v>
      </c>
      <c r="C67">
        <v>0</v>
      </c>
      <c r="D67">
        <v>4</v>
      </c>
      <c r="E67">
        <v>1</v>
      </c>
      <c r="F67">
        <v>5</v>
      </c>
      <c r="G67" s="7">
        <v>0</v>
      </c>
    </row>
    <row r="68" spans="1:7" x14ac:dyDescent="0.45">
      <c r="A68" t="s">
        <v>268</v>
      </c>
      <c r="B68" t="s">
        <v>269</v>
      </c>
      <c r="C68">
        <v>0</v>
      </c>
      <c r="D68">
        <v>3</v>
      </c>
      <c r="E68">
        <v>4</v>
      </c>
      <c r="F68">
        <v>7</v>
      </c>
      <c r="G68" s="7">
        <v>0</v>
      </c>
    </row>
    <row r="69" spans="1:7" x14ac:dyDescent="0.45">
      <c r="A69" t="s">
        <v>270</v>
      </c>
      <c r="B69" t="s">
        <v>271</v>
      </c>
      <c r="C69">
        <v>0</v>
      </c>
      <c r="D69">
        <v>3</v>
      </c>
      <c r="E69">
        <v>2</v>
      </c>
      <c r="F69">
        <v>5</v>
      </c>
      <c r="G69" s="7">
        <v>0</v>
      </c>
    </row>
    <row r="70" spans="1:7" x14ac:dyDescent="0.45">
      <c r="A70" t="s">
        <v>272</v>
      </c>
      <c r="B70" t="s">
        <v>273</v>
      </c>
      <c r="C70">
        <v>0</v>
      </c>
      <c r="D70">
        <v>2</v>
      </c>
      <c r="E70">
        <v>2</v>
      </c>
      <c r="F70">
        <v>4</v>
      </c>
      <c r="G70" s="7">
        <v>0</v>
      </c>
    </row>
    <row r="71" spans="1:7" x14ac:dyDescent="0.45">
      <c r="A71" t="s">
        <v>274</v>
      </c>
      <c r="B71" t="s">
        <v>275</v>
      </c>
      <c r="C71">
        <v>0</v>
      </c>
      <c r="D71">
        <v>2</v>
      </c>
      <c r="E71">
        <v>1</v>
      </c>
      <c r="F71">
        <v>3</v>
      </c>
      <c r="G71" s="7">
        <v>0</v>
      </c>
    </row>
    <row r="72" spans="1:7" x14ac:dyDescent="0.45">
      <c r="A72" t="s">
        <v>276</v>
      </c>
      <c r="B72" t="s">
        <v>277</v>
      </c>
      <c r="C72">
        <v>0</v>
      </c>
      <c r="D72">
        <v>1</v>
      </c>
      <c r="E72">
        <v>3</v>
      </c>
      <c r="F72">
        <v>4</v>
      </c>
      <c r="G72" s="7">
        <v>0</v>
      </c>
    </row>
    <row r="73" spans="1:7" x14ac:dyDescent="0.45">
      <c r="A73" t="s">
        <v>278</v>
      </c>
      <c r="B73" t="s">
        <v>279</v>
      </c>
      <c r="C73">
        <v>0</v>
      </c>
      <c r="D73">
        <v>1</v>
      </c>
      <c r="E73">
        <v>2</v>
      </c>
      <c r="F73">
        <v>3</v>
      </c>
      <c r="G73" s="7">
        <v>0</v>
      </c>
    </row>
    <row r="74" spans="1:7" x14ac:dyDescent="0.45">
      <c r="A74" t="s">
        <v>278</v>
      </c>
      <c r="B74" t="s">
        <v>280</v>
      </c>
      <c r="C74">
        <v>0</v>
      </c>
      <c r="D74">
        <v>1</v>
      </c>
      <c r="E74">
        <v>2</v>
      </c>
      <c r="F74">
        <v>3</v>
      </c>
      <c r="G74" s="7">
        <v>0</v>
      </c>
    </row>
    <row r="75" spans="1:7" x14ac:dyDescent="0.45">
      <c r="A75" t="s">
        <v>281</v>
      </c>
      <c r="B75" t="s">
        <v>282</v>
      </c>
      <c r="C75">
        <v>0</v>
      </c>
      <c r="D75">
        <v>1</v>
      </c>
      <c r="E75">
        <v>1</v>
      </c>
      <c r="F75">
        <v>2</v>
      </c>
      <c r="G75" s="7">
        <v>0</v>
      </c>
    </row>
    <row r="76" spans="1:7" x14ac:dyDescent="0.45">
      <c r="A76" t="s">
        <v>281</v>
      </c>
      <c r="B76" t="s">
        <v>283</v>
      </c>
      <c r="C76">
        <v>0</v>
      </c>
      <c r="D76">
        <v>1</v>
      </c>
      <c r="E76">
        <v>1</v>
      </c>
      <c r="F76">
        <v>2</v>
      </c>
      <c r="G76" s="7">
        <v>0</v>
      </c>
    </row>
    <row r="77" spans="1:7" x14ac:dyDescent="0.45">
      <c r="A77" t="s">
        <v>281</v>
      </c>
      <c r="B77" t="s">
        <v>284</v>
      </c>
      <c r="C77">
        <v>0</v>
      </c>
      <c r="D77">
        <v>1</v>
      </c>
      <c r="E77">
        <v>1</v>
      </c>
      <c r="F77">
        <v>2</v>
      </c>
      <c r="G77" s="7">
        <v>0</v>
      </c>
    </row>
    <row r="78" spans="1:7" x14ac:dyDescent="0.45">
      <c r="A78" t="s">
        <v>285</v>
      </c>
      <c r="B78" t="s">
        <v>286</v>
      </c>
      <c r="C78">
        <v>0</v>
      </c>
      <c r="D78">
        <v>1</v>
      </c>
      <c r="E78">
        <v>0</v>
      </c>
      <c r="F78">
        <v>1</v>
      </c>
      <c r="G78" s="7">
        <v>0</v>
      </c>
    </row>
    <row r="79" spans="1:7" x14ac:dyDescent="0.45">
      <c r="A79" t="s">
        <v>285</v>
      </c>
      <c r="B79" t="s">
        <v>287</v>
      </c>
      <c r="C79">
        <v>0</v>
      </c>
      <c r="D79">
        <v>1</v>
      </c>
      <c r="E79">
        <v>0</v>
      </c>
      <c r="F79">
        <v>1</v>
      </c>
      <c r="G79" s="7">
        <v>0</v>
      </c>
    </row>
    <row r="80" spans="1:7" x14ac:dyDescent="0.45">
      <c r="A80" t="s">
        <v>285</v>
      </c>
      <c r="B80" t="s">
        <v>288</v>
      </c>
      <c r="C80">
        <v>0</v>
      </c>
      <c r="D80">
        <v>1</v>
      </c>
      <c r="E80">
        <v>0</v>
      </c>
      <c r="F80">
        <v>1</v>
      </c>
      <c r="G80" s="7">
        <v>0</v>
      </c>
    </row>
    <row r="81" spans="1:7" x14ac:dyDescent="0.45">
      <c r="A81" t="s">
        <v>285</v>
      </c>
      <c r="B81" t="s">
        <v>289</v>
      </c>
      <c r="C81">
        <v>0</v>
      </c>
      <c r="D81">
        <v>1</v>
      </c>
      <c r="E81">
        <v>0</v>
      </c>
      <c r="F81">
        <v>1</v>
      </c>
      <c r="G81" s="7">
        <v>0</v>
      </c>
    </row>
    <row r="82" spans="1:7" x14ac:dyDescent="0.45">
      <c r="A82" t="s">
        <v>285</v>
      </c>
      <c r="B82" t="s">
        <v>290</v>
      </c>
      <c r="C82">
        <v>0</v>
      </c>
      <c r="D82">
        <v>1</v>
      </c>
      <c r="E82">
        <v>0</v>
      </c>
      <c r="F82">
        <v>1</v>
      </c>
      <c r="G82" s="7">
        <v>0</v>
      </c>
    </row>
    <row r="83" spans="1:7" x14ac:dyDescent="0.45">
      <c r="A83" t="s">
        <v>285</v>
      </c>
      <c r="B83" t="s">
        <v>291</v>
      </c>
      <c r="C83">
        <v>0</v>
      </c>
      <c r="D83">
        <v>1</v>
      </c>
      <c r="E83">
        <v>0</v>
      </c>
      <c r="F83">
        <v>1</v>
      </c>
      <c r="G83" s="7">
        <v>0</v>
      </c>
    </row>
    <row r="84" spans="1:7" x14ac:dyDescent="0.45">
      <c r="A84" t="s">
        <v>292</v>
      </c>
      <c r="B84" t="s">
        <v>293</v>
      </c>
      <c r="C84">
        <v>0</v>
      </c>
      <c r="D84">
        <v>0</v>
      </c>
      <c r="E84">
        <v>8</v>
      </c>
      <c r="F84">
        <v>8</v>
      </c>
      <c r="G84" s="7">
        <v>0</v>
      </c>
    </row>
    <row r="85" spans="1:7" x14ac:dyDescent="0.45">
      <c r="A85" t="s">
        <v>294</v>
      </c>
      <c r="B85" t="s">
        <v>295</v>
      </c>
      <c r="C85">
        <v>0</v>
      </c>
      <c r="D85">
        <v>0</v>
      </c>
      <c r="E85">
        <v>4</v>
      </c>
      <c r="F85">
        <v>4</v>
      </c>
      <c r="G85" s="7">
        <v>0</v>
      </c>
    </row>
    <row r="86" spans="1:7" x14ac:dyDescent="0.45">
      <c r="A86" t="s">
        <v>296</v>
      </c>
      <c r="B86" t="s">
        <v>297</v>
      </c>
      <c r="C86">
        <v>0</v>
      </c>
      <c r="D86">
        <v>0</v>
      </c>
      <c r="E86">
        <v>2</v>
      </c>
      <c r="F86">
        <v>2</v>
      </c>
      <c r="G86" s="7">
        <v>0</v>
      </c>
    </row>
    <row r="87" spans="1:7" x14ac:dyDescent="0.45">
      <c r="A87" t="s">
        <v>298</v>
      </c>
      <c r="B87" t="s">
        <v>299</v>
      </c>
      <c r="C87">
        <v>0</v>
      </c>
      <c r="D87">
        <v>0</v>
      </c>
      <c r="E87">
        <v>1</v>
      </c>
      <c r="F87">
        <v>1</v>
      </c>
      <c r="G87" s="7">
        <v>0</v>
      </c>
    </row>
    <row r="88" spans="1:7" x14ac:dyDescent="0.45">
      <c r="A88" t="s">
        <v>298</v>
      </c>
      <c r="B88" t="s">
        <v>300</v>
      </c>
      <c r="C88">
        <v>0</v>
      </c>
      <c r="D88">
        <v>0</v>
      </c>
      <c r="E88">
        <v>1</v>
      </c>
      <c r="F88">
        <v>1</v>
      </c>
      <c r="G88" s="7">
        <v>0</v>
      </c>
    </row>
    <row r="89" spans="1:7" x14ac:dyDescent="0.45">
      <c r="A89" t="s">
        <v>298</v>
      </c>
      <c r="B89" t="s">
        <v>301</v>
      </c>
      <c r="C89">
        <v>0</v>
      </c>
      <c r="D89">
        <v>0</v>
      </c>
      <c r="E89">
        <v>1</v>
      </c>
      <c r="F89">
        <v>1</v>
      </c>
      <c r="G89" s="7">
        <v>0</v>
      </c>
    </row>
    <row r="90" spans="1:7" x14ac:dyDescent="0.45">
      <c r="A90" t="s">
        <v>298</v>
      </c>
      <c r="B90" t="s">
        <v>302</v>
      </c>
      <c r="C90">
        <v>0</v>
      </c>
      <c r="D90">
        <v>0</v>
      </c>
      <c r="E90">
        <v>1</v>
      </c>
      <c r="F90">
        <v>1</v>
      </c>
      <c r="G90" s="7">
        <v>0</v>
      </c>
    </row>
    <row r="91" spans="1:7" x14ac:dyDescent="0.45">
      <c r="A91" t="s">
        <v>298</v>
      </c>
      <c r="B91" t="s">
        <v>303</v>
      </c>
      <c r="C91">
        <v>0</v>
      </c>
      <c r="D91">
        <v>0</v>
      </c>
      <c r="E91">
        <v>1</v>
      </c>
      <c r="F91">
        <v>1</v>
      </c>
      <c r="G91" s="7">
        <v>0</v>
      </c>
    </row>
    <row r="92" spans="1:7" x14ac:dyDescent="0.45">
      <c r="A92" t="s">
        <v>298</v>
      </c>
      <c r="B92" t="s">
        <v>304</v>
      </c>
      <c r="C92">
        <v>0</v>
      </c>
      <c r="D92">
        <v>0</v>
      </c>
      <c r="E92">
        <v>1</v>
      </c>
      <c r="F92">
        <v>1</v>
      </c>
      <c r="G92" s="7">
        <v>0</v>
      </c>
    </row>
    <row r="93" spans="1:7" x14ac:dyDescent="0.45">
      <c r="A93" t="s">
        <v>298</v>
      </c>
      <c r="B93" t="s">
        <v>305</v>
      </c>
      <c r="C93">
        <v>0</v>
      </c>
      <c r="D93">
        <v>0</v>
      </c>
      <c r="E93">
        <v>1</v>
      </c>
      <c r="F93">
        <v>1</v>
      </c>
      <c r="G93" s="7">
        <v>0</v>
      </c>
    </row>
    <row r="94" spans="1:7" x14ac:dyDescent="0.45">
      <c r="A94" t="s">
        <v>298</v>
      </c>
      <c r="B94" t="s">
        <v>306</v>
      </c>
      <c r="C94">
        <v>0</v>
      </c>
      <c r="D94">
        <v>0</v>
      </c>
      <c r="E94">
        <v>1</v>
      </c>
      <c r="F94">
        <v>1</v>
      </c>
      <c r="G94" s="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69735-C04D-469B-830E-B746BF10B28E}">
  <dimension ref="A1:M261"/>
  <sheetViews>
    <sheetView topLeftCell="C1" workbookViewId="0">
      <selection activeCell="G4" sqref="G4"/>
    </sheetView>
  </sheetViews>
  <sheetFormatPr defaultRowHeight="18.5" x14ac:dyDescent="0.45"/>
  <cols>
    <col min="1" max="1" width="8.5" bestFit="1" customWidth="1"/>
    <col min="2" max="2" width="25.5" bestFit="1" customWidth="1"/>
    <col min="3" max="3" width="12.5" bestFit="1" customWidth="1"/>
    <col min="4" max="4" width="23.0703125" bestFit="1" customWidth="1"/>
    <col min="5" max="5" width="9.78515625" bestFit="1" customWidth="1"/>
    <col min="6" max="6" width="13.92578125" bestFit="1" customWidth="1"/>
    <col min="7" max="7" width="10.85546875" bestFit="1" customWidth="1"/>
    <col min="8" max="8" width="5.42578125" bestFit="1" customWidth="1"/>
    <col min="9" max="9" width="11.140625" bestFit="1" customWidth="1"/>
    <col min="10" max="10" width="14.7109375" bestFit="1" customWidth="1"/>
    <col min="11" max="11" width="20.7109375" bestFit="1" customWidth="1"/>
    <col min="12" max="12" width="10.28515625" bestFit="1" customWidth="1"/>
    <col min="13" max="13" width="11.78515625" bestFit="1" customWidth="1"/>
  </cols>
  <sheetData>
    <row r="1" spans="1:13" x14ac:dyDescent="0.45">
      <c r="A1" t="s">
        <v>0</v>
      </c>
      <c r="B1" t="s">
        <v>1</v>
      </c>
      <c r="C1" t="s">
        <v>2</v>
      </c>
      <c r="D1" t="s">
        <v>3</v>
      </c>
      <c r="E1" t="s">
        <v>4</v>
      </c>
      <c r="F1" t="s">
        <v>307</v>
      </c>
      <c r="G1" t="s">
        <v>5</v>
      </c>
      <c r="H1" t="s">
        <v>6</v>
      </c>
      <c r="I1" t="s">
        <v>308</v>
      </c>
      <c r="J1" t="s">
        <v>7</v>
      </c>
      <c r="K1" t="s">
        <v>8</v>
      </c>
      <c r="L1" t="s">
        <v>309</v>
      </c>
      <c r="M1" t="s">
        <v>310</v>
      </c>
    </row>
    <row r="2" spans="1:13" x14ac:dyDescent="0.45">
      <c r="A2" t="s">
        <v>22</v>
      </c>
      <c r="B2" t="s">
        <v>23</v>
      </c>
      <c r="C2" t="s">
        <v>24</v>
      </c>
      <c r="D2" t="s">
        <v>59</v>
      </c>
      <c r="E2">
        <v>120000</v>
      </c>
      <c r="F2" t="s">
        <v>311</v>
      </c>
      <c r="G2" s="8">
        <v>43416</v>
      </c>
      <c r="H2">
        <v>1</v>
      </c>
      <c r="I2" t="s">
        <v>312</v>
      </c>
      <c r="J2" t="s">
        <v>13</v>
      </c>
      <c r="K2" t="s">
        <v>26</v>
      </c>
      <c r="L2" s="9">
        <v>2248</v>
      </c>
      <c r="M2">
        <v>6.1589041095890407</v>
      </c>
    </row>
    <row r="3" spans="1:13" x14ac:dyDescent="0.45">
      <c r="A3" t="s">
        <v>132</v>
      </c>
      <c r="B3" t="s">
        <v>133</v>
      </c>
      <c r="C3" t="s">
        <v>11</v>
      </c>
      <c r="D3" t="s">
        <v>17</v>
      </c>
      <c r="E3">
        <v>98000</v>
      </c>
      <c r="F3" t="s">
        <v>313</v>
      </c>
      <c r="G3" s="8">
        <v>43710</v>
      </c>
      <c r="H3">
        <v>0.9</v>
      </c>
      <c r="I3" t="s">
        <v>314</v>
      </c>
      <c r="J3" t="s">
        <v>13</v>
      </c>
      <c r="K3" t="s">
        <v>53</v>
      </c>
      <c r="L3" s="9">
        <v>1954</v>
      </c>
      <c r="M3">
        <v>5.353424657534247</v>
      </c>
    </row>
    <row r="4" spans="1:13" x14ac:dyDescent="0.45">
      <c r="A4" t="s">
        <v>315</v>
      </c>
      <c r="B4" t="s">
        <v>316</v>
      </c>
      <c r="C4" t="s">
        <v>11</v>
      </c>
      <c r="D4" t="s">
        <v>62</v>
      </c>
      <c r="E4">
        <v>120000</v>
      </c>
      <c r="F4" t="s">
        <v>311</v>
      </c>
      <c r="G4" s="8">
        <v>43902</v>
      </c>
      <c r="H4">
        <v>0.9</v>
      </c>
      <c r="I4" t="s">
        <v>314</v>
      </c>
      <c r="J4" t="s">
        <v>13</v>
      </c>
      <c r="K4" t="s">
        <v>26</v>
      </c>
      <c r="L4" s="9">
        <v>1762</v>
      </c>
      <c r="M4">
        <v>4.8273972602739725</v>
      </c>
    </row>
    <row r="5" spans="1:13" x14ac:dyDescent="0.45">
      <c r="A5" t="s">
        <v>317</v>
      </c>
      <c r="B5" t="s">
        <v>318</v>
      </c>
      <c r="C5" t="s">
        <v>11</v>
      </c>
      <c r="D5" t="s">
        <v>12</v>
      </c>
      <c r="E5">
        <v>93128.34</v>
      </c>
      <c r="F5" t="s">
        <v>313</v>
      </c>
      <c r="G5" s="8">
        <v>43164</v>
      </c>
      <c r="H5">
        <v>1</v>
      </c>
      <c r="I5" t="s">
        <v>312</v>
      </c>
      <c r="J5" t="s">
        <v>319</v>
      </c>
      <c r="K5" t="s">
        <v>53</v>
      </c>
      <c r="L5" s="9">
        <v>2500</v>
      </c>
      <c r="M5">
        <v>6.8493150684931505</v>
      </c>
    </row>
    <row r="6" spans="1:13" x14ac:dyDescent="0.45">
      <c r="A6" t="s">
        <v>320</v>
      </c>
      <c r="B6" t="s">
        <v>321</v>
      </c>
      <c r="C6" t="s">
        <v>11</v>
      </c>
      <c r="D6" t="s">
        <v>12</v>
      </c>
      <c r="E6">
        <v>57002.02</v>
      </c>
      <c r="F6" t="s">
        <v>313</v>
      </c>
      <c r="G6" s="8">
        <v>43192</v>
      </c>
      <c r="H6">
        <v>0.7</v>
      </c>
      <c r="I6" t="s">
        <v>314</v>
      </c>
      <c r="J6" t="s">
        <v>13</v>
      </c>
      <c r="K6" t="s">
        <v>18</v>
      </c>
      <c r="L6" s="9">
        <v>2472</v>
      </c>
      <c r="M6">
        <v>6.7726027397260271</v>
      </c>
    </row>
    <row r="7" spans="1:13" x14ac:dyDescent="0.45">
      <c r="A7" t="s">
        <v>322</v>
      </c>
      <c r="B7" t="s">
        <v>323</v>
      </c>
      <c r="C7" t="s">
        <v>24</v>
      </c>
      <c r="D7" t="s">
        <v>59</v>
      </c>
      <c r="E7">
        <v>118976.16</v>
      </c>
      <c r="F7" t="s">
        <v>311</v>
      </c>
      <c r="G7" s="8">
        <v>44120</v>
      </c>
      <c r="H7">
        <v>1</v>
      </c>
      <c r="I7" t="s">
        <v>312</v>
      </c>
      <c r="J7" t="s">
        <v>13</v>
      </c>
      <c r="K7" t="s">
        <v>14</v>
      </c>
      <c r="L7" s="9">
        <v>1544</v>
      </c>
      <c r="M7">
        <v>4.2301369863013702</v>
      </c>
    </row>
    <row r="8" spans="1:13" x14ac:dyDescent="0.45">
      <c r="A8" t="s">
        <v>130</v>
      </c>
      <c r="B8" t="s">
        <v>131</v>
      </c>
      <c r="C8" t="s">
        <v>324</v>
      </c>
      <c r="D8" t="s">
        <v>82</v>
      </c>
      <c r="E8">
        <v>104802.63</v>
      </c>
      <c r="F8" t="s">
        <v>311</v>
      </c>
      <c r="G8" s="8">
        <v>44502</v>
      </c>
      <c r="H8">
        <v>1</v>
      </c>
      <c r="I8" t="s">
        <v>312</v>
      </c>
      <c r="J8" t="s">
        <v>13</v>
      </c>
      <c r="K8" t="s">
        <v>18</v>
      </c>
      <c r="L8" s="9">
        <v>1162</v>
      </c>
      <c r="M8">
        <v>3.1835616438356165</v>
      </c>
    </row>
    <row r="9" spans="1:13" x14ac:dyDescent="0.45">
      <c r="A9" t="s">
        <v>325</v>
      </c>
      <c r="B9" t="s">
        <v>326</v>
      </c>
      <c r="C9" t="s">
        <v>11</v>
      </c>
      <c r="D9" t="s">
        <v>30</v>
      </c>
      <c r="E9">
        <v>66017.179999999993</v>
      </c>
      <c r="F9" t="s">
        <v>313</v>
      </c>
      <c r="G9" s="8">
        <v>43643</v>
      </c>
      <c r="H9">
        <v>0.9</v>
      </c>
      <c r="I9" t="s">
        <v>314</v>
      </c>
      <c r="J9" t="s">
        <v>13</v>
      </c>
      <c r="K9" t="s">
        <v>26</v>
      </c>
      <c r="L9" s="9">
        <v>2021</v>
      </c>
      <c r="M9">
        <v>5.536986301369863</v>
      </c>
    </row>
    <row r="10" spans="1:13" x14ac:dyDescent="0.45">
      <c r="A10" t="s">
        <v>327</v>
      </c>
      <c r="B10" t="s">
        <v>328</v>
      </c>
      <c r="C10" t="s">
        <v>24</v>
      </c>
      <c r="D10" t="s">
        <v>47</v>
      </c>
      <c r="E10">
        <v>74279.009999999995</v>
      </c>
      <c r="F10" t="s">
        <v>313</v>
      </c>
      <c r="G10" s="8">
        <v>43466</v>
      </c>
      <c r="H10">
        <v>1</v>
      </c>
      <c r="I10" t="s">
        <v>312</v>
      </c>
      <c r="J10" t="s">
        <v>13</v>
      </c>
      <c r="K10" t="s">
        <v>14</v>
      </c>
      <c r="L10" s="9">
        <v>2198</v>
      </c>
      <c r="M10">
        <v>6.021917808219178</v>
      </c>
    </row>
    <row r="11" spans="1:13" x14ac:dyDescent="0.45">
      <c r="A11" t="s">
        <v>31</v>
      </c>
      <c r="B11" t="s">
        <v>32</v>
      </c>
      <c r="C11" t="s">
        <v>11</v>
      </c>
      <c r="D11" t="s">
        <v>17</v>
      </c>
      <c r="E11">
        <v>68980.52</v>
      </c>
      <c r="F11" t="s">
        <v>313</v>
      </c>
      <c r="G11" s="8">
        <v>43494</v>
      </c>
      <c r="H11">
        <v>0.8</v>
      </c>
      <c r="I11" t="s">
        <v>314</v>
      </c>
      <c r="J11" t="s">
        <v>13</v>
      </c>
      <c r="K11" t="s">
        <v>26</v>
      </c>
      <c r="L11" s="9">
        <v>2170</v>
      </c>
      <c r="M11">
        <v>5.9452054794520546</v>
      </c>
    </row>
    <row r="12" spans="1:13" x14ac:dyDescent="0.45">
      <c r="A12" t="s">
        <v>329</v>
      </c>
      <c r="B12" t="s">
        <v>330</v>
      </c>
      <c r="C12" t="s">
        <v>11</v>
      </c>
      <c r="D12" t="s">
        <v>62</v>
      </c>
      <c r="E12">
        <v>42314.39</v>
      </c>
      <c r="F12" t="s">
        <v>331</v>
      </c>
      <c r="G12" s="8">
        <v>44487</v>
      </c>
      <c r="H12">
        <v>1</v>
      </c>
      <c r="I12" t="s">
        <v>312</v>
      </c>
      <c r="J12" t="s">
        <v>319</v>
      </c>
      <c r="K12" t="s">
        <v>26</v>
      </c>
      <c r="L12" s="9">
        <v>1177</v>
      </c>
      <c r="M12">
        <v>3.2246575342465755</v>
      </c>
    </row>
    <row r="13" spans="1:13" x14ac:dyDescent="0.45">
      <c r="A13" t="s">
        <v>332</v>
      </c>
      <c r="B13" t="s">
        <v>333</v>
      </c>
      <c r="C13" t="s">
        <v>11</v>
      </c>
      <c r="D13" t="s">
        <v>59</v>
      </c>
      <c r="E13">
        <v>114425.19</v>
      </c>
      <c r="F13" t="s">
        <v>311</v>
      </c>
      <c r="G13" s="8">
        <v>43857</v>
      </c>
      <c r="H13">
        <v>1</v>
      </c>
      <c r="I13" t="s">
        <v>312</v>
      </c>
      <c r="J13" t="s">
        <v>13</v>
      </c>
      <c r="K13" t="s">
        <v>14</v>
      </c>
      <c r="L13" s="9">
        <v>1807</v>
      </c>
      <c r="M13">
        <v>4.9506849315068493</v>
      </c>
    </row>
    <row r="14" spans="1:13" x14ac:dyDescent="0.45">
      <c r="A14" t="s">
        <v>128</v>
      </c>
      <c r="B14" t="s">
        <v>334</v>
      </c>
      <c r="C14" t="s">
        <v>11</v>
      </c>
      <c r="D14" t="s">
        <v>17</v>
      </c>
      <c r="E14">
        <v>69192.850000000006</v>
      </c>
      <c r="F14" t="s">
        <v>313</v>
      </c>
      <c r="G14" s="8">
        <v>44305</v>
      </c>
      <c r="H14">
        <v>1</v>
      </c>
      <c r="I14" t="s">
        <v>312</v>
      </c>
      <c r="J14" t="s">
        <v>13</v>
      </c>
      <c r="K14" t="s">
        <v>21</v>
      </c>
      <c r="L14" s="9">
        <v>1359</v>
      </c>
      <c r="M14">
        <v>3.7232876712328768</v>
      </c>
    </row>
    <row r="15" spans="1:13" x14ac:dyDescent="0.45">
      <c r="A15" t="s">
        <v>335</v>
      </c>
      <c r="B15" t="s">
        <v>336</v>
      </c>
      <c r="C15" t="s">
        <v>24</v>
      </c>
      <c r="D15" t="s">
        <v>82</v>
      </c>
      <c r="E15">
        <v>61214.26</v>
      </c>
      <c r="F15" t="s">
        <v>313</v>
      </c>
      <c r="G15" s="8">
        <v>43171</v>
      </c>
      <c r="H15">
        <v>1</v>
      </c>
      <c r="I15" t="s">
        <v>312</v>
      </c>
      <c r="J15" t="s">
        <v>337</v>
      </c>
      <c r="K15" t="s">
        <v>56</v>
      </c>
      <c r="L15" s="9">
        <v>2493</v>
      </c>
      <c r="M15">
        <v>6.8301369863013699</v>
      </c>
    </row>
    <row r="16" spans="1:13" x14ac:dyDescent="0.45">
      <c r="A16" t="s">
        <v>338</v>
      </c>
      <c r="B16" t="s">
        <v>339</v>
      </c>
      <c r="C16" t="s">
        <v>24</v>
      </c>
      <c r="D16" t="s">
        <v>82</v>
      </c>
      <c r="E16">
        <v>54137.05</v>
      </c>
      <c r="F16" t="s">
        <v>313</v>
      </c>
      <c r="G16" s="8">
        <v>43763</v>
      </c>
      <c r="H16">
        <v>1</v>
      </c>
      <c r="I16" t="s">
        <v>312</v>
      </c>
      <c r="J16" t="s">
        <v>13</v>
      </c>
      <c r="K16" t="s">
        <v>26</v>
      </c>
      <c r="L16" s="9">
        <v>1901</v>
      </c>
      <c r="M16">
        <v>5.2082191780821914</v>
      </c>
    </row>
    <row r="17" spans="1:13" x14ac:dyDescent="0.45">
      <c r="A17" t="s">
        <v>340</v>
      </c>
      <c r="B17" t="s">
        <v>341</v>
      </c>
      <c r="C17" t="s">
        <v>11</v>
      </c>
      <c r="D17" t="s">
        <v>12</v>
      </c>
      <c r="E17">
        <v>37902.35</v>
      </c>
      <c r="F17" t="s">
        <v>331</v>
      </c>
      <c r="G17" s="8">
        <v>43823</v>
      </c>
      <c r="H17">
        <v>1</v>
      </c>
      <c r="I17" t="s">
        <v>312</v>
      </c>
      <c r="J17" t="s">
        <v>13</v>
      </c>
      <c r="K17" t="s">
        <v>50</v>
      </c>
      <c r="L17" s="9">
        <v>1841</v>
      </c>
      <c r="M17">
        <v>5.043835616438356</v>
      </c>
    </row>
    <row r="18" spans="1:13" x14ac:dyDescent="0.45">
      <c r="A18" t="s">
        <v>342</v>
      </c>
      <c r="B18" t="s">
        <v>343</v>
      </c>
      <c r="C18" t="s">
        <v>24</v>
      </c>
      <c r="D18" t="s">
        <v>59</v>
      </c>
      <c r="E18">
        <v>39969.72</v>
      </c>
      <c r="F18" t="s">
        <v>331</v>
      </c>
      <c r="G18" s="8">
        <v>43444</v>
      </c>
      <c r="H18">
        <v>1</v>
      </c>
      <c r="I18" t="s">
        <v>312</v>
      </c>
      <c r="J18" t="s">
        <v>337</v>
      </c>
      <c r="K18" t="s">
        <v>21</v>
      </c>
      <c r="L18" s="9">
        <v>2220</v>
      </c>
      <c r="M18">
        <v>6.0821917808219181</v>
      </c>
    </row>
    <row r="19" spans="1:13" x14ac:dyDescent="0.45">
      <c r="A19" t="s">
        <v>344</v>
      </c>
      <c r="B19" t="s">
        <v>345</v>
      </c>
      <c r="C19" t="s">
        <v>24</v>
      </c>
      <c r="D19" t="s">
        <v>62</v>
      </c>
      <c r="E19">
        <v>69913.39</v>
      </c>
      <c r="F19" t="s">
        <v>313</v>
      </c>
      <c r="G19" s="8">
        <v>43584</v>
      </c>
      <c r="H19">
        <v>1</v>
      </c>
      <c r="I19" t="s">
        <v>312</v>
      </c>
      <c r="J19" t="s">
        <v>13</v>
      </c>
      <c r="K19" t="s">
        <v>26</v>
      </c>
      <c r="L19" s="9">
        <v>2080</v>
      </c>
      <c r="M19">
        <v>5.6986301369863011</v>
      </c>
    </row>
    <row r="20" spans="1:13" x14ac:dyDescent="0.45">
      <c r="A20" t="s">
        <v>346</v>
      </c>
      <c r="B20" t="s">
        <v>347</v>
      </c>
      <c r="C20" t="s">
        <v>24</v>
      </c>
      <c r="D20" t="s">
        <v>47</v>
      </c>
      <c r="E20">
        <v>52748.63</v>
      </c>
      <c r="F20" t="s">
        <v>313</v>
      </c>
      <c r="G20" s="8">
        <v>43857</v>
      </c>
      <c r="H20">
        <v>1</v>
      </c>
      <c r="I20" t="s">
        <v>312</v>
      </c>
      <c r="J20" t="s">
        <v>13</v>
      </c>
      <c r="K20" t="s">
        <v>50</v>
      </c>
      <c r="L20" s="9">
        <v>1807</v>
      </c>
      <c r="M20">
        <v>4.9506849315068493</v>
      </c>
    </row>
    <row r="21" spans="1:13" x14ac:dyDescent="0.45">
      <c r="A21" t="s">
        <v>42</v>
      </c>
      <c r="B21" t="s">
        <v>43</v>
      </c>
      <c r="C21" t="s">
        <v>24</v>
      </c>
      <c r="D21" t="s">
        <v>44</v>
      </c>
      <c r="E21">
        <v>50310.09</v>
      </c>
      <c r="F21" t="s">
        <v>313</v>
      </c>
      <c r="G21" s="8">
        <v>44285</v>
      </c>
      <c r="H21">
        <v>0.4</v>
      </c>
      <c r="I21" t="s">
        <v>314</v>
      </c>
      <c r="J21" t="s">
        <v>13</v>
      </c>
      <c r="K21" t="s">
        <v>18</v>
      </c>
      <c r="L21" s="9">
        <v>1379</v>
      </c>
      <c r="M21">
        <v>3.7780821917808218</v>
      </c>
    </row>
    <row r="22" spans="1:13" x14ac:dyDescent="0.45">
      <c r="A22" t="s">
        <v>40</v>
      </c>
      <c r="B22" t="s">
        <v>348</v>
      </c>
      <c r="C22" t="s">
        <v>24</v>
      </c>
      <c r="D22" t="s">
        <v>37</v>
      </c>
      <c r="E22">
        <v>52963.65</v>
      </c>
      <c r="F22" t="s">
        <v>313</v>
      </c>
      <c r="G22" s="8">
        <v>44288</v>
      </c>
      <c r="H22">
        <v>0.3</v>
      </c>
      <c r="I22" t="s">
        <v>314</v>
      </c>
      <c r="J22" t="s">
        <v>13</v>
      </c>
      <c r="K22" t="s">
        <v>21</v>
      </c>
      <c r="L22" s="9">
        <v>1376</v>
      </c>
      <c r="M22">
        <v>3.7698630136986302</v>
      </c>
    </row>
    <row r="23" spans="1:13" x14ac:dyDescent="0.45">
      <c r="A23" t="s">
        <v>110</v>
      </c>
      <c r="B23" t="s">
        <v>111</v>
      </c>
      <c r="C23" t="s">
        <v>24</v>
      </c>
      <c r="D23" t="s">
        <v>89</v>
      </c>
      <c r="E23">
        <v>62195.47</v>
      </c>
      <c r="F23" t="s">
        <v>313</v>
      </c>
      <c r="G23" s="8">
        <v>44434</v>
      </c>
      <c r="H23">
        <v>1</v>
      </c>
      <c r="I23" t="s">
        <v>312</v>
      </c>
      <c r="J23" t="s">
        <v>13</v>
      </c>
      <c r="K23" t="s">
        <v>26</v>
      </c>
      <c r="L23" s="9">
        <v>1230</v>
      </c>
      <c r="M23">
        <v>3.3698630136986303</v>
      </c>
    </row>
    <row r="24" spans="1:13" x14ac:dyDescent="0.45">
      <c r="A24" t="s">
        <v>349</v>
      </c>
      <c r="B24" t="s">
        <v>350</v>
      </c>
      <c r="C24" t="s">
        <v>24</v>
      </c>
      <c r="D24" t="s">
        <v>59</v>
      </c>
      <c r="E24">
        <v>43329.22</v>
      </c>
      <c r="F24" t="s">
        <v>331</v>
      </c>
      <c r="G24" s="8">
        <v>43809</v>
      </c>
      <c r="H24">
        <v>0.5</v>
      </c>
      <c r="I24" t="s">
        <v>314</v>
      </c>
      <c r="J24" t="s">
        <v>319</v>
      </c>
      <c r="K24" t="s">
        <v>26</v>
      </c>
      <c r="L24" s="9">
        <v>1855</v>
      </c>
      <c r="M24">
        <v>5.0821917808219181</v>
      </c>
    </row>
    <row r="25" spans="1:13" x14ac:dyDescent="0.45">
      <c r="A25" t="s">
        <v>351</v>
      </c>
      <c r="B25" t="s">
        <v>352</v>
      </c>
      <c r="C25" t="s">
        <v>11</v>
      </c>
      <c r="D25" t="s">
        <v>12</v>
      </c>
      <c r="E25">
        <v>71570.990000000005</v>
      </c>
      <c r="F25" t="s">
        <v>313</v>
      </c>
      <c r="G25" s="8">
        <v>44249</v>
      </c>
      <c r="H25">
        <v>0.5</v>
      </c>
      <c r="I25" t="s">
        <v>314</v>
      </c>
      <c r="J25" t="s">
        <v>13</v>
      </c>
      <c r="K25" t="s">
        <v>18</v>
      </c>
      <c r="L25" s="9">
        <v>1415</v>
      </c>
      <c r="M25">
        <v>3.8767123287671232</v>
      </c>
    </row>
    <row r="26" spans="1:13" x14ac:dyDescent="0.45">
      <c r="A26" t="s">
        <v>353</v>
      </c>
      <c r="B26" t="s">
        <v>354</v>
      </c>
      <c r="C26" t="s">
        <v>324</v>
      </c>
      <c r="D26" t="s">
        <v>12</v>
      </c>
      <c r="E26">
        <v>78840.23</v>
      </c>
      <c r="F26" t="s">
        <v>313</v>
      </c>
      <c r="G26" s="8">
        <v>43633</v>
      </c>
      <c r="H26">
        <v>1</v>
      </c>
      <c r="I26" t="s">
        <v>312</v>
      </c>
      <c r="J26" t="s">
        <v>337</v>
      </c>
      <c r="K26" t="s">
        <v>26</v>
      </c>
      <c r="L26" s="9">
        <v>2031</v>
      </c>
      <c r="M26">
        <v>5.5643835616438357</v>
      </c>
    </row>
    <row r="27" spans="1:13" x14ac:dyDescent="0.45">
      <c r="A27" t="s">
        <v>96</v>
      </c>
      <c r="B27" t="s">
        <v>97</v>
      </c>
      <c r="C27" t="s">
        <v>11</v>
      </c>
      <c r="D27" t="s">
        <v>44</v>
      </c>
      <c r="E27">
        <v>61994.76</v>
      </c>
      <c r="F27" t="s">
        <v>313</v>
      </c>
      <c r="G27" s="8">
        <v>43794</v>
      </c>
      <c r="H27">
        <v>0.3</v>
      </c>
      <c r="I27" t="s">
        <v>314</v>
      </c>
      <c r="J27" t="s">
        <v>13</v>
      </c>
      <c r="K27" t="s">
        <v>18</v>
      </c>
      <c r="L27" s="9">
        <v>1870</v>
      </c>
      <c r="M27">
        <v>5.1232876712328768</v>
      </c>
    </row>
    <row r="28" spans="1:13" x14ac:dyDescent="0.45">
      <c r="A28" t="s">
        <v>106</v>
      </c>
      <c r="B28" t="s">
        <v>107</v>
      </c>
      <c r="C28" t="s">
        <v>11</v>
      </c>
      <c r="D28" t="s">
        <v>62</v>
      </c>
      <c r="E28">
        <v>89690.38</v>
      </c>
      <c r="F28" t="s">
        <v>313</v>
      </c>
      <c r="G28" s="8">
        <v>43206</v>
      </c>
      <c r="H28">
        <v>1</v>
      </c>
      <c r="I28" t="s">
        <v>312</v>
      </c>
      <c r="J28" t="s">
        <v>13</v>
      </c>
      <c r="K28" t="s">
        <v>14</v>
      </c>
      <c r="L28" s="9">
        <v>2458</v>
      </c>
      <c r="M28">
        <v>6.7342465753424658</v>
      </c>
    </row>
    <row r="29" spans="1:13" x14ac:dyDescent="0.45">
      <c r="A29" t="s">
        <v>90</v>
      </c>
      <c r="B29" t="s">
        <v>91</v>
      </c>
      <c r="C29" t="s">
        <v>24</v>
      </c>
      <c r="D29" t="s">
        <v>67</v>
      </c>
      <c r="E29">
        <v>104335.03999999999</v>
      </c>
      <c r="F29" t="s">
        <v>311</v>
      </c>
      <c r="G29" s="8">
        <v>43874</v>
      </c>
      <c r="H29">
        <v>1</v>
      </c>
      <c r="I29" t="s">
        <v>312</v>
      </c>
      <c r="J29" t="s">
        <v>13</v>
      </c>
      <c r="K29" t="s">
        <v>21</v>
      </c>
      <c r="L29" s="9">
        <v>1790</v>
      </c>
      <c r="M29">
        <v>4.904109589041096</v>
      </c>
    </row>
    <row r="30" spans="1:13" x14ac:dyDescent="0.45">
      <c r="A30" t="s">
        <v>355</v>
      </c>
      <c r="B30" t="s">
        <v>356</v>
      </c>
      <c r="C30" t="s">
        <v>24</v>
      </c>
      <c r="D30" t="s">
        <v>37</v>
      </c>
      <c r="E30">
        <v>52246.29</v>
      </c>
      <c r="F30" t="s">
        <v>313</v>
      </c>
      <c r="G30" s="8">
        <v>43573</v>
      </c>
      <c r="H30">
        <v>1</v>
      </c>
      <c r="I30" t="s">
        <v>312</v>
      </c>
      <c r="J30" t="s">
        <v>337</v>
      </c>
      <c r="K30" t="s">
        <v>14</v>
      </c>
      <c r="L30" s="9">
        <v>2091</v>
      </c>
      <c r="M30">
        <v>5.7287671232876711</v>
      </c>
    </row>
    <row r="31" spans="1:13" x14ac:dyDescent="0.45">
      <c r="A31" t="s">
        <v>357</v>
      </c>
      <c r="B31" t="s">
        <v>358</v>
      </c>
      <c r="C31" t="s">
        <v>24</v>
      </c>
      <c r="D31" t="s">
        <v>27</v>
      </c>
      <c r="E31">
        <v>90697.67</v>
      </c>
      <c r="F31" t="s">
        <v>313</v>
      </c>
      <c r="G31" s="8">
        <v>44221</v>
      </c>
      <c r="H31">
        <v>0.8</v>
      </c>
      <c r="I31" t="s">
        <v>314</v>
      </c>
      <c r="J31" t="s">
        <v>13</v>
      </c>
      <c r="K31" t="s">
        <v>53</v>
      </c>
      <c r="L31" s="9">
        <v>1443</v>
      </c>
      <c r="M31">
        <v>3.9534246575342467</v>
      </c>
    </row>
    <row r="32" spans="1:13" x14ac:dyDescent="0.45">
      <c r="A32" t="s">
        <v>359</v>
      </c>
      <c r="B32" t="s">
        <v>360</v>
      </c>
      <c r="C32" t="s">
        <v>24</v>
      </c>
      <c r="D32" t="s">
        <v>17</v>
      </c>
      <c r="E32">
        <v>90884.32</v>
      </c>
      <c r="F32" t="s">
        <v>313</v>
      </c>
      <c r="G32" s="8">
        <v>43826</v>
      </c>
      <c r="H32">
        <v>1</v>
      </c>
      <c r="I32" t="s">
        <v>312</v>
      </c>
      <c r="J32" t="s">
        <v>13</v>
      </c>
      <c r="K32" t="s">
        <v>21</v>
      </c>
      <c r="L32" s="9">
        <v>1838</v>
      </c>
      <c r="M32">
        <v>5.0356164383561648</v>
      </c>
    </row>
    <row r="33" spans="1:13" x14ac:dyDescent="0.45">
      <c r="A33" t="s">
        <v>361</v>
      </c>
      <c r="B33" t="s">
        <v>362</v>
      </c>
      <c r="C33" t="s">
        <v>24</v>
      </c>
      <c r="D33" t="s">
        <v>44</v>
      </c>
      <c r="E33">
        <v>76320.44</v>
      </c>
      <c r="F33" t="s">
        <v>313</v>
      </c>
      <c r="G33" s="8">
        <v>44383</v>
      </c>
      <c r="H33">
        <v>0.8</v>
      </c>
      <c r="I33" t="s">
        <v>314</v>
      </c>
      <c r="J33" t="s">
        <v>337</v>
      </c>
      <c r="K33" t="s">
        <v>26</v>
      </c>
      <c r="L33" s="9">
        <v>1281</v>
      </c>
      <c r="M33">
        <v>3.5095890410958903</v>
      </c>
    </row>
    <row r="34" spans="1:13" x14ac:dyDescent="0.45">
      <c r="A34" t="s">
        <v>363</v>
      </c>
      <c r="B34" t="s">
        <v>364</v>
      </c>
      <c r="C34" t="s">
        <v>24</v>
      </c>
      <c r="D34" t="s">
        <v>17</v>
      </c>
      <c r="E34">
        <v>73360.38</v>
      </c>
      <c r="F34" t="s">
        <v>313</v>
      </c>
      <c r="G34" s="8">
        <v>43972</v>
      </c>
      <c r="H34">
        <v>1</v>
      </c>
      <c r="I34" t="s">
        <v>312</v>
      </c>
      <c r="J34" t="s">
        <v>337</v>
      </c>
      <c r="K34" t="s">
        <v>26</v>
      </c>
      <c r="L34" s="9">
        <v>1692</v>
      </c>
      <c r="M34">
        <v>4.6356164383561644</v>
      </c>
    </row>
    <row r="35" spans="1:13" x14ac:dyDescent="0.45">
      <c r="A35" t="s">
        <v>70</v>
      </c>
      <c r="B35" t="s">
        <v>71</v>
      </c>
      <c r="C35" t="s">
        <v>11</v>
      </c>
      <c r="D35" t="s">
        <v>47</v>
      </c>
      <c r="E35">
        <v>50449.46</v>
      </c>
      <c r="F35" t="s">
        <v>313</v>
      </c>
      <c r="G35" s="8">
        <v>43418</v>
      </c>
      <c r="H35">
        <v>0.8</v>
      </c>
      <c r="I35" t="s">
        <v>314</v>
      </c>
      <c r="J35" t="s">
        <v>13</v>
      </c>
      <c r="K35" t="s">
        <v>56</v>
      </c>
      <c r="L35" s="9">
        <v>2246</v>
      </c>
      <c r="M35">
        <v>6.1534246575342468</v>
      </c>
    </row>
    <row r="36" spans="1:13" x14ac:dyDescent="0.45">
      <c r="A36" t="s">
        <v>365</v>
      </c>
      <c r="B36" t="s">
        <v>366</v>
      </c>
      <c r="C36" t="s">
        <v>24</v>
      </c>
      <c r="D36" t="s">
        <v>12</v>
      </c>
      <c r="E36">
        <v>53949.26</v>
      </c>
      <c r="F36" t="s">
        <v>313</v>
      </c>
      <c r="G36" s="8">
        <v>43808</v>
      </c>
      <c r="H36">
        <v>1</v>
      </c>
      <c r="I36" t="s">
        <v>312</v>
      </c>
      <c r="J36" t="s">
        <v>337</v>
      </c>
      <c r="K36" t="s">
        <v>21</v>
      </c>
      <c r="L36" s="9">
        <v>1856</v>
      </c>
      <c r="M36">
        <v>5.0849315068493155</v>
      </c>
    </row>
    <row r="37" spans="1:13" x14ac:dyDescent="0.45">
      <c r="A37" t="s">
        <v>367</v>
      </c>
      <c r="B37" t="s">
        <v>368</v>
      </c>
      <c r="C37" t="s">
        <v>24</v>
      </c>
      <c r="D37" t="s">
        <v>27</v>
      </c>
      <c r="E37">
        <v>113616.23</v>
      </c>
      <c r="F37" t="s">
        <v>311</v>
      </c>
      <c r="G37" s="8">
        <v>43255</v>
      </c>
      <c r="H37">
        <v>1</v>
      </c>
      <c r="I37" t="s">
        <v>312</v>
      </c>
      <c r="J37" t="s">
        <v>13</v>
      </c>
      <c r="K37" t="s">
        <v>26</v>
      </c>
      <c r="L37" s="9">
        <v>2409</v>
      </c>
      <c r="M37">
        <v>6.6</v>
      </c>
    </row>
    <row r="38" spans="1:13" x14ac:dyDescent="0.45">
      <c r="A38" t="s">
        <v>369</v>
      </c>
      <c r="B38" t="s">
        <v>370</v>
      </c>
      <c r="C38" t="s">
        <v>11</v>
      </c>
      <c r="D38" t="s">
        <v>67</v>
      </c>
      <c r="E38">
        <v>110906.35</v>
      </c>
      <c r="F38" t="s">
        <v>311</v>
      </c>
      <c r="G38" s="8">
        <v>43434</v>
      </c>
      <c r="H38">
        <v>1</v>
      </c>
      <c r="I38" t="s">
        <v>312</v>
      </c>
      <c r="J38" t="s">
        <v>337</v>
      </c>
      <c r="K38" t="s">
        <v>14</v>
      </c>
      <c r="L38" s="9">
        <v>2230</v>
      </c>
      <c r="M38">
        <v>6.1095890410958908</v>
      </c>
    </row>
    <row r="39" spans="1:13" x14ac:dyDescent="0.45">
      <c r="A39" t="s">
        <v>371</v>
      </c>
      <c r="B39" t="s">
        <v>372</v>
      </c>
      <c r="C39" t="s">
        <v>11</v>
      </c>
      <c r="D39" t="s">
        <v>82</v>
      </c>
      <c r="E39">
        <v>100371.31</v>
      </c>
      <c r="F39" t="s">
        <v>311</v>
      </c>
      <c r="G39" s="8">
        <v>44067</v>
      </c>
      <c r="H39">
        <v>0.8</v>
      </c>
      <c r="I39" t="s">
        <v>314</v>
      </c>
      <c r="J39" t="s">
        <v>319</v>
      </c>
      <c r="K39" t="s">
        <v>56</v>
      </c>
      <c r="L39" s="9">
        <v>1597</v>
      </c>
      <c r="M39">
        <v>4.375342465753425</v>
      </c>
    </row>
    <row r="40" spans="1:13" x14ac:dyDescent="0.45">
      <c r="A40" t="s">
        <v>373</v>
      </c>
      <c r="B40" t="s">
        <v>374</v>
      </c>
      <c r="C40" t="s">
        <v>11</v>
      </c>
      <c r="D40" t="s">
        <v>37</v>
      </c>
      <c r="E40">
        <v>69163.39</v>
      </c>
      <c r="F40" t="s">
        <v>313</v>
      </c>
      <c r="G40" s="8">
        <v>43397</v>
      </c>
      <c r="H40">
        <v>1</v>
      </c>
      <c r="I40" t="s">
        <v>312</v>
      </c>
      <c r="J40" t="s">
        <v>13</v>
      </c>
      <c r="K40" t="s">
        <v>26</v>
      </c>
      <c r="L40" s="9">
        <v>2267</v>
      </c>
      <c r="M40">
        <v>6.2109589041095887</v>
      </c>
    </row>
    <row r="41" spans="1:13" x14ac:dyDescent="0.45">
      <c r="A41" t="s">
        <v>375</v>
      </c>
      <c r="B41" t="s">
        <v>376</v>
      </c>
      <c r="C41" t="s">
        <v>24</v>
      </c>
      <c r="D41" t="s">
        <v>12</v>
      </c>
      <c r="E41">
        <v>114691.03</v>
      </c>
      <c r="F41" t="s">
        <v>311</v>
      </c>
      <c r="G41" s="8">
        <v>44039</v>
      </c>
      <c r="H41">
        <v>1</v>
      </c>
      <c r="I41" t="s">
        <v>312</v>
      </c>
      <c r="J41" t="s">
        <v>337</v>
      </c>
      <c r="K41" t="s">
        <v>14</v>
      </c>
      <c r="L41" s="9">
        <v>1625</v>
      </c>
      <c r="M41">
        <v>4.4520547945205475</v>
      </c>
    </row>
    <row r="42" spans="1:13" x14ac:dyDescent="0.45">
      <c r="A42" t="s">
        <v>377</v>
      </c>
      <c r="B42" t="s">
        <v>378</v>
      </c>
      <c r="C42" t="s">
        <v>24</v>
      </c>
      <c r="D42" t="s">
        <v>44</v>
      </c>
      <c r="E42">
        <v>86556.96</v>
      </c>
      <c r="F42" t="s">
        <v>313</v>
      </c>
      <c r="G42" s="8">
        <v>44104</v>
      </c>
      <c r="H42">
        <v>1</v>
      </c>
      <c r="I42" t="s">
        <v>312</v>
      </c>
      <c r="J42" t="s">
        <v>13</v>
      </c>
      <c r="K42" t="s">
        <v>18</v>
      </c>
      <c r="L42" s="9">
        <v>1560</v>
      </c>
      <c r="M42">
        <v>4.2739726027397262</v>
      </c>
    </row>
    <row r="43" spans="1:13" x14ac:dyDescent="0.45">
      <c r="A43" t="s">
        <v>379</v>
      </c>
      <c r="B43" t="s">
        <v>380</v>
      </c>
      <c r="C43" t="s">
        <v>11</v>
      </c>
      <c r="D43" t="s">
        <v>62</v>
      </c>
      <c r="E43">
        <v>31172.77</v>
      </c>
      <c r="F43" t="s">
        <v>331</v>
      </c>
      <c r="G43" s="8">
        <v>43665</v>
      </c>
      <c r="H43">
        <v>1</v>
      </c>
      <c r="I43" t="s">
        <v>312</v>
      </c>
      <c r="J43" t="s">
        <v>319</v>
      </c>
      <c r="K43" t="s">
        <v>26</v>
      </c>
      <c r="L43" s="9">
        <v>1999</v>
      </c>
      <c r="M43">
        <v>5.4767123287671229</v>
      </c>
    </row>
    <row r="44" spans="1:13" x14ac:dyDescent="0.45">
      <c r="A44" t="s">
        <v>381</v>
      </c>
      <c r="B44" t="s">
        <v>382</v>
      </c>
      <c r="C44" t="s">
        <v>24</v>
      </c>
      <c r="D44" t="s">
        <v>17</v>
      </c>
      <c r="E44">
        <v>80169.42</v>
      </c>
      <c r="F44" t="s">
        <v>313</v>
      </c>
      <c r="G44" s="8">
        <v>44053</v>
      </c>
      <c r="H44">
        <v>1</v>
      </c>
      <c r="I44" t="s">
        <v>312</v>
      </c>
      <c r="J44" t="s">
        <v>13</v>
      </c>
      <c r="K44" t="s">
        <v>56</v>
      </c>
      <c r="L44" s="9">
        <v>1611</v>
      </c>
      <c r="M44">
        <v>4.4136986301369863</v>
      </c>
    </row>
    <row r="45" spans="1:13" x14ac:dyDescent="0.45">
      <c r="A45" t="s">
        <v>365</v>
      </c>
      <c r="B45" t="s">
        <v>366</v>
      </c>
      <c r="C45" t="s">
        <v>24</v>
      </c>
      <c r="D45" t="s">
        <v>12</v>
      </c>
      <c r="E45">
        <v>53949.26</v>
      </c>
      <c r="F45" t="s">
        <v>313</v>
      </c>
      <c r="G45" s="8">
        <v>43808</v>
      </c>
      <c r="H45">
        <v>1</v>
      </c>
      <c r="I45" t="s">
        <v>312</v>
      </c>
      <c r="J45" t="s">
        <v>337</v>
      </c>
      <c r="K45" t="s">
        <v>21</v>
      </c>
      <c r="L45" s="9">
        <v>1856</v>
      </c>
      <c r="M45">
        <v>5.0849315068493155</v>
      </c>
    </row>
    <row r="46" spans="1:13" x14ac:dyDescent="0.45">
      <c r="A46" t="s">
        <v>383</v>
      </c>
      <c r="B46" t="s">
        <v>384</v>
      </c>
      <c r="C46" t="s">
        <v>11</v>
      </c>
      <c r="D46" t="s">
        <v>82</v>
      </c>
      <c r="E46">
        <v>58935.92</v>
      </c>
      <c r="F46" t="s">
        <v>313</v>
      </c>
      <c r="G46" s="8">
        <v>43717</v>
      </c>
      <c r="H46">
        <v>1</v>
      </c>
      <c r="I46" t="s">
        <v>312</v>
      </c>
      <c r="J46" t="s">
        <v>337</v>
      </c>
      <c r="K46" t="s">
        <v>18</v>
      </c>
      <c r="L46" s="9">
        <v>1947</v>
      </c>
      <c r="M46">
        <v>5.3342465753424655</v>
      </c>
    </row>
    <row r="47" spans="1:13" x14ac:dyDescent="0.45">
      <c r="A47" t="s">
        <v>385</v>
      </c>
      <c r="B47" t="s">
        <v>386</v>
      </c>
      <c r="C47" t="s">
        <v>11</v>
      </c>
      <c r="D47" t="s">
        <v>82</v>
      </c>
      <c r="E47">
        <v>63555.73</v>
      </c>
      <c r="F47" t="s">
        <v>313</v>
      </c>
      <c r="G47" s="8">
        <v>44159</v>
      </c>
      <c r="H47">
        <v>1</v>
      </c>
      <c r="I47" t="s">
        <v>312</v>
      </c>
      <c r="J47" t="s">
        <v>13</v>
      </c>
      <c r="K47" t="s">
        <v>50</v>
      </c>
      <c r="L47" s="9">
        <v>1505</v>
      </c>
      <c r="M47">
        <v>4.1232876712328768</v>
      </c>
    </row>
    <row r="48" spans="1:13" x14ac:dyDescent="0.45">
      <c r="A48" t="s">
        <v>387</v>
      </c>
      <c r="B48" t="s">
        <v>388</v>
      </c>
      <c r="C48" t="s">
        <v>24</v>
      </c>
      <c r="D48" t="s">
        <v>37</v>
      </c>
      <c r="E48">
        <v>57419.35</v>
      </c>
      <c r="F48" t="s">
        <v>313</v>
      </c>
      <c r="G48" s="8">
        <v>43305</v>
      </c>
      <c r="H48">
        <v>1</v>
      </c>
      <c r="I48" t="s">
        <v>312</v>
      </c>
      <c r="J48" t="s">
        <v>319</v>
      </c>
      <c r="K48" t="s">
        <v>56</v>
      </c>
      <c r="L48" s="9">
        <v>2359</v>
      </c>
      <c r="M48">
        <v>6.463013698630137</v>
      </c>
    </row>
    <row r="49" spans="1:13" x14ac:dyDescent="0.45">
      <c r="A49" t="s">
        <v>389</v>
      </c>
      <c r="B49" t="s">
        <v>390</v>
      </c>
      <c r="C49" t="s">
        <v>11</v>
      </c>
      <c r="D49" t="s">
        <v>67</v>
      </c>
      <c r="E49">
        <v>67818.14</v>
      </c>
      <c r="F49" t="s">
        <v>313</v>
      </c>
      <c r="G49" s="8">
        <v>43406</v>
      </c>
      <c r="H49">
        <v>0.6</v>
      </c>
      <c r="I49" t="s">
        <v>314</v>
      </c>
      <c r="J49" t="s">
        <v>319</v>
      </c>
      <c r="K49" t="s">
        <v>26</v>
      </c>
      <c r="L49" s="9">
        <v>2258</v>
      </c>
      <c r="M49">
        <v>6.1863013698630134</v>
      </c>
    </row>
    <row r="50" spans="1:13" x14ac:dyDescent="0.45">
      <c r="A50" t="s">
        <v>391</v>
      </c>
      <c r="B50" t="s">
        <v>392</v>
      </c>
      <c r="C50" t="s">
        <v>11</v>
      </c>
      <c r="D50" t="s">
        <v>59</v>
      </c>
      <c r="E50">
        <v>44403.77</v>
      </c>
      <c r="F50" t="s">
        <v>331</v>
      </c>
      <c r="G50" s="8">
        <v>43416</v>
      </c>
      <c r="H50">
        <v>1</v>
      </c>
      <c r="I50" t="s">
        <v>312</v>
      </c>
      <c r="J50" t="s">
        <v>13</v>
      </c>
      <c r="K50" t="s">
        <v>18</v>
      </c>
      <c r="L50" s="9">
        <v>2248</v>
      </c>
      <c r="M50">
        <v>6.1589041095890407</v>
      </c>
    </row>
    <row r="51" spans="1:13" x14ac:dyDescent="0.45">
      <c r="A51" t="s">
        <v>393</v>
      </c>
      <c r="B51" t="s">
        <v>394</v>
      </c>
      <c r="C51" t="s">
        <v>24</v>
      </c>
      <c r="D51" t="s">
        <v>30</v>
      </c>
      <c r="E51">
        <v>40753.54</v>
      </c>
      <c r="F51" t="s">
        <v>331</v>
      </c>
      <c r="G51" s="8">
        <v>43152</v>
      </c>
      <c r="H51">
        <v>0.6</v>
      </c>
      <c r="I51" t="s">
        <v>314</v>
      </c>
      <c r="J51" t="s">
        <v>13</v>
      </c>
      <c r="K51" t="s">
        <v>14</v>
      </c>
      <c r="L51" s="9">
        <v>2512</v>
      </c>
      <c r="M51">
        <v>6.882191780821918</v>
      </c>
    </row>
    <row r="52" spans="1:13" x14ac:dyDescent="0.45">
      <c r="A52" t="s">
        <v>85</v>
      </c>
      <c r="B52" t="s">
        <v>86</v>
      </c>
      <c r="C52" t="s">
        <v>11</v>
      </c>
      <c r="D52" t="s">
        <v>12</v>
      </c>
      <c r="E52">
        <v>102934.09</v>
      </c>
      <c r="F52" t="s">
        <v>311</v>
      </c>
      <c r="G52" s="8">
        <v>44315</v>
      </c>
      <c r="H52">
        <v>1</v>
      </c>
      <c r="I52" t="s">
        <v>312</v>
      </c>
      <c r="J52" t="s">
        <v>13</v>
      </c>
      <c r="K52" t="s">
        <v>18</v>
      </c>
      <c r="L52" s="9">
        <v>1349</v>
      </c>
      <c r="M52">
        <v>3.6958904109589041</v>
      </c>
    </row>
    <row r="53" spans="1:13" x14ac:dyDescent="0.45">
      <c r="A53" t="s">
        <v>395</v>
      </c>
      <c r="B53" t="s">
        <v>396</v>
      </c>
      <c r="C53" t="s">
        <v>24</v>
      </c>
      <c r="D53" t="s">
        <v>89</v>
      </c>
      <c r="E53">
        <v>68860.399999999994</v>
      </c>
      <c r="F53" t="s">
        <v>313</v>
      </c>
      <c r="G53" s="8">
        <v>43508</v>
      </c>
      <c r="H53">
        <v>0.4</v>
      </c>
      <c r="I53" t="s">
        <v>314</v>
      </c>
      <c r="J53" t="s">
        <v>13</v>
      </c>
      <c r="K53" t="s">
        <v>21</v>
      </c>
      <c r="L53" s="9">
        <v>2156</v>
      </c>
      <c r="M53">
        <v>5.9068493150684933</v>
      </c>
    </row>
    <row r="54" spans="1:13" x14ac:dyDescent="0.45">
      <c r="A54" t="s">
        <v>397</v>
      </c>
      <c r="B54" t="s">
        <v>398</v>
      </c>
      <c r="C54" t="s">
        <v>24</v>
      </c>
      <c r="D54" t="s">
        <v>12</v>
      </c>
      <c r="E54">
        <v>79567.69</v>
      </c>
      <c r="F54" t="s">
        <v>313</v>
      </c>
      <c r="G54" s="8">
        <v>43272</v>
      </c>
      <c r="H54">
        <v>1</v>
      </c>
      <c r="I54" t="s">
        <v>312</v>
      </c>
      <c r="J54" t="s">
        <v>319</v>
      </c>
      <c r="K54" t="s">
        <v>50</v>
      </c>
      <c r="L54" s="9">
        <v>2392</v>
      </c>
      <c r="M54">
        <v>6.5534246575342463</v>
      </c>
    </row>
    <row r="55" spans="1:13" x14ac:dyDescent="0.45">
      <c r="A55" t="s">
        <v>117</v>
      </c>
      <c r="B55" t="s">
        <v>118</v>
      </c>
      <c r="C55" t="s">
        <v>11</v>
      </c>
      <c r="D55" t="s">
        <v>44</v>
      </c>
      <c r="E55">
        <v>35943.620000000003</v>
      </c>
      <c r="F55" t="s">
        <v>331</v>
      </c>
      <c r="G55" s="8">
        <v>44078</v>
      </c>
      <c r="H55">
        <v>1</v>
      </c>
      <c r="I55" t="s">
        <v>312</v>
      </c>
      <c r="J55" t="s">
        <v>13</v>
      </c>
      <c r="K55" t="s">
        <v>21</v>
      </c>
      <c r="L55" s="9">
        <v>1586</v>
      </c>
      <c r="M55">
        <v>4.3452054794520549</v>
      </c>
    </row>
    <row r="56" spans="1:13" x14ac:dyDescent="0.45">
      <c r="A56" t="s">
        <v>399</v>
      </c>
      <c r="B56" t="s">
        <v>400</v>
      </c>
      <c r="C56" t="s">
        <v>11</v>
      </c>
      <c r="D56" t="s">
        <v>12</v>
      </c>
      <c r="E56">
        <v>116767.63</v>
      </c>
      <c r="F56" t="s">
        <v>311</v>
      </c>
      <c r="G56" s="8">
        <v>43949</v>
      </c>
      <c r="H56">
        <v>0.4</v>
      </c>
      <c r="I56" t="s">
        <v>314</v>
      </c>
      <c r="J56" t="s">
        <v>337</v>
      </c>
      <c r="K56" t="s">
        <v>50</v>
      </c>
      <c r="L56" s="9">
        <v>1715</v>
      </c>
      <c r="M56">
        <v>4.6986301369863011</v>
      </c>
    </row>
    <row r="57" spans="1:13" x14ac:dyDescent="0.45">
      <c r="A57" t="s">
        <v>401</v>
      </c>
      <c r="B57" t="s">
        <v>402</v>
      </c>
      <c r="C57" t="s">
        <v>24</v>
      </c>
      <c r="D57" t="s">
        <v>47</v>
      </c>
      <c r="E57">
        <v>85455.53</v>
      </c>
      <c r="F57" t="s">
        <v>313</v>
      </c>
      <c r="G57" s="8">
        <v>43839</v>
      </c>
      <c r="H57">
        <v>1</v>
      </c>
      <c r="I57" t="s">
        <v>312</v>
      </c>
      <c r="J57" t="s">
        <v>13</v>
      </c>
      <c r="K57" t="s">
        <v>14</v>
      </c>
      <c r="L57" s="9">
        <v>1825</v>
      </c>
      <c r="M57">
        <v>5</v>
      </c>
    </row>
    <row r="58" spans="1:13" x14ac:dyDescent="0.45">
      <c r="A58" t="s">
        <v>403</v>
      </c>
      <c r="B58" t="s">
        <v>404</v>
      </c>
      <c r="C58" t="s">
        <v>11</v>
      </c>
      <c r="D58" t="s">
        <v>47</v>
      </c>
      <c r="E58">
        <v>39700.82</v>
      </c>
      <c r="F58" t="s">
        <v>331</v>
      </c>
      <c r="G58" s="8">
        <v>44203</v>
      </c>
      <c r="H58">
        <v>0.8</v>
      </c>
      <c r="I58" t="s">
        <v>314</v>
      </c>
      <c r="J58" t="s">
        <v>13</v>
      </c>
      <c r="K58" t="s">
        <v>50</v>
      </c>
      <c r="L58" s="9">
        <v>1461</v>
      </c>
      <c r="M58">
        <v>4.0027397260273974</v>
      </c>
    </row>
    <row r="59" spans="1:13" x14ac:dyDescent="0.45">
      <c r="A59" t="s">
        <v>405</v>
      </c>
      <c r="B59" t="s">
        <v>406</v>
      </c>
      <c r="C59" t="s">
        <v>11</v>
      </c>
      <c r="D59" t="s">
        <v>67</v>
      </c>
      <c r="E59">
        <v>38438.239999999998</v>
      </c>
      <c r="F59" t="s">
        <v>331</v>
      </c>
      <c r="G59" s="8">
        <v>43962</v>
      </c>
      <c r="H59">
        <v>1</v>
      </c>
      <c r="I59" t="s">
        <v>312</v>
      </c>
      <c r="J59" t="s">
        <v>13</v>
      </c>
      <c r="K59" t="s">
        <v>50</v>
      </c>
      <c r="L59" s="9">
        <v>1702</v>
      </c>
      <c r="M59">
        <v>4.6630136986301371</v>
      </c>
    </row>
    <row r="60" spans="1:13" x14ac:dyDescent="0.45">
      <c r="A60" t="s">
        <v>407</v>
      </c>
      <c r="B60" t="s">
        <v>408</v>
      </c>
      <c r="C60" t="s">
        <v>24</v>
      </c>
      <c r="D60" t="s">
        <v>59</v>
      </c>
      <c r="E60">
        <v>50855.53</v>
      </c>
      <c r="F60" t="s">
        <v>313</v>
      </c>
      <c r="G60" s="8">
        <v>44221</v>
      </c>
      <c r="H60">
        <v>1</v>
      </c>
      <c r="I60" t="s">
        <v>312</v>
      </c>
      <c r="J60" t="s">
        <v>13</v>
      </c>
      <c r="K60" t="s">
        <v>14</v>
      </c>
      <c r="L60" s="9">
        <v>1443</v>
      </c>
      <c r="M60">
        <v>3.9534246575342467</v>
      </c>
    </row>
    <row r="61" spans="1:13" x14ac:dyDescent="0.45">
      <c r="A61" t="s">
        <v>98</v>
      </c>
      <c r="B61" t="s">
        <v>99</v>
      </c>
      <c r="C61" t="s">
        <v>24</v>
      </c>
      <c r="D61" t="s">
        <v>30</v>
      </c>
      <c r="E61">
        <v>37362.300000000003</v>
      </c>
      <c r="F61" t="s">
        <v>331</v>
      </c>
      <c r="G61" s="8">
        <v>43642</v>
      </c>
      <c r="H61">
        <v>1</v>
      </c>
      <c r="I61" t="s">
        <v>312</v>
      </c>
      <c r="J61" t="s">
        <v>13</v>
      </c>
      <c r="K61" t="s">
        <v>56</v>
      </c>
      <c r="L61" s="9">
        <v>2022</v>
      </c>
      <c r="M61">
        <v>5.5397260273972604</v>
      </c>
    </row>
    <row r="62" spans="1:13" x14ac:dyDescent="0.45">
      <c r="A62" t="s">
        <v>409</v>
      </c>
      <c r="B62" t="s">
        <v>113</v>
      </c>
      <c r="C62" t="s">
        <v>24</v>
      </c>
      <c r="D62" t="s">
        <v>44</v>
      </c>
      <c r="E62">
        <v>72876.91</v>
      </c>
      <c r="F62" t="s">
        <v>313</v>
      </c>
      <c r="G62" s="8">
        <v>43612</v>
      </c>
      <c r="H62">
        <v>0.4</v>
      </c>
      <c r="I62" t="s">
        <v>314</v>
      </c>
      <c r="J62" t="s">
        <v>319</v>
      </c>
      <c r="K62" t="s">
        <v>56</v>
      </c>
      <c r="L62" s="9">
        <v>2052</v>
      </c>
      <c r="M62">
        <v>5.6219178082191785</v>
      </c>
    </row>
    <row r="63" spans="1:13" x14ac:dyDescent="0.45">
      <c r="A63" t="s">
        <v>410</v>
      </c>
      <c r="B63" t="s">
        <v>411</v>
      </c>
      <c r="C63" t="s">
        <v>11</v>
      </c>
      <c r="D63" t="s">
        <v>27</v>
      </c>
      <c r="E63">
        <v>31042.51</v>
      </c>
      <c r="F63" t="s">
        <v>331</v>
      </c>
      <c r="G63" s="8">
        <v>44473</v>
      </c>
      <c r="H63">
        <v>0.3</v>
      </c>
      <c r="I63" t="s">
        <v>314</v>
      </c>
      <c r="J63" t="s">
        <v>319</v>
      </c>
      <c r="K63" t="s">
        <v>26</v>
      </c>
      <c r="L63" s="9">
        <v>1191</v>
      </c>
      <c r="M63">
        <v>3.2630136986301368</v>
      </c>
    </row>
    <row r="64" spans="1:13" x14ac:dyDescent="0.45">
      <c r="A64" t="s">
        <v>33</v>
      </c>
      <c r="B64" t="s">
        <v>34</v>
      </c>
      <c r="C64" t="s">
        <v>11</v>
      </c>
      <c r="D64" t="s">
        <v>27</v>
      </c>
      <c r="E64">
        <v>63705.4</v>
      </c>
      <c r="F64" t="s">
        <v>313</v>
      </c>
      <c r="G64" s="8">
        <v>43682</v>
      </c>
      <c r="H64">
        <v>1</v>
      </c>
      <c r="I64" t="s">
        <v>312</v>
      </c>
      <c r="J64" t="s">
        <v>13</v>
      </c>
      <c r="K64" t="s">
        <v>18</v>
      </c>
      <c r="L64" s="9">
        <v>1982</v>
      </c>
      <c r="M64">
        <v>5.4301369863013695</v>
      </c>
    </row>
    <row r="65" spans="1:13" x14ac:dyDescent="0.45">
      <c r="A65" t="s">
        <v>412</v>
      </c>
      <c r="B65" t="s">
        <v>413</v>
      </c>
      <c r="C65" t="s">
        <v>11</v>
      </c>
      <c r="D65" t="s">
        <v>47</v>
      </c>
      <c r="E65">
        <v>59434.18</v>
      </c>
      <c r="F65" t="s">
        <v>313</v>
      </c>
      <c r="G65" s="8">
        <v>43931</v>
      </c>
      <c r="H65">
        <v>1</v>
      </c>
      <c r="I65" t="s">
        <v>312</v>
      </c>
      <c r="J65" t="s">
        <v>337</v>
      </c>
      <c r="K65" t="s">
        <v>53</v>
      </c>
      <c r="L65" s="9">
        <v>1733</v>
      </c>
      <c r="M65">
        <v>4.7479452054794518</v>
      </c>
    </row>
    <row r="66" spans="1:13" x14ac:dyDescent="0.45">
      <c r="A66" t="s">
        <v>414</v>
      </c>
      <c r="B66" t="s">
        <v>415</v>
      </c>
      <c r="C66" t="s">
        <v>11</v>
      </c>
      <c r="D66" t="s">
        <v>89</v>
      </c>
      <c r="E66">
        <v>84762.76</v>
      </c>
      <c r="F66" t="s">
        <v>313</v>
      </c>
      <c r="G66" s="8">
        <v>43332</v>
      </c>
      <c r="H66">
        <v>1</v>
      </c>
      <c r="I66" t="s">
        <v>312</v>
      </c>
      <c r="J66" t="s">
        <v>13</v>
      </c>
      <c r="K66" t="s">
        <v>18</v>
      </c>
      <c r="L66" s="9">
        <v>2332</v>
      </c>
      <c r="M66">
        <v>6.3890410958904109</v>
      </c>
    </row>
    <row r="67" spans="1:13" x14ac:dyDescent="0.45">
      <c r="A67" t="s">
        <v>416</v>
      </c>
      <c r="B67" t="s">
        <v>417</v>
      </c>
      <c r="C67" t="s">
        <v>11</v>
      </c>
      <c r="D67" t="s">
        <v>62</v>
      </c>
      <c r="E67">
        <v>69057.320000000007</v>
      </c>
      <c r="F67" t="s">
        <v>313</v>
      </c>
      <c r="G67" s="8">
        <v>43390</v>
      </c>
      <c r="H67">
        <v>1</v>
      </c>
      <c r="I67" t="s">
        <v>312</v>
      </c>
      <c r="J67" t="s">
        <v>13</v>
      </c>
      <c r="K67" t="s">
        <v>14</v>
      </c>
      <c r="L67" s="9">
        <v>2274</v>
      </c>
      <c r="M67">
        <v>6.2301369863013702</v>
      </c>
    </row>
    <row r="68" spans="1:13" x14ac:dyDescent="0.45">
      <c r="A68" t="s">
        <v>418</v>
      </c>
      <c r="B68" t="s">
        <v>419</v>
      </c>
      <c r="C68" t="s">
        <v>324</v>
      </c>
      <c r="D68" t="s">
        <v>44</v>
      </c>
      <c r="E68">
        <v>99448.78</v>
      </c>
      <c r="F68" t="s">
        <v>313</v>
      </c>
      <c r="G68" s="8">
        <v>43473</v>
      </c>
      <c r="H68">
        <v>1</v>
      </c>
      <c r="I68" t="s">
        <v>312</v>
      </c>
      <c r="J68" t="s">
        <v>319</v>
      </c>
      <c r="K68" t="s">
        <v>14</v>
      </c>
      <c r="L68" s="9">
        <v>2191</v>
      </c>
      <c r="M68">
        <v>6.0027397260273974</v>
      </c>
    </row>
    <row r="69" spans="1:13" x14ac:dyDescent="0.45">
      <c r="A69" t="s">
        <v>420</v>
      </c>
      <c r="B69" t="s">
        <v>421</v>
      </c>
      <c r="C69" t="s">
        <v>11</v>
      </c>
      <c r="D69" t="s">
        <v>67</v>
      </c>
      <c r="E69">
        <v>66865.490000000005</v>
      </c>
      <c r="F69" t="s">
        <v>313</v>
      </c>
      <c r="G69" s="8">
        <v>43514</v>
      </c>
      <c r="H69">
        <v>1</v>
      </c>
      <c r="I69" t="s">
        <v>312</v>
      </c>
      <c r="J69" t="s">
        <v>13</v>
      </c>
      <c r="K69" t="s">
        <v>53</v>
      </c>
      <c r="L69" s="9">
        <v>2150</v>
      </c>
      <c r="M69">
        <v>5.8904109589041092</v>
      </c>
    </row>
    <row r="70" spans="1:13" x14ac:dyDescent="0.45">
      <c r="A70" t="s">
        <v>422</v>
      </c>
      <c r="B70" t="s">
        <v>423</v>
      </c>
      <c r="C70" t="s">
        <v>24</v>
      </c>
      <c r="D70" t="s">
        <v>27</v>
      </c>
      <c r="E70">
        <v>113747.56</v>
      </c>
      <c r="F70" t="s">
        <v>311</v>
      </c>
      <c r="G70" s="8">
        <v>44270</v>
      </c>
      <c r="H70">
        <v>0.7</v>
      </c>
      <c r="I70" t="s">
        <v>314</v>
      </c>
      <c r="J70" t="s">
        <v>337</v>
      </c>
      <c r="K70" t="s">
        <v>21</v>
      </c>
      <c r="L70" s="9">
        <v>1394</v>
      </c>
      <c r="M70">
        <v>3.8191780821917809</v>
      </c>
    </row>
    <row r="71" spans="1:13" x14ac:dyDescent="0.45">
      <c r="A71" t="s">
        <v>63</v>
      </c>
      <c r="B71" t="s">
        <v>64</v>
      </c>
      <c r="C71" t="s">
        <v>24</v>
      </c>
      <c r="D71" t="s">
        <v>17</v>
      </c>
      <c r="E71">
        <v>85918.61</v>
      </c>
      <c r="F71" t="s">
        <v>313</v>
      </c>
      <c r="G71" s="8">
        <v>43136</v>
      </c>
      <c r="H71">
        <v>1</v>
      </c>
      <c r="I71" t="s">
        <v>312</v>
      </c>
      <c r="J71" t="s">
        <v>13</v>
      </c>
      <c r="K71" t="s">
        <v>21</v>
      </c>
      <c r="L71" s="9">
        <v>2528</v>
      </c>
      <c r="M71">
        <v>6.9260273972602739</v>
      </c>
    </row>
    <row r="72" spans="1:13" x14ac:dyDescent="0.45">
      <c r="A72" t="s">
        <v>424</v>
      </c>
      <c r="B72" t="s">
        <v>425</v>
      </c>
      <c r="C72" t="s">
        <v>11</v>
      </c>
      <c r="D72" t="s">
        <v>59</v>
      </c>
      <c r="E72">
        <v>51165.37</v>
      </c>
      <c r="F72" t="s">
        <v>313</v>
      </c>
      <c r="G72" s="8">
        <v>44237</v>
      </c>
      <c r="H72">
        <v>1</v>
      </c>
      <c r="I72" t="s">
        <v>312</v>
      </c>
      <c r="J72" t="s">
        <v>319</v>
      </c>
      <c r="K72" t="s">
        <v>18</v>
      </c>
      <c r="L72" s="9">
        <v>1427</v>
      </c>
      <c r="M72">
        <v>3.9095890410958902</v>
      </c>
    </row>
    <row r="73" spans="1:13" x14ac:dyDescent="0.45">
      <c r="A73" t="s">
        <v>426</v>
      </c>
      <c r="B73" t="s">
        <v>427</v>
      </c>
      <c r="C73" t="s">
        <v>324</v>
      </c>
      <c r="D73" t="s">
        <v>44</v>
      </c>
      <c r="E73">
        <v>67957.899999999994</v>
      </c>
      <c r="F73" t="s">
        <v>313</v>
      </c>
      <c r="G73" s="8">
        <v>43430</v>
      </c>
      <c r="H73">
        <v>1</v>
      </c>
      <c r="I73" t="s">
        <v>312</v>
      </c>
      <c r="J73" t="s">
        <v>13</v>
      </c>
      <c r="K73" t="s">
        <v>50</v>
      </c>
      <c r="L73" s="9">
        <v>2234</v>
      </c>
      <c r="M73">
        <v>6.1205479452054794</v>
      </c>
    </row>
    <row r="74" spans="1:13" x14ac:dyDescent="0.45">
      <c r="A74" t="s">
        <v>428</v>
      </c>
      <c r="B74" t="s">
        <v>429</v>
      </c>
      <c r="C74" t="s">
        <v>24</v>
      </c>
      <c r="D74" t="s">
        <v>59</v>
      </c>
      <c r="E74">
        <v>114465.93</v>
      </c>
      <c r="F74" t="s">
        <v>311</v>
      </c>
      <c r="G74" s="8">
        <v>43291</v>
      </c>
      <c r="H74">
        <v>1</v>
      </c>
      <c r="I74" t="s">
        <v>312</v>
      </c>
      <c r="J74" t="s">
        <v>337</v>
      </c>
      <c r="K74" t="s">
        <v>14</v>
      </c>
      <c r="L74" s="9">
        <v>2373</v>
      </c>
      <c r="M74">
        <v>6.5013698630136982</v>
      </c>
    </row>
    <row r="75" spans="1:13" x14ac:dyDescent="0.45">
      <c r="A75" t="s">
        <v>121</v>
      </c>
      <c r="B75" t="s">
        <v>430</v>
      </c>
      <c r="C75" t="s">
        <v>24</v>
      </c>
      <c r="D75" t="s">
        <v>30</v>
      </c>
      <c r="E75">
        <v>65699.02</v>
      </c>
      <c r="F75" t="s">
        <v>313</v>
      </c>
      <c r="G75" s="8">
        <v>43951</v>
      </c>
      <c r="H75">
        <v>1</v>
      </c>
      <c r="I75" t="s">
        <v>312</v>
      </c>
      <c r="J75" t="s">
        <v>13</v>
      </c>
      <c r="K75" t="s">
        <v>21</v>
      </c>
      <c r="L75" s="9">
        <v>1713</v>
      </c>
      <c r="M75">
        <v>4.6931506849315072</v>
      </c>
    </row>
    <row r="76" spans="1:13" x14ac:dyDescent="0.45">
      <c r="A76" t="s">
        <v>431</v>
      </c>
      <c r="B76" t="s">
        <v>432</v>
      </c>
      <c r="C76" t="s">
        <v>24</v>
      </c>
      <c r="D76" t="s">
        <v>89</v>
      </c>
      <c r="E76">
        <v>83191.95</v>
      </c>
      <c r="F76" t="s">
        <v>313</v>
      </c>
      <c r="G76" s="8">
        <v>43700</v>
      </c>
      <c r="H76">
        <v>0.6</v>
      </c>
      <c r="I76" t="s">
        <v>314</v>
      </c>
      <c r="J76" t="s">
        <v>337</v>
      </c>
      <c r="K76" t="s">
        <v>26</v>
      </c>
      <c r="L76" s="9">
        <v>1964</v>
      </c>
      <c r="M76">
        <v>5.3808219178082188</v>
      </c>
    </row>
    <row r="77" spans="1:13" x14ac:dyDescent="0.45">
      <c r="A77" t="s">
        <v>433</v>
      </c>
      <c r="B77" t="s">
        <v>434</v>
      </c>
      <c r="C77" t="s">
        <v>24</v>
      </c>
      <c r="D77" t="s">
        <v>67</v>
      </c>
      <c r="E77">
        <v>106775.14</v>
      </c>
      <c r="F77" t="s">
        <v>311</v>
      </c>
      <c r="G77" s="8">
        <v>43563</v>
      </c>
      <c r="H77">
        <v>1</v>
      </c>
      <c r="I77" t="s">
        <v>312</v>
      </c>
      <c r="J77" t="s">
        <v>319</v>
      </c>
      <c r="K77" t="s">
        <v>18</v>
      </c>
      <c r="L77" s="9">
        <v>2101</v>
      </c>
      <c r="M77">
        <v>5.7561643835616438</v>
      </c>
    </row>
    <row r="78" spans="1:13" x14ac:dyDescent="0.45">
      <c r="A78" t="s">
        <v>435</v>
      </c>
      <c r="B78" t="s">
        <v>436</v>
      </c>
      <c r="C78" t="s">
        <v>24</v>
      </c>
      <c r="D78" t="s">
        <v>44</v>
      </c>
      <c r="E78">
        <v>83396.5</v>
      </c>
      <c r="F78" t="s">
        <v>313</v>
      </c>
      <c r="G78" s="8">
        <v>44285</v>
      </c>
      <c r="H78">
        <v>1</v>
      </c>
      <c r="I78" t="s">
        <v>312</v>
      </c>
      <c r="J78" t="s">
        <v>337</v>
      </c>
      <c r="K78" t="s">
        <v>56</v>
      </c>
      <c r="L78" s="9">
        <v>1379</v>
      </c>
      <c r="M78">
        <v>3.7780821917808218</v>
      </c>
    </row>
    <row r="79" spans="1:13" x14ac:dyDescent="0.45">
      <c r="A79" t="s">
        <v>437</v>
      </c>
      <c r="B79" t="s">
        <v>438</v>
      </c>
      <c r="C79" t="s">
        <v>24</v>
      </c>
      <c r="D79" t="s">
        <v>27</v>
      </c>
      <c r="E79">
        <v>28481.16</v>
      </c>
      <c r="F79" t="s">
        <v>331</v>
      </c>
      <c r="G79" s="8">
        <v>44228</v>
      </c>
      <c r="H79">
        <v>1</v>
      </c>
      <c r="I79" t="s">
        <v>312</v>
      </c>
      <c r="J79" t="s">
        <v>337</v>
      </c>
      <c r="K79" t="s">
        <v>50</v>
      </c>
      <c r="L79" s="9">
        <v>1436</v>
      </c>
      <c r="M79">
        <v>3.9342465753424656</v>
      </c>
    </row>
    <row r="80" spans="1:13" x14ac:dyDescent="0.45">
      <c r="A80" t="s">
        <v>102</v>
      </c>
      <c r="B80" t="s">
        <v>103</v>
      </c>
      <c r="C80" t="s">
        <v>24</v>
      </c>
      <c r="D80" t="s">
        <v>89</v>
      </c>
      <c r="E80">
        <v>32192.15</v>
      </c>
      <c r="F80" t="s">
        <v>331</v>
      </c>
      <c r="G80" s="8">
        <v>44473</v>
      </c>
      <c r="H80">
        <v>1</v>
      </c>
      <c r="I80" t="s">
        <v>312</v>
      </c>
      <c r="J80" t="s">
        <v>13</v>
      </c>
      <c r="K80" t="s">
        <v>18</v>
      </c>
      <c r="L80" s="9">
        <v>1191</v>
      </c>
      <c r="M80">
        <v>3.2630136986301368</v>
      </c>
    </row>
    <row r="81" spans="1:13" x14ac:dyDescent="0.45">
      <c r="A81" t="s">
        <v>51</v>
      </c>
      <c r="B81" t="s">
        <v>52</v>
      </c>
      <c r="C81" t="s">
        <v>24</v>
      </c>
      <c r="D81" t="s">
        <v>59</v>
      </c>
      <c r="E81">
        <v>112645.99</v>
      </c>
      <c r="F81" t="s">
        <v>311</v>
      </c>
      <c r="G81" s="8">
        <v>43759</v>
      </c>
      <c r="H81">
        <v>0.6</v>
      </c>
      <c r="I81" t="s">
        <v>314</v>
      </c>
      <c r="J81" t="s">
        <v>13</v>
      </c>
      <c r="K81" t="s">
        <v>53</v>
      </c>
      <c r="L81" s="9">
        <v>1905</v>
      </c>
      <c r="M81">
        <v>5.2191780821917808</v>
      </c>
    </row>
    <row r="82" spans="1:13" x14ac:dyDescent="0.45">
      <c r="A82" t="s">
        <v>439</v>
      </c>
      <c r="B82" t="s">
        <v>440</v>
      </c>
      <c r="C82" t="s">
        <v>324</v>
      </c>
      <c r="D82" t="s">
        <v>37</v>
      </c>
      <c r="E82">
        <v>107107.6</v>
      </c>
      <c r="F82" t="s">
        <v>311</v>
      </c>
      <c r="G82" s="8">
        <v>43325</v>
      </c>
      <c r="H82">
        <v>0.9</v>
      </c>
      <c r="I82" t="s">
        <v>314</v>
      </c>
      <c r="J82" t="s">
        <v>13</v>
      </c>
      <c r="K82" t="s">
        <v>50</v>
      </c>
      <c r="L82" s="9">
        <v>2339</v>
      </c>
      <c r="M82">
        <v>6.4082191780821915</v>
      </c>
    </row>
    <row r="83" spans="1:13" x14ac:dyDescent="0.45">
      <c r="A83" t="s">
        <v>125</v>
      </c>
      <c r="B83" t="s">
        <v>20</v>
      </c>
      <c r="C83" t="s">
        <v>11</v>
      </c>
      <c r="D83" t="s">
        <v>17</v>
      </c>
      <c r="E83">
        <v>80695.740000000005</v>
      </c>
      <c r="F83" t="s">
        <v>313</v>
      </c>
      <c r="G83" s="8">
        <v>43787</v>
      </c>
      <c r="H83">
        <v>0.8</v>
      </c>
      <c r="I83" t="s">
        <v>314</v>
      </c>
      <c r="J83" t="s">
        <v>13</v>
      </c>
      <c r="K83" t="s">
        <v>21</v>
      </c>
      <c r="L83" s="9">
        <v>1877</v>
      </c>
      <c r="M83">
        <v>5.1424657534246574</v>
      </c>
    </row>
    <row r="84" spans="1:13" x14ac:dyDescent="0.45">
      <c r="A84" t="s">
        <v>441</v>
      </c>
      <c r="B84" t="s">
        <v>442</v>
      </c>
      <c r="C84" t="s">
        <v>11</v>
      </c>
      <c r="D84" t="s">
        <v>67</v>
      </c>
      <c r="E84">
        <v>75475.929999999993</v>
      </c>
      <c r="F84" t="s">
        <v>313</v>
      </c>
      <c r="G84" s="8">
        <v>43794</v>
      </c>
      <c r="H84">
        <v>1</v>
      </c>
      <c r="I84" t="s">
        <v>312</v>
      </c>
      <c r="J84" t="s">
        <v>13</v>
      </c>
      <c r="K84" t="s">
        <v>26</v>
      </c>
      <c r="L84" s="9">
        <v>1870</v>
      </c>
      <c r="M84">
        <v>5.1232876712328768</v>
      </c>
    </row>
    <row r="85" spans="1:13" x14ac:dyDescent="0.45">
      <c r="A85" t="s">
        <v>443</v>
      </c>
      <c r="B85" t="s">
        <v>444</v>
      </c>
      <c r="C85" t="s">
        <v>11</v>
      </c>
      <c r="D85" t="s">
        <v>17</v>
      </c>
      <c r="E85">
        <v>86558.58</v>
      </c>
      <c r="F85" t="s">
        <v>313</v>
      </c>
      <c r="G85" s="8">
        <v>43887</v>
      </c>
      <c r="H85">
        <v>1</v>
      </c>
      <c r="I85" t="s">
        <v>312</v>
      </c>
      <c r="J85" t="s">
        <v>319</v>
      </c>
      <c r="K85" t="s">
        <v>26</v>
      </c>
      <c r="L85" s="9">
        <v>1777</v>
      </c>
      <c r="M85">
        <v>4.8684931506849312</v>
      </c>
    </row>
    <row r="86" spans="1:13" x14ac:dyDescent="0.45">
      <c r="A86" t="s">
        <v>45</v>
      </c>
      <c r="B86" t="s">
        <v>46</v>
      </c>
      <c r="C86" t="s">
        <v>11</v>
      </c>
      <c r="D86" t="s">
        <v>47</v>
      </c>
      <c r="E86">
        <v>84309.95</v>
      </c>
      <c r="F86" t="s">
        <v>313</v>
      </c>
      <c r="G86" s="8">
        <v>44501</v>
      </c>
      <c r="H86">
        <v>1</v>
      </c>
      <c r="I86" t="s">
        <v>312</v>
      </c>
      <c r="J86" t="s">
        <v>13</v>
      </c>
      <c r="K86" t="s">
        <v>26</v>
      </c>
      <c r="L86" s="9">
        <v>1163</v>
      </c>
      <c r="M86">
        <v>3.1863013698630138</v>
      </c>
    </row>
    <row r="87" spans="1:13" x14ac:dyDescent="0.45">
      <c r="A87" t="s">
        <v>54</v>
      </c>
      <c r="B87" t="s">
        <v>55</v>
      </c>
      <c r="C87" t="s">
        <v>24</v>
      </c>
      <c r="D87" t="s">
        <v>37</v>
      </c>
      <c r="E87">
        <v>91645.04</v>
      </c>
      <c r="F87" t="s">
        <v>313</v>
      </c>
      <c r="G87" s="8">
        <v>44223</v>
      </c>
      <c r="H87">
        <v>1</v>
      </c>
      <c r="I87" t="s">
        <v>312</v>
      </c>
      <c r="J87" t="s">
        <v>13</v>
      </c>
      <c r="K87" t="s">
        <v>56</v>
      </c>
      <c r="L87" s="9">
        <v>1441</v>
      </c>
      <c r="M87">
        <v>3.9479452054794519</v>
      </c>
    </row>
    <row r="88" spans="1:13" x14ac:dyDescent="0.45">
      <c r="A88" t="s">
        <v>445</v>
      </c>
      <c r="B88" t="s">
        <v>446</v>
      </c>
      <c r="C88" t="s">
        <v>11</v>
      </c>
      <c r="D88" t="s">
        <v>12</v>
      </c>
      <c r="E88">
        <v>101187.36</v>
      </c>
      <c r="F88" t="s">
        <v>311</v>
      </c>
      <c r="G88" s="8">
        <v>43258</v>
      </c>
      <c r="H88">
        <v>1</v>
      </c>
      <c r="I88" t="s">
        <v>312</v>
      </c>
      <c r="J88" t="s">
        <v>319</v>
      </c>
      <c r="K88" t="s">
        <v>21</v>
      </c>
      <c r="L88" s="9">
        <v>2406</v>
      </c>
      <c r="M88">
        <v>6.5917808219178085</v>
      </c>
    </row>
    <row r="89" spans="1:13" x14ac:dyDescent="0.45">
      <c r="A89" t="s">
        <v>381</v>
      </c>
      <c r="B89" t="s">
        <v>382</v>
      </c>
      <c r="C89" t="s">
        <v>24</v>
      </c>
      <c r="D89" t="s">
        <v>17</v>
      </c>
      <c r="E89">
        <v>80169.42</v>
      </c>
      <c r="F89" t="s">
        <v>313</v>
      </c>
      <c r="G89" s="8">
        <v>44053</v>
      </c>
      <c r="H89">
        <v>1</v>
      </c>
      <c r="I89" t="s">
        <v>312</v>
      </c>
      <c r="J89" t="s">
        <v>13</v>
      </c>
      <c r="K89" t="s">
        <v>56</v>
      </c>
      <c r="L89" s="9">
        <v>1611</v>
      </c>
      <c r="M89">
        <v>4.4136986301369863</v>
      </c>
    </row>
    <row r="90" spans="1:13" x14ac:dyDescent="0.45">
      <c r="A90" t="s">
        <v>447</v>
      </c>
      <c r="B90" t="s">
        <v>448</v>
      </c>
      <c r="C90" t="s">
        <v>11</v>
      </c>
      <c r="D90" t="s">
        <v>82</v>
      </c>
      <c r="E90">
        <v>104038.9</v>
      </c>
      <c r="F90" t="s">
        <v>311</v>
      </c>
      <c r="G90" s="8">
        <v>43815</v>
      </c>
      <c r="H90">
        <v>1</v>
      </c>
      <c r="I90" t="s">
        <v>312</v>
      </c>
      <c r="J90" t="s">
        <v>319</v>
      </c>
      <c r="K90" t="s">
        <v>26</v>
      </c>
      <c r="L90" s="9">
        <v>1849</v>
      </c>
      <c r="M90">
        <v>5.065753424657534</v>
      </c>
    </row>
    <row r="91" spans="1:13" x14ac:dyDescent="0.45">
      <c r="A91" t="s">
        <v>449</v>
      </c>
      <c r="B91" t="s">
        <v>450</v>
      </c>
      <c r="C91" t="s">
        <v>11</v>
      </c>
      <c r="D91" t="s">
        <v>47</v>
      </c>
      <c r="E91">
        <v>99683.67</v>
      </c>
      <c r="F91" t="s">
        <v>313</v>
      </c>
      <c r="G91" s="8">
        <v>43500</v>
      </c>
      <c r="H91">
        <v>1</v>
      </c>
      <c r="I91" t="s">
        <v>312</v>
      </c>
      <c r="J91" t="s">
        <v>319</v>
      </c>
      <c r="K91" t="s">
        <v>53</v>
      </c>
      <c r="L91" s="9">
        <v>2164</v>
      </c>
      <c r="M91">
        <v>5.9287671232876713</v>
      </c>
    </row>
    <row r="92" spans="1:13" x14ac:dyDescent="0.45">
      <c r="A92" t="s">
        <v>451</v>
      </c>
      <c r="B92" t="s">
        <v>452</v>
      </c>
      <c r="C92" t="s">
        <v>24</v>
      </c>
      <c r="D92" t="s">
        <v>59</v>
      </c>
      <c r="E92">
        <v>47362.62</v>
      </c>
      <c r="F92" t="s">
        <v>331</v>
      </c>
      <c r="G92" s="8">
        <v>43973</v>
      </c>
      <c r="H92">
        <v>1</v>
      </c>
      <c r="I92" t="s">
        <v>312</v>
      </c>
      <c r="J92" t="s">
        <v>337</v>
      </c>
      <c r="K92" t="s">
        <v>26</v>
      </c>
      <c r="L92" s="9">
        <v>1691</v>
      </c>
      <c r="M92">
        <v>4.6328767123287671</v>
      </c>
    </row>
    <row r="93" spans="1:13" x14ac:dyDescent="0.45">
      <c r="A93" t="s">
        <v>15</v>
      </c>
      <c r="B93" t="s">
        <v>16</v>
      </c>
      <c r="C93" t="s">
        <v>11</v>
      </c>
      <c r="D93" t="s">
        <v>17</v>
      </c>
      <c r="E93">
        <v>70649.460000000006</v>
      </c>
      <c r="F93" t="s">
        <v>313</v>
      </c>
      <c r="G93" s="8">
        <v>43843</v>
      </c>
      <c r="H93">
        <v>1</v>
      </c>
      <c r="I93" t="s">
        <v>312</v>
      </c>
      <c r="J93" t="s">
        <v>13</v>
      </c>
      <c r="K93" t="s">
        <v>18</v>
      </c>
      <c r="L93" s="9">
        <v>1821</v>
      </c>
      <c r="M93">
        <v>4.9890410958904106</v>
      </c>
    </row>
    <row r="94" spans="1:13" x14ac:dyDescent="0.45">
      <c r="A94" t="s">
        <v>453</v>
      </c>
      <c r="B94" t="s">
        <v>454</v>
      </c>
      <c r="C94" t="s">
        <v>11</v>
      </c>
      <c r="D94" t="s">
        <v>27</v>
      </c>
      <c r="E94">
        <v>75733.740000000005</v>
      </c>
      <c r="F94" t="s">
        <v>313</v>
      </c>
      <c r="G94" s="8">
        <v>44382</v>
      </c>
      <c r="H94">
        <v>1</v>
      </c>
      <c r="I94" t="s">
        <v>312</v>
      </c>
      <c r="J94" t="s">
        <v>13</v>
      </c>
      <c r="K94" t="s">
        <v>18</v>
      </c>
      <c r="L94" s="9">
        <v>1282</v>
      </c>
      <c r="M94">
        <v>3.5123287671232877</v>
      </c>
    </row>
    <row r="95" spans="1:13" x14ac:dyDescent="0.45">
      <c r="A95" t="s">
        <v>455</v>
      </c>
      <c r="B95" t="s">
        <v>456</v>
      </c>
      <c r="C95" t="s">
        <v>11</v>
      </c>
      <c r="D95" t="s">
        <v>37</v>
      </c>
      <c r="E95">
        <v>71823.56</v>
      </c>
      <c r="F95" t="s">
        <v>313</v>
      </c>
      <c r="G95" s="8">
        <v>43374</v>
      </c>
      <c r="H95">
        <v>0.3</v>
      </c>
      <c r="I95" t="s">
        <v>314</v>
      </c>
      <c r="J95" t="s">
        <v>337</v>
      </c>
      <c r="K95" t="s">
        <v>26</v>
      </c>
      <c r="L95" s="9">
        <v>2290</v>
      </c>
      <c r="M95">
        <v>6.2739726027397262</v>
      </c>
    </row>
    <row r="96" spans="1:13" x14ac:dyDescent="0.45">
      <c r="A96" t="s">
        <v>457</v>
      </c>
      <c r="B96" t="s">
        <v>88</v>
      </c>
      <c r="C96" t="s">
        <v>11</v>
      </c>
      <c r="D96" t="s">
        <v>89</v>
      </c>
      <c r="E96">
        <v>41934.71</v>
      </c>
      <c r="F96" t="s">
        <v>331</v>
      </c>
      <c r="G96" s="8">
        <v>43943</v>
      </c>
      <c r="H96">
        <v>1</v>
      </c>
      <c r="I96" t="s">
        <v>312</v>
      </c>
      <c r="J96" t="s">
        <v>13</v>
      </c>
      <c r="K96" t="s">
        <v>26</v>
      </c>
      <c r="L96" s="9">
        <v>1721</v>
      </c>
      <c r="M96">
        <v>4.7150684931506852</v>
      </c>
    </row>
    <row r="97" spans="1:13" x14ac:dyDescent="0.45">
      <c r="A97" t="s">
        <v>114</v>
      </c>
      <c r="B97" t="s">
        <v>115</v>
      </c>
      <c r="C97" t="s">
        <v>24</v>
      </c>
      <c r="D97" t="s">
        <v>27</v>
      </c>
      <c r="E97">
        <v>66572.58</v>
      </c>
      <c r="F97" t="s">
        <v>313</v>
      </c>
      <c r="G97" s="8">
        <v>44193</v>
      </c>
      <c r="H97">
        <v>1</v>
      </c>
      <c r="I97" t="s">
        <v>312</v>
      </c>
      <c r="J97" t="s">
        <v>13</v>
      </c>
      <c r="K97" t="s">
        <v>50</v>
      </c>
      <c r="L97" s="9">
        <v>1471</v>
      </c>
      <c r="M97">
        <v>4.0301369863013701</v>
      </c>
    </row>
    <row r="98" spans="1:13" x14ac:dyDescent="0.45">
      <c r="A98" t="s">
        <v>458</v>
      </c>
      <c r="B98" t="s">
        <v>459</v>
      </c>
      <c r="C98" t="s">
        <v>24</v>
      </c>
      <c r="D98" t="s">
        <v>30</v>
      </c>
      <c r="E98">
        <v>76932.600000000006</v>
      </c>
      <c r="F98" t="s">
        <v>313</v>
      </c>
      <c r="G98" s="8">
        <v>43493</v>
      </c>
      <c r="H98">
        <v>1</v>
      </c>
      <c r="I98" t="s">
        <v>312</v>
      </c>
      <c r="J98" t="s">
        <v>13</v>
      </c>
      <c r="K98" t="s">
        <v>18</v>
      </c>
      <c r="L98" s="9">
        <v>2171</v>
      </c>
      <c r="M98">
        <v>5.9479452054794519</v>
      </c>
    </row>
    <row r="99" spans="1:13" x14ac:dyDescent="0.45">
      <c r="A99" t="s">
        <v>460</v>
      </c>
      <c r="B99" t="s">
        <v>461</v>
      </c>
      <c r="C99" t="s">
        <v>24</v>
      </c>
      <c r="D99" t="s">
        <v>82</v>
      </c>
      <c r="E99">
        <v>59258.19</v>
      </c>
      <c r="F99" t="s">
        <v>313</v>
      </c>
      <c r="G99" s="8">
        <v>43452</v>
      </c>
      <c r="H99">
        <v>0.8</v>
      </c>
      <c r="I99" t="s">
        <v>314</v>
      </c>
      <c r="J99" t="s">
        <v>13</v>
      </c>
      <c r="K99" t="s">
        <v>53</v>
      </c>
      <c r="L99" s="9">
        <v>2212</v>
      </c>
      <c r="M99">
        <v>6.0602739726027401</v>
      </c>
    </row>
    <row r="100" spans="1:13" x14ac:dyDescent="0.45">
      <c r="A100" t="s">
        <v>462</v>
      </c>
      <c r="B100" t="s">
        <v>463</v>
      </c>
      <c r="C100" t="s">
        <v>24</v>
      </c>
      <c r="D100" t="s">
        <v>12</v>
      </c>
      <c r="E100">
        <v>112778.28</v>
      </c>
      <c r="F100" t="s">
        <v>311</v>
      </c>
      <c r="G100" s="8">
        <v>43250</v>
      </c>
      <c r="H100">
        <v>1</v>
      </c>
      <c r="I100" t="s">
        <v>312</v>
      </c>
      <c r="J100" t="s">
        <v>319</v>
      </c>
      <c r="K100" t="s">
        <v>26</v>
      </c>
      <c r="L100" s="9">
        <v>2414</v>
      </c>
      <c r="M100">
        <v>6.6136986301369864</v>
      </c>
    </row>
    <row r="101" spans="1:13" x14ac:dyDescent="0.45">
      <c r="A101" t="s">
        <v>464</v>
      </c>
      <c r="B101" t="s">
        <v>465</v>
      </c>
      <c r="C101" t="s">
        <v>11</v>
      </c>
      <c r="D101" t="s">
        <v>37</v>
      </c>
      <c r="E101">
        <v>44845.33</v>
      </c>
      <c r="F101" t="s">
        <v>331</v>
      </c>
      <c r="G101" s="8">
        <v>43277</v>
      </c>
      <c r="H101">
        <v>1</v>
      </c>
      <c r="I101" t="s">
        <v>312</v>
      </c>
      <c r="J101" t="s">
        <v>13</v>
      </c>
      <c r="K101" t="s">
        <v>53</v>
      </c>
      <c r="L101" s="9">
        <v>2387</v>
      </c>
      <c r="M101">
        <v>6.5397260273972604</v>
      </c>
    </row>
    <row r="102" spans="1:13" x14ac:dyDescent="0.45">
      <c r="A102" t="s">
        <v>76</v>
      </c>
      <c r="B102" t="s">
        <v>77</v>
      </c>
      <c r="C102" t="s">
        <v>24</v>
      </c>
      <c r="D102" t="s">
        <v>67</v>
      </c>
      <c r="E102">
        <v>115191.38</v>
      </c>
      <c r="F102" t="s">
        <v>311</v>
      </c>
      <c r="G102" s="8">
        <v>44004</v>
      </c>
      <c r="H102">
        <v>1</v>
      </c>
      <c r="I102" t="s">
        <v>312</v>
      </c>
      <c r="J102" t="s">
        <v>13</v>
      </c>
      <c r="K102" t="s">
        <v>18</v>
      </c>
      <c r="L102" s="9">
        <v>1660</v>
      </c>
      <c r="M102">
        <v>4.5479452054794525</v>
      </c>
    </row>
    <row r="103" spans="1:13" x14ac:dyDescent="0.45">
      <c r="A103" t="s">
        <v>466</v>
      </c>
      <c r="B103" t="s">
        <v>467</v>
      </c>
      <c r="C103" t="s">
        <v>11</v>
      </c>
      <c r="D103" t="s">
        <v>27</v>
      </c>
      <c r="E103">
        <v>111049.84</v>
      </c>
      <c r="F103" t="s">
        <v>311</v>
      </c>
      <c r="G103" s="8">
        <v>44393</v>
      </c>
      <c r="H103">
        <v>1</v>
      </c>
      <c r="I103" t="s">
        <v>312</v>
      </c>
      <c r="J103" t="s">
        <v>13</v>
      </c>
      <c r="K103" t="s">
        <v>14</v>
      </c>
      <c r="L103" s="9">
        <v>1271</v>
      </c>
      <c r="M103">
        <v>3.4821917808219176</v>
      </c>
    </row>
    <row r="104" spans="1:13" x14ac:dyDescent="0.45">
      <c r="A104" t="s">
        <v>80</v>
      </c>
      <c r="B104" t="s">
        <v>81</v>
      </c>
      <c r="C104" t="s">
        <v>11</v>
      </c>
      <c r="D104" t="s">
        <v>82</v>
      </c>
      <c r="E104">
        <v>75974.990000000005</v>
      </c>
      <c r="F104" t="s">
        <v>313</v>
      </c>
      <c r="G104" s="8">
        <v>44172</v>
      </c>
      <c r="H104">
        <v>1</v>
      </c>
      <c r="I104" t="s">
        <v>312</v>
      </c>
      <c r="J104" t="s">
        <v>13</v>
      </c>
      <c r="K104" t="s">
        <v>26</v>
      </c>
      <c r="L104" s="9">
        <v>1492</v>
      </c>
      <c r="M104">
        <v>4.087671232876712</v>
      </c>
    </row>
    <row r="105" spans="1:13" x14ac:dyDescent="0.45">
      <c r="A105" t="s">
        <v>468</v>
      </c>
      <c r="B105" t="s">
        <v>469</v>
      </c>
      <c r="C105" t="s">
        <v>11</v>
      </c>
      <c r="D105" t="s">
        <v>62</v>
      </c>
      <c r="E105">
        <v>42161.77</v>
      </c>
      <c r="F105" t="s">
        <v>331</v>
      </c>
      <c r="G105" s="8">
        <v>43494</v>
      </c>
      <c r="H105">
        <v>1</v>
      </c>
      <c r="I105" t="s">
        <v>312</v>
      </c>
      <c r="J105" t="s">
        <v>13</v>
      </c>
      <c r="K105" t="s">
        <v>56</v>
      </c>
      <c r="L105" s="9">
        <v>2170</v>
      </c>
      <c r="M105">
        <v>5.9452054794520546</v>
      </c>
    </row>
    <row r="106" spans="1:13" x14ac:dyDescent="0.45">
      <c r="A106" t="s">
        <v>470</v>
      </c>
      <c r="B106" t="s">
        <v>471</v>
      </c>
      <c r="C106" t="s">
        <v>24</v>
      </c>
      <c r="D106" t="s">
        <v>17</v>
      </c>
      <c r="E106">
        <v>71371.37</v>
      </c>
      <c r="F106" t="s">
        <v>313</v>
      </c>
      <c r="G106" s="8">
        <v>43392</v>
      </c>
      <c r="H106">
        <v>1</v>
      </c>
      <c r="I106" t="s">
        <v>312</v>
      </c>
      <c r="J106" t="s">
        <v>13</v>
      </c>
      <c r="K106" t="s">
        <v>18</v>
      </c>
      <c r="L106" s="9">
        <v>2272</v>
      </c>
      <c r="M106">
        <v>6.2246575342465755</v>
      </c>
    </row>
    <row r="107" spans="1:13" x14ac:dyDescent="0.45">
      <c r="A107" t="s">
        <v>472</v>
      </c>
      <c r="B107" t="s">
        <v>473</v>
      </c>
      <c r="C107" t="s">
        <v>24</v>
      </c>
      <c r="D107" t="s">
        <v>37</v>
      </c>
      <c r="E107">
        <v>49915.14</v>
      </c>
      <c r="F107" t="s">
        <v>331</v>
      </c>
      <c r="G107" s="8">
        <v>43550</v>
      </c>
      <c r="H107">
        <v>1</v>
      </c>
      <c r="I107" t="s">
        <v>312</v>
      </c>
      <c r="J107" t="s">
        <v>13</v>
      </c>
      <c r="K107" t="s">
        <v>26</v>
      </c>
      <c r="L107" s="9">
        <v>2114</v>
      </c>
      <c r="M107">
        <v>5.7917808219178086</v>
      </c>
    </row>
    <row r="108" spans="1:13" x14ac:dyDescent="0.45">
      <c r="A108" t="s">
        <v>474</v>
      </c>
      <c r="B108" t="s">
        <v>475</v>
      </c>
      <c r="C108" t="s">
        <v>24</v>
      </c>
      <c r="D108" t="s">
        <v>82</v>
      </c>
      <c r="E108">
        <v>37062.1</v>
      </c>
      <c r="F108" t="s">
        <v>331</v>
      </c>
      <c r="G108" s="8">
        <v>44357</v>
      </c>
      <c r="H108">
        <v>1</v>
      </c>
      <c r="I108" t="s">
        <v>312</v>
      </c>
      <c r="J108" t="s">
        <v>337</v>
      </c>
      <c r="K108" t="s">
        <v>50</v>
      </c>
      <c r="L108" s="9">
        <v>1307</v>
      </c>
      <c r="M108">
        <v>3.580821917808219</v>
      </c>
    </row>
    <row r="109" spans="1:13" x14ac:dyDescent="0.45">
      <c r="A109" t="s">
        <v>359</v>
      </c>
      <c r="B109" t="s">
        <v>360</v>
      </c>
      <c r="C109" t="s">
        <v>24</v>
      </c>
      <c r="D109" t="s">
        <v>17</v>
      </c>
      <c r="E109">
        <v>90884.32</v>
      </c>
      <c r="F109" t="s">
        <v>313</v>
      </c>
      <c r="G109" s="8">
        <v>43826</v>
      </c>
      <c r="H109">
        <v>1</v>
      </c>
      <c r="I109" t="s">
        <v>312</v>
      </c>
      <c r="J109" t="s">
        <v>13</v>
      </c>
      <c r="K109" t="s">
        <v>21</v>
      </c>
      <c r="L109" s="9">
        <v>1838</v>
      </c>
      <c r="M109">
        <v>5.0356164383561648</v>
      </c>
    </row>
    <row r="110" spans="1:13" x14ac:dyDescent="0.45">
      <c r="A110" t="s">
        <v>476</v>
      </c>
      <c r="B110" t="s">
        <v>477</v>
      </c>
      <c r="C110" t="s">
        <v>24</v>
      </c>
      <c r="D110" t="s">
        <v>27</v>
      </c>
      <c r="E110">
        <v>89838.77</v>
      </c>
      <c r="F110" t="s">
        <v>313</v>
      </c>
      <c r="G110" s="8">
        <v>43602</v>
      </c>
      <c r="H110">
        <v>1</v>
      </c>
      <c r="I110" t="s">
        <v>312</v>
      </c>
      <c r="J110" t="s">
        <v>13</v>
      </c>
      <c r="K110" t="s">
        <v>26</v>
      </c>
      <c r="L110" s="9">
        <v>2062</v>
      </c>
      <c r="M110">
        <v>5.6493150684931503</v>
      </c>
    </row>
    <row r="111" spans="1:13" x14ac:dyDescent="0.45">
      <c r="A111" t="s">
        <v>478</v>
      </c>
      <c r="B111" t="s">
        <v>479</v>
      </c>
      <c r="C111" t="s">
        <v>11</v>
      </c>
      <c r="D111" t="s">
        <v>37</v>
      </c>
      <c r="E111">
        <v>68887.839999999997</v>
      </c>
      <c r="F111" t="s">
        <v>313</v>
      </c>
      <c r="G111" s="8">
        <v>43297</v>
      </c>
      <c r="H111">
        <v>1</v>
      </c>
      <c r="I111" t="s">
        <v>312</v>
      </c>
      <c r="J111" t="s">
        <v>13</v>
      </c>
      <c r="K111" t="s">
        <v>26</v>
      </c>
      <c r="L111" s="9">
        <v>2367</v>
      </c>
      <c r="M111">
        <v>6.484931506849315</v>
      </c>
    </row>
    <row r="112" spans="1:13" x14ac:dyDescent="0.45">
      <c r="A112" t="s">
        <v>433</v>
      </c>
      <c r="B112" t="s">
        <v>480</v>
      </c>
      <c r="C112" t="s">
        <v>24</v>
      </c>
      <c r="D112" t="s">
        <v>67</v>
      </c>
      <c r="E112">
        <v>106775.14</v>
      </c>
      <c r="F112" t="s">
        <v>311</v>
      </c>
      <c r="G112" s="8">
        <v>43563</v>
      </c>
      <c r="H112">
        <v>1</v>
      </c>
      <c r="I112" t="s">
        <v>312</v>
      </c>
      <c r="J112" t="s">
        <v>319</v>
      </c>
      <c r="K112" t="s">
        <v>18</v>
      </c>
      <c r="L112" s="9">
        <v>2101</v>
      </c>
      <c r="M112">
        <v>5.7561643835616438</v>
      </c>
    </row>
    <row r="113" spans="1:13" x14ac:dyDescent="0.45">
      <c r="A113" t="s">
        <v>481</v>
      </c>
      <c r="B113" t="s">
        <v>482</v>
      </c>
      <c r="C113" t="s">
        <v>11</v>
      </c>
      <c r="D113" t="s">
        <v>62</v>
      </c>
      <c r="E113">
        <v>89690.38</v>
      </c>
      <c r="F113" t="s">
        <v>313</v>
      </c>
      <c r="G113" s="8">
        <v>43213</v>
      </c>
      <c r="H113">
        <v>1</v>
      </c>
      <c r="I113" t="s">
        <v>312</v>
      </c>
      <c r="J113" t="s">
        <v>13</v>
      </c>
      <c r="K113" t="s">
        <v>18</v>
      </c>
      <c r="L113" s="9">
        <v>2451</v>
      </c>
      <c r="M113">
        <v>6.7150684931506852</v>
      </c>
    </row>
    <row r="114" spans="1:13" x14ac:dyDescent="0.45">
      <c r="A114" t="s">
        <v>483</v>
      </c>
      <c r="B114" t="s">
        <v>484</v>
      </c>
      <c r="C114" t="s">
        <v>24</v>
      </c>
      <c r="D114" t="s">
        <v>67</v>
      </c>
      <c r="E114">
        <v>111229.47</v>
      </c>
      <c r="F114" t="s">
        <v>311</v>
      </c>
      <c r="G114" s="8">
        <v>43402</v>
      </c>
      <c r="H114">
        <v>1</v>
      </c>
      <c r="I114" t="s">
        <v>312</v>
      </c>
      <c r="J114" t="s">
        <v>13</v>
      </c>
      <c r="K114" t="s">
        <v>26</v>
      </c>
      <c r="L114" s="9">
        <v>2262</v>
      </c>
      <c r="M114">
        <v>6.1972602739726028</v>
      </c>
    </row>
    <row r="115" spans="1:13" x14ac:dyDescent="0.45">
      <c r="A115" t="s">
        <v>485</v>
      </c>
      <c r="B115" t="s">
        <v>486</v>
      </c>
      <c r="C115" t="s">
        <v>24</v>
      </c>
      <c r="D115" t="s">
        <v>37</v>
      </c>
      <c r="E115">
        <v>67633.850000000006</v>
      </c>
      <c r="F115" t="s">
        <v>313</v>
      </c>
      <c r="G115" s="8">
        <v>43340</v>
      </c>
      <c r="H115">
        <v>1</v>
      </c>
      <c r="I115" t="s">
        <v>312</v>
      </c>
      <c r="J115" t="s">
        <v>13</v>
      </c>
      <c r="K115" t="s">
        <v>21</v>
      </c>
      <c r="L115" s="9">
        <v>2324</v>
      </c>
      <c r="M115">
        <v>6.3671232876712329</v>
      </c>
    </row>
    <row r="116" spans="1:13" x14ac:dyDescent="0.45">
      <c r="A116" t="s">
        <v>487</v>
      </c>
      <c r="B116" t="s">
        <v>488</v>
      </c>
      <c r="C116" t="s">
        <v>24</v>
      </c>
      <c r="D116" t="s">
        <v>62</v>
      </c>
      <c r="E116">
        <v>111815.49</v>
      </c>
      <c r="F116" t="s">
        <v>311</v>
      </c>
      <c r="G116" s="8">
        <v>43895</v>
      </c>
      <c r="H116">
        <v>0.7</v>
      </c>
      <c r="I116" t="s">
        <v>314</v>
      </c>
      <c r="J116" t="s">
        <v>337</v>
      </c>
      <c r="K116" t="s">
        <v>26</v>
      </c>
      <c r="L116" s="9">
        <v>1769</v>
      </c>
      <c r="M116">
        <v>4.8465753424657532</v>
      </c>
    </row>
    <row r="117" spans="1:13" x14ac:dyDescent="0.45">
      <c r="A117" t="s">
        <v>489</v>
      </c>
      <c r="B117" t="s">
        <v>490</v>
      </c>
      <c r="C117" t="s">
        <v>24</v>
      </c>
      <c r="D117" t="s">
        <v>17</v>
      </c>
      <c r="E117">
        <v>39784.239999999998</v>
      </c>
      <c r="F117" t="s">
        <v>331</v>
      </c>
      <c r="G117" s="8">
        <v>43465</v>
      </c>
      <c r="H117">
        <v>1</v>
      </c>
      <c r="I117" t="s">
        <v>312</v>
      </c>
      <c r="J117" t="s">
        <v>319</v>
      </c>
      <c r="K117" t="s">
        <v>50</v>
      </c>
      <c r="L117" s="9">
        <v>2199</v>
      </c>
      <c r="M117">
        <v>6.0246575342465754</v>
      </c>
    </row>
    <row r="118" spans="1:13" x14ac:dyDescent="0.45">
      <c r="A118" t="s">
        <v>491</v>
      </c>
      <c r="B118" t="s">
        <v>492</v>
      </c>
      <c r="C118" t="s">
        <v>11</v>
      </c>
      <c r="D118" t="s">
        <v>67</v>
      </c>
      <c r="E118">
        <v>89829.33</v>
      </c>
      <c r="F118" t="s">
        <v>313</v>
      </c>
      <c r="G118" s="8">
        <v>43794</v>
      </c>
      <c r="H118">
        <v>1</v>
      </c>
      <c r="I118" t="s">
        <v>312</v>
      </c>
      <c r="J118" t="s">
        <v>337</v>
      </c>
      <c r="K118" t="s">
        <v>50</v>
      </c>
      <c r="L118" s="9">
        <v>1870</v>
      </c>
      <c r="M118">
        <v>5.1232876712328768</v>
      </c>
    </row>
    <row r="119" spans="1:13" x14ac:dyDescent="0.45">
      <c r="A119" t="s">
        <v>487</v>
      </c>
      <c r="B119" t="s">
        <v>488</v>
      </c>
      <c r="C119" t="s">
        <v>24</v>
      </c>
      <c r="D119" t="s">
        <v>62</v>
      </c>
      <c r="E119">
        <v>111815.49</v>
      </c>
      <c r="F119" t="s">
        <v>311</v>
      </c>
      <c r="G119" s="8">
        <v>43895</v>
      </c>
      <c r="H119">
        <v>0.7</v>
      </c>
      <c r="I119" t="s">
        <v>314</v>
      </c>
      <c r="J119" t="s">
        <v>337</v>
      </c>
      <c r="K119" t="s">
        <v>26</v>
      </c>
      <c r="L119" s="9">
        <v>1769</v>
      </c>
      <c r="M119">
        <v>4.8465753424657532</v>
      </c>
    </row>
    <row r="120" spans="1:13" x14ac:dyDescent="0.45">
      <c r="A120" t="s">
        <v>493</v>
      </c>
      <c r="B120" t="s">
        <v>494</v>
      </c>
      <c r="C120" t="s">
        <v>24</v>
      </c>
      <c r="D120" t="s">
        <v>27</v>
      </c>
      <c r="E120">
        <v>72843.23</v>
      </c>
      <c r="F120" t="s">
        <v>313</v>
      </c>
      <c r="G120" s="8">
        <v>43280</v>
      </c>
      <c r="H120">
        <v>1</v>
      </c>
      <c r="I120" t="s">
        <v>312</v>
      </c>
      <c r="J120" t="s">
        <v>319</v>
      </c>
      <c r="K120" t="s">
        <v>14</v>
      </c>
      <c r="L120" s="9">
        <v>2384</v>
      </c>
      <c r="M120">
        <v>6.5315068493150683</v>
      </c>
    </row>
    <row r="121" spans="1:13" x14ac:dyDescent="0.45">
      <c r="A121" t="s">
        <v>455</v>
      </c>
      <c r="B121" t="s">
        <v>456</v>
      </c>
      <c r="C121" t="s">
        <v>11</v>
      </c>
      <c r="D121" t="s">
        <v>37</v>
      </c>
      <c r="E121">
        <v>71823.56</v>
      </c>
      <c r="F121" t="s">
        <v>313</v>
      </c>
      <c r="G121" s="8">
        <v>43374</v>
      </c>
      <c r="H121">
        <v>0.3</v>
      </c>
      <c r="I121" t="s">
        <v>314</v>
      </c>
      <c r="J121" t="s">
        <v>337</v>
      </c>
      <c r="K121" t="s">
        <v>26</v>
      </c>
      <c r="L121" s="9">
        <v>2290</v>
      </c>
      <c r="M121">
        <v>6.2739726027397262</v>
      </c>
    </row>
    <row r="122" spans="1:13" x14ac:dyDescent="0.45">
      <c r="A122" t="s">
        <v>495</v>
      </c>
      <c r="B122" t="s">
        <v>496</v>
      </c>
      <c r="C122" t="s">
        <v>24</v>
      </c>
      <c r="D122" t="s">
        <v>17</v>
      </c>
      <c r="E122">
        <v>88511.17</v>
      </c>
      <c r="F122" t="s">
        <v>313</v>
      </c>
      <c r="G122" s="8">
        <v>43950</v>
      </c>
      <c r="H122">
        <v>1</v>
      </c>
      <c r="I122" t="s">
        <v>312</v>
      </c>
      <c r="J122" t="s">
        <v>13</v>
      </c>
      <c r="K122" t="s">
        <v>21</v>
      </c>
      <c r="L122" s="9">
        <v>1714</v>
      </c>
      <c r="M122">
        <v>4.6958904109589037</v>
      </c>
    </row>
    <row r="123" spans="1:13" x14ac:dyDescent="0.45">
      <c r="A123" t="s">
        <v>74</v>
      </c>
      <c r="B123" t="s">
        <v>497</v>
      </c>
      <c r="C123" t="s">
        <v>24</v>
      </c>
      <c r="D123" t="s">
        <v>37</v>
      </c>
      <c r="E123">
        <v>36547.58</v>
      </c>
      <c r="F123" t="s">
        <v>331</v>
      </c>
      <c r="G123" s="8">
        <v>43416</v>
      </c>
      <c r="H123">
        <v>1</v>
      </c>
      <c r="I123" t="s">
        <v>312</v>
      </c>
      <c r="J123" t="s">
        <v>13</v>
      </c>
      <c r="K123" t="s">
        <v>26</v>
      </c>
      <c r="L123" s="9">
        <v>2248</v>
      </c>
      <c r="M123">
        <v>6.1589041095890407</v>
      </c>
    </row>
    <row r="124" spans="1:13" x14ac:dyDescent="0.45">
      <c r="A124" t="s">
        <v>83</v>
      </c>
      <c r="B124" t="s">
        <v>84</v>
      </c>
      <c r="C124" t="s">
        <v>24</v>
      </c>
      <c r="D124" t="s">
        <v>37</v>
      </c>
      <c r="E124">
        <v>95954.02</v>
      </c>
      <c r="F124" t="s">
        <v>313</v>
      </c>
      <c r="G124" s="8">
        <v>43567</v>
      </c>
      <c r="H124">
        <v>0.3</v>
      </c>
      <c r="I124" t="s">
        <v>314</v>
      </c>
      <c r="J124" t="s">
        <v>13</v>
      </c>
      <c r="K124" t="s">
        <v>18</v>
      </c>
      <c r="L124" s="9">
        <v>2097</v>
      </c>
      <c r="M124">
        <v>5.7452054794520544</v>
      </c>
    </row>
    <row r="125" spans="1:13" x14ac:dyDescent="0.45">
      <c r="A125" t="s">
        <v>498</v>
      </c>
      <c r="B125" t="s">
        <v>499</v>
      </c>
      <c r="C125" t="s">
        <v>11</v>
      </c>
      <c r="D125" t="s">
        <v>12</v>
      </c>
      <c r="E125">
        <v>95677.9</v>
      </c>
      <c r="F125" t="s">
        <v>313</v>
      </c>
      <c r="G125" s="8">
        <v>44396</v>
      </c>
      <c r="H125">
        <v>0.3</v>
      </c>
      <c r="I125" t="s">
        <v>314</v>
      </c>
      <c r="J125" t="s">
        <v>13</v>
      </c>
      <c r="K125" t="s">
        <v>50</v>
      </c>
      <c r="L125" s="9">
        <v>1268</v>
      </c>
      <c r="M125">
        <v>3.473972602739726</v>
      </c>
    </row>
    <row r="126" spans="1:13" x14ac:dyDescent="0.45">
      <c r="A126" t="s">
        <v>500</v>
      </c>
      <c r="B126" t="s">
        <v>501</v>
      </c>
      <c r="C126" t="s">
        <v>11</v>
      </c>
      <c r="D126" t="s">
        <v>37</v>
      </c>
      <c r="E126">
        <v>76303.820000000007</v>
      </c>
      <c r="F126" t="s">
        <v>313</v>
      </c>
      <c r="G126" s="8">
        <v>43458</v>
      </c>
      <c r="H126">
        <v>1</v>
      </c>
      <c r="I126" t="s">
        <v>312</v>
      </c>
      <c r="J126" t="s">
        <v>319</v>
      </c>
      <c r="K126" t="s">
        <v>18</v>
      </c>
      <c r="L126" s="9">
        <v>2206</v>
      </c>
      <c r="M126">
        <v>6.043835616438356</v>
      </c>
    </row>
    <row r="127" spans="1:13" x14ac:dyDescent="0.45">
      <c r="A127" t="s">
        <v>502</v>
      </c>
      <c r="B127" t="s">
        <v>503</v>
      </c>
      <c r="C127" t="s">
        <v>24</v>
      </c>
      <c r="D127" t="s">
        <v>27</v>
      </c>
      <c r="E127">
        <v>99460.78</v>
      </c>
      <c r="F127" t="s">
        <v>313</v>
      </c>
      <c r="G127" s="8">
        <v>43956</v>
      </c>
      <c r="H127">
        <v>1</v>
      </c>
      <c r="I127" t="s">
        <v>312</v>
      </c>
      <c r="J127" t="s">
        <v>13</v>
      </c>
      <c r="K127" t="s">
        <v>26</v>
      </c>
      <c r="L127" s="9">
        <v>1708</v>
      </c>
      <c r="M127">
        <v>4.6794520547945204</v>
      </c>
    </row>
    <row r="128" spans="1:13" x14ac:dyDescent="0.45">
      <c r="A128" t="s">
        <v>504</v>
      </c>
      <c r="B128" t="s">
        <v>505</v>
      </c>
      <c r="C128" t="s">
        <v>11</v>
      </c>
      <c r="D128" t="s">
        <v>82</v>
      </c>
      <c r="E128">
        <v>88034.67</v>
      </c>
      <c r="F128" t="s">
        <v>313</v>
      </c>
      <c r="G128" s="8">
        <v>43669</v>
      </c>
      <c r="H128">
        <v>1</v>
      </c>
      <c r="I128" t="s">
        <v>312</v>
      </c>
      <c r="J128" t="s">
        <v>13</v>
      </c>
      <c r="K128" t="s">
        <v>26</v>
      </c>
      <c r="L128" s="9">
        <v>1995</v>
      </c>
      <c r="M128">
        <v>5.4657534246575343</v>
      </c>
    </row>
    <row r="129" spans="1:13" x14ac:dyDescent="0.45">
      <c r="A129" t="s">
        <v>506</v>
      </c>
      <c r="B129" t="s">
        <v>507</v>
      </c>
      <c r="C129" t="s">
        <v>11</v>
      </c>
      <c r="D129" t="s">
        <v>47</v>
      </c>
      <c r="E129">
        <v>44447.26</v>
      </c>
      <c r="F129" t="s">
        <v>331</v>
      </c>
      <c r="G129" s="8">
        <v>43846</v>
      </c>
      <c r="H129">
        <v>0.4</v>
      </c>
      <c r="I129" t="s">
        <v>314</v>
      </c>
      <c r="J129" t="s">
        <v>13</v>
      </c>
      <c r="K129" t="s">
        <v>53</v>
      </c>
      <c r="L129" s="9">
        <v>1818</v>
      </c>
      <c r="M129">
        <v>4.9808219178082194</v>
      </c>
    </row>
    <row r="130" spans="1:13" x14ac:dyDescent="0.45">
      <c r="A130" t="s">
        <v>508</v>
      </c>
      <c r="B130" t="s">
        <v>509</v>
      </c>
      <c r="C130" t="s">
        <v>24</v>
      </c>
      <c r="D130" t="s">
        <v>67</v>
      </c>
      <c r="E130">
        <v>40445.29</v>
      </c>
      <c r="F130" t="s">
        <v>331</v>
      </c>
      <c r="G130" s="8">
        <v>44393</v>
      </c>
      <c r="H130">
        <v>1</v>
      </c>
      <c r="I130" t="s">
        <v>312</v>
      </c>
      <c r="J130" t="s">
        <v>13</v>
      </c>
      <c r="K130" t="s">
        <v>50</v>
      </c>
      <c r="L130" s="9">
        <v>1271</v>
      </c>
      <c r="M130">
        <v>3.4821917808219176</v>
      </c>
    </row>
    <row r="131" spans="1:13" x14ac:dyDescent="0.45">
      <c r="A131" t="s">
        <v>126</v>
      </c>
      <c r="B131" t="s">
        <v>127</v>
      </c>
      <c r="C131" t="s">
        <v>11</v>
      </c>
      <c r="D131" t="s">
        <v>47</v>
      </c>
      <c r="E131">
        <v>92336.08</v>
      </c>
      <c r="F131" t="s">
        <v>313</v>
      </c>
      <c r="G131" s="8">
        <v>44431</v>
      </c>
      <c r="H131">
        <v>1</v>
      </c>
      <c r="I131" t="s">
        <v>312</v>
      </c>
      <c r="J131" t="s">
        <v>13</v>
      </c>
      <c r="K131" t="s">
        <v>18</v>
      </c>
      <c r="L131" s="9">
        <v>1233</v>
      </c>
      <c r="M131">
        <v>3.3780821917808219</v>
      </c>
    </row>
    <row r="132" spans="1:13" x14ac:dyDescent="0.45">
      <c r="A132" t="s">
        <v>510</v>
      </c>
      <c r="B132" t="s">
        <v>511</v>
      </c>
      <c r="C132" t="s">
        <v>11</v>
      </c>
      <c r="D132" t="s">
        <v>30</v>
      </c>
      <c r="E132">
        <v>68008.55</v>
      </c>
      <c r="F132" t="s">
        <v>313</v>
      </c>
      <c r="G132" s="8">
        <v>44062</v>
      </c>
      <c r="H132">
        <v>1</v>
      </c>
      <c r="I132" t="s">
        <v>312</v>
      </c>
      <c r="J132" t="s">
        <v>13</v>
      </c>
      <c r="K132" t="s">
        <v>56</v>
      </c>
      <c r="L132" s="9">
        <v>1602</v>
      </c>
      <c r="M132">
        <v>4.3890410958904109</v>
      </c>
    </row>
    <row r="133" spans="1:13" x14ac:dyDescent="0.45">
      <c r="A133" t="s">
        <v>512</v>
      </c>
      <c r="B133" t="s">
        <v>513</v>
      </c>
      <c r="C133" t="s">
        <v>24</v>
      </c>
      <c r="D133" t="s">
        <v>67</v>
      </c>
      <c r="E133">
        <v>74924.649999999994</v>
      </c>
      <c r="F133" t="s">
        <v>313</v>
      </c>
      <c r="G133" s="8">
        <v>44239</v>
      </c>
      <c r="H133">
        <v>1</v>
      </c>
      <c r="I133" t="s">
        <v>312</v>
      </c>
      <c r="J133" t="s">
        <v>13</v>
      </c>
      <c r="K133" t="s">
        <v>18</v>
      </c>
      <c r="L133" s="9">
        <v>1425</v>
      </c>
      <c r="M133">
        <v>3.904109589041096</v>
      </c>
    </row>
    <row r="134" spans="1:13" x14ac:dyDescent="0.45">
      <c r="A134" t="s">
        <v>514</v>
      </c>
      <c r="B134" t="s">
        <v>515</v>
      </c>
      <c r="C134" t="s">
        <v>24</v>
      </c>
      <c r="D134" t="s">
        <v>62</v>
      </c>
      <c r="E134">
        <v>88689.09</v>
      </c>
      <c r="F134" t="s">
        <v>313</v>
      </c>
      <c r="G134" s="8">
        <v>43740</v>
      </c>
      <c r="H134">
        <v>1</v>
      </c>
      <c r="I134" t="s">
        <v>312</v>
      </c>
      <c r="J134" t="s">
        <v>13</v>
      </c>
      <c r="K134" t="s">
        <v>53</v>
      </c>
      <c r="L134" s="9">
        <v>1924</v>
      </c>
      <c r="M134">
        <v>5.2712328767123289</v>
      </c>
    </row>
    <row r="135" spans="1:13" x14ac:dyDescent="0.45">
      <c r="A135" t="s">
        <v>516</v>
      </c>
      <c r="B135" t="s">
        <v>517</v>
      </c>
      <c r="C135" t="s">
        <v>11</v>
      </c>
      <c r="D135" t="s">
        <v>47</v>
      </c>
      <c r="E135">
        <v>96555.53</v>
      </c>
      <c r="F135" t="s">
        <v>313</v>
      </c>
      <c r="G135" s="8">
        <v>43489</v>
      </c>
      <c r="H135">
        <v>0.2</v>
      </c>
      <c r="I135" t="s">
        <v>314</v>
      </c>
      <c r="J135" t="s">
        <v>337</v>
      </c>
      <c r="K135" t="s">
        <v>18</v>
      </c>
      <c r="L135" s="9">
        <v>2175</v>
      </c>
      <c r="M135">
        <v>5.9589041095890414</v>
      </c>
    </row>
    <row r="136" spans="1:13" x14ac:dyDescent="0.45">
      <c r="A136" t="s">
        <v>518</v>
      </c>
      <c r="B136" t="s">
        <v>519</v>
      </c>
      <c r="C136" t="s">
        <v>11</v>
      </c>
      <c r="D136" t="s">
        <v>82</v>
      </c>
      <c r="E136">
        <v>71924.850000000006</v>
      </c>
      <c r="F136" t="s">
        <v>313</v>
      </c>
      <c r="G136" s="8">
        <v>43822</v>
      </c>
      <c r="H136">
        <v>1</v>
      </c>
      <c r="I136" t="s">
        <v>312</v>
      </c>
      <c r="J136" t="s">
        <v>13</v>
      </c>
      <c r="K136" t="s">
        <v>50</v>
      </c>
      <c r="L136" s="9">
        <v>1842</v>
      </c>
      <c r="M136">
        <v>5.0465753424657533</v>
      </c>
    </row>
    <row r="137" spans="1:13" x14ac:dyDescent="0.45">
      <c r="A137" t="s">
        <v>520</v>
      </c>
      <c r="B137" t="s">
        <v>521</v>
      </c>
      <c r="C137" t="s">
        <v>24</v>
      </c>
      <c r="D137" t="s">
        <v>67</v>
      </c>
      <c r="E137">
        <v>31241.24</v>
      </c>
      <c r="F137" t="s">
        <v>331</v>
      </c>
      <c r="G137" s="8">
        <v>43725</v>
      </c>
      <c r="H137">
        <v>1</v>
      </c>
      <c r="I137" t="s">
        <v>312</v>
      </c>
      <c r="J137" t="s">
        <v>13</v>
      </c>
      <c r="K137" t="s">
        <v>26</v>
      </c>
      <c r="L137" s="9">
        <v>1939</v>
      </c>
      <c r="M137">
        <v>5.3123287671232875</v>
      </c>
    </row>
    <row r="138" spans="1:13" x14ac:dyDescent="0.45">
      <c r="A138" t="s">
        <v>136</v>
      </c>
      <c r="B138" t="s">
        <v>137</v>
      </c>
      <c r="C138" t="s">
        <v>24</v>
      </c>
      <c r="D138" t="s">
        <v>17</v>
      </c>
      <c r="E138">
        <v>110042.37</v>
      </c>
      <c r="F138" t="s">
        <v>311</v>
      </c>
      <c r="G138" s="8">
        <v>43914</v>
      </c>
      <c r="H138">
        <v>1</v>
      </c>
      <c r="I138" t="s">
        <v>312</v>
      </c>
      <c r="J138" t="s">
        <v>13</v>
      </c>
      <c r="K138" t="s">
        <v>21</v>
      </c>
      <c r="L138" s="9">
        <v>1750</v>
      </c>
      <c r="M138">
        <v>4.7945205479452051</v>
      </c>
    </row>
    <row r="139" spans="1:13" x14ac:dyDescent="0.45">
      <c r="A139" t="s">
        <v>340</v>
      </c>
      <c r="B139" t="s">
        <v>522</v>
      </c>
      <c r="C139" t="s">
        <v>11</v>
      </c>
      <c r="D139" t="s">
        <v>12</v>
      </c>
      <c r="E139">
        <v>37902.35</v>
      </c>
      <c r="F139" t="s">
        <v>331</v>
      </c>
      <c r="G139" s="8">
        <v>43823</v>
      </c>
      <c r="H139">
        <v>1</v>
      </c>
      <c r="I139" t="s">
        <v>312</v>
      </c>
      <c r="J139" t="s">
        <v>13</v>
      </c>
      <c r="K139" t="s">
        <v>50</v>
      </c>
      <c r="L139" s="9">
        <v>1841</v>
      </c>
      <c r="M139">
        <v>5.043835616438356</v>
      </c>
    </row>
    <row r="140" spans="1:13" x14ac:dyDescent="0.45">
      <c r="A140" t="s">
        <v>523</v>
      </c>
      <c r="B140" t="s">
        <v>524</v>
      </c>
      <c r="C140" t="s">
        <v>11</v>
      </c>
      <c r="D140" t="s">
        <v>17</v>
      </c>
      <c r="E140">
        <v>33031.26</v>
      </c>
      <c r="F140" t="s">
        <v>331</v>
      </c>
      <c r="G140" s="8">
        <v>43468</v>
      </c>
      <c r="H140">
        <v>0.4</v>
      </c>
      <c r="I140" t="s">
        <v>314</v>
      </c>
      <c r="J140" t="s">
        <v>13</v>
      </c>
      <c r="K140" t="s">
        <v>18</v>
      </c>
      <c r="L140" s="9">
        <v>2196</v>
      </c>
      <c r="M140">
        <v>6.0164383561643833</v>
      </c>
    </row>
    <row r="141" spans="1:13" x14ac:dyDescent="0.45">
      <c r="A141" t="s">
        <v>525</v>
      </c>
      <c r="B141" t="s">
        <v>526</v>
      </c>
      <c r="C141" t="s">
        <v>11</v>
      </c>
      <c r="D141" t="s">
        <v>27</v>
      </c>
      <c r="E141">
        <v>32496.880000000001</v>
      </c>
      <c r="F141" t="s">
        <v>331</v>
      </c>
      <c r="G141" s="8">
        <v>43234</v>
      </c>
      <c r="H141">
        <v>1</v>
      </c>
      <c r="I141" t="s">
        <v>312</v>
      </c>
      <c r="J141" t="s">
        <v>337</v>
      </c>
      <c r="K141" t="s">
        <v>26</v>
      </c>
      <c r="L141" s="9">
        <v>2430</v>
      </c>
      <c r="M141">
        <v>6.6575342465753424</v>
      </c>
    </row>
    <row r="142" spans="1:13" x14ac:dyDescent="0.45">
      <c r="A142" t="s">
        <v>92</v>
      </c>
      <c r="B142" t="s">
        <v>93</v>
      </c>
      <c r="C142" t="s">
        <v>11</v>
      </c>
      <c r="D142" t="s">
        <v>62</v>
      </c>
      <c r="E142">
        <v>81897.789999999994</v>
      </c>
      <c r="F142" t="s">
        <v>313</v>
      </c>
      <c r="G142" s="8">
        <v>43146</v>
      </c>
      <c r="H142">
        <v>1</v>
      </c>
      <c r="I142" t="s">
        <v>312</v>
      </c>
      <c r="J142" t="s">
        <v>13</v>
      </c>
      <c r="K142" t="s">
        <v>56</v>
      </c>
      <c r="L142" s="9">
        <v>2518</v>
      </c>
      <c r="M142">
        <v>6.8986301369863012</v>
      </c>
    </row>
    <row r="143" spans="1:13" x14ac:dyDescent="0.45">
      <c r="A143" t="s">
        <v>527</v>
      </c>
      <c r="B143" t="s">
        <v>528</v>
      </c>
      <c r="C143" t="s">
        <v>24</v>
      </c>
      <c r="D143" t="s">
        <v>59</v>
      </c>
      <c r="E143">
        <v>108872.77</v>
      </c>
      <c r="F143" t="s">
        <v>311</v>
      </c>
      <c r="G143" s="8">
        <v>43521</v>
      </c>
      <c r="H143">
        <v>1</v>
      </c>
      <c r="I143" t="s">
        <v>312</v>
      </c>
      <c r="J143" t="s">
        <v>13</v>
      </c>
      <c r="K143" t="s">
        <v>26</v>
      </c>
      <c r="L143" s="9">
        <v>2143</v>
      </c>
      <c r="M143">
        <v>5.8712328767123285</v>
      </c>
    </row>
    <row r="144" spans="1:13" x14ac:dyDescent="0.45">
      <c r="A144" t="s">
        <v>529</v>
      </c>
      <c r="B144" t="s">
        <v>530</v>
      </c>
      <c r="C144" t="s">
        <v>24</v>
      </c>
      <c r="D144" t="s">
        <v>30</v>
      </c>
      <c r="E144">
        <v>89605.13</v>
      </c>
      <c r="F144" t="s">
        <v>313</v>
      </c>
      <c r="G144" s="8">
        <v>43258</v>
      </c>
      <c r="H144">
        <v>1</v>
      </c>
      <c r="I144" t="s">
        <v>312</v>
      </c>
      <c r="J144" t="s">
        <v>13</v>
      </c>
      <c r="K144" t="s">
        <v>53</v>
      </c>
      <c r="L144" s="9">
        <v>2406</v>
      </c>
      <c r="M144">
        <v>6.5917808219178085</v>
      </c>
    </row>
    <row r="145" spans="1:13" x14ac:dyDescent="0.45">
      <c r="A145" t="s">
        <v>531</v>
      </c>
      <c r="B145" t="s">
        <v>532</v>
      </c>
      <c r="C145" t="s">
        <v>324</v>
      </c>
      <c r="D145" t="s">
        <v>27</v>
      </c>
      <c r="E145">
        <v>63447.07</v>
      </c>
      <c r="F145" t="s">
        <v>313</v>
      </c>
      <c r="G145" s="8">
        <v>44148</v>
      </c>
      <c r="H145">
        <v>1</v>
      </c>
      <c r="I145" t="s">
        <v>312</v>
      </c>
      <c r="J145" t="s">
        <v>337</v>
      </c>
      <c r="K145" t="s">
        <v>14</v>
      </c>
      <c r="L145" s="9">
        <v>1516</v>
      </c>
      <c r="M145">
        <v>4.1534246575342468</v>
      </c>
    </row>
    <row r="146" spans="1:13" x14ac:dyDescent="0.45">
      <c r="A146" t="s">
        <v>533</v>
      </c>
      <c r="B146" t="s">
        <v>534</v>
      </c>
      <c r="C146" t="s">
        <v>11</v>
      </c>
      <c r="D146" t="s">
        <v>67</v>
      </c>
      <c r="E146">
        <v>106665.67</v>
      </c>
      <c r="F146" t="s">
        <v>311</v>
      </c>
      <c r="G146" s="8">
        <v>43311</v>
      </c>
      <c r="H146">
        <v>1</v>
      </c>
      <c r="I146" t="s">
        <v>312</v>
      </c>
      <c r="J146" t="s">
        <v>337</v>
      </c>
      <c r="K146" t="s">
        <v>21</v>
      </c>
      <c r="L146" s="9">
        <v>2353</v>
      </c>
      <c r="M146">
        <v>6.4465753424657537</v>
      </c>
    </row>
    <row r="147" spans="1:13" x14ac:dyDescent="0.45">
      <c r="A147" t="s">
        <v>535</v>
      </c>
      <c r="B147" t="s">
        <v>536</v>
      </c>
      <c r="C147" t="s">
        <v>24</v>
      </c>
      <c r="D147" t="s">
        <v>62</v>
      </c>
      <c r="E147">
        <v>100424.23</v>
      </c>
      <c r="F147" t="s">
        <v>311</v>
      </c>
      <c r="G147" s="8">
        <v>43801</v>
      </c>
      <c r="H147">
        <v>1</v>
      </c>
      <c r="I147" t="s">
        <v>312</v>
      </c>
      <c r="J147" t="s">
        <v>13</v>
      </c>
      <c r="K147" t="s">
        <v>56</v>
      </c>
      <c r="L147" s="9">
        <v>1863</v>
      </c>
      <c r="M147">
        <v>5.1041095890410961</v>
      </c>
    </row>
    <row r="148" spans="1:13" x14ac:dyDescent="0.45">
      <c r="A148" t="s">
        <v>537</v>
      </c>
      <c r="B148" t="s">
        <v>538</v>
      </c>
      <c r="C148" t="s">
        <v>24</v>
      </c>
      <c r="D148" t="s">
        <v>62</v>
      </c>
      <c r="E148">
        <v>47646.95</v>
      </c>
      <c r="F148" t="s">
        <v>331</v>
      </c>
      <c r="G148" s="8">
        <v>43791</v>
      </c>
      <c r="H148">
        <v>0.3</v>
      </c>
      <c r="I148" t="s">
        <v>314</v>
      </c>
      <c r="J148" t="s">
        <v>319</v>
      </c>
      <c r="K148" t="s">
        <v>50</v>
      </c>
      <c r="L148" s="9">
        <v>1873</v>
      </c>
      <c r="M148">
        <v>5.1315068493150688</v>
      </c>
    </row>
    <row r="149" spans="1:13" x14ac:dyDescent="0.45">
      <c r="A149" t="s">
        <v>539</v>
      </c>
      <c r="B149" t="s">
        <v>540</v>
      </c>
      <c r="C149" t="s">
        <v>24</v>
      </c>
      <c r="D149" t="s">
        <v>27</v>
      </c>
      <c r="E149">
        <v>28481.16</v>
      </c>
      <c r="F149" t="s">
        <v>331</v>
      </c>
      <c r="G149" s="8">
        <v>43916</v>
      </c>
      <c r="H149">
        <v>1</v>
      </c>
      <c r="I149" t="s">
        <v>312</v>
      </c>
      <c r="J149" t="s">
        <v>13</v>
      </c>
      <c r="K149" t="s">
        <v>18</v>
      </c>
      <c r="L149" s="9">
        <v>1748</v>
      </c>
      <c r="M149">
        <v>4.7890410958904113</v>
      </c>
    </row>
    <row r="150" spans="1:13" x14ac:dyDescent="0.45">
      <c r="A150" t="s">
        <v>108</v>
      </c>
      <c r="B150" t="s">
        <v>109</v>
      </c>
      <c r="C150" t="s">
        <v>11</v>
      </c>
      <c r="D150" t="s">
        <v>89</v>
      </c>
      <c r="E150">
        <v>39535.49</v>
      </c>
      <c r="F150" t="s">
        <v>331</v>
      </c>
      <c r="G150" s="8">
        <v>43397</v>
      </c>
      <c r="H150">
        <v>0.3</v>
      </c>
      <c r="I150" t="s">
        <v>314</v>
      </c>
      <c r="J150" t="s">
        <v>13</v>
      </c>
      <c r="K150" t="s">
        <v>26</v>
      </c>
      <c r="L150" s="9">
        <v>2267</v>
      </c>
      <c r="M150">
        <v>6.2109589041095887</v>
      </c>
    </row>
    <row r="151" spans="1:13" x14ac:dyDescent="0.45">
      <c r="A151" t="s">
        <v>541</v>
      </c>
      <c r="B151" t="s">
        <v>542</v>
      </c>
      <c r="C151" t="s">
        <v>24</v>
      </c>
      <c r="D151" t="s">
        <v>82</v>
      </c>
      <c r="E151">
        <v>95017.1</v>
      </c>
      <c r="F151" t="s">
        <v>313</v>
      </c>
      <c r="G151" s="8">
        <v>43283</v>
      </c>
      <c r="H151">
        <v>1</v>
      </c>
      <c r="I151" t="s">
        <v>312</v>
      </c>
      <c r="J151" t="s">
        <v>319</v>
      </c>
      <c r="K151" t="s">
        <v>53</v>
      </c>
      <c r="L151" s="9">
        <v>2381</v>
      </c>
      <c r="M151">
        <v>6.5232876712328771</v>
      </c>
    </row>
    <row r="152" spans="1:13" x14ac:dyDescent="0.45">
      <c r="A152" t="s">
        <v>543</v>
      </c>
      <c r="B152" t="s">
        <v>544</v>
      </c>
      <c r="C152" t="s">
        <v>24</v>
      </c>
      <c r="D152" t="s">
        <v>17</v>
      </c>
      <c r="E152">
        <v>69764.100000000006</v>
      </c>
      <c r="F152" t="s">
        <v>313</v>
      </c>
      <c r="G152" s="8">
        <v>44195</v>
      </c>
      <c r="H152">
        <v>1</v>
      </c>
      <c r="I152" t="s">
        <v>312</v>
      </c>
      <c r="J152" t="s">
        <v>319</v>
      </c>
      <c r="K152" t="s">
        <v>53</v>
      </c>
      <c r="L152" s="9">
        <v>1469</v>
      </c>
      <c r="M152">
        <v>4.0246575342465754</v>
      </c>
    </row>
    <row r="153" spans="1:13" x14ac:dyDescent="0.45">
      <c r="A153" t="s">
        <v>545</v>
      </c>
      <c r="B153" t="s">
        <v>546</v>
      </c>
      <c r="C153" t="s">
        <v>11</v>
      </c>
      <c r="D153" t="s">
        <v>89</v>
      </c>
      <c r="E153">
        <v>84598.88</v>
      </c>
      <c r="F153" t="s">
        <v>313</v>
      </c>
      <c r="G153" s="8">
        <v>44116</v>
      </c>
      <c r="H153">
        <v>1</v>
      </c>
      <c r="I153" t="s">
        <v>312</v>
      </c>
      <c r="J153" t="s">
        <v>319</v>
      </c>
      <c r="K153" t="s">
        <v>53</v>
      </c>
      <c r="L153" s="9">
        <v>1548</v>
      </c>
      <c r="M153">
        <v>4.2410958904109588</v>
      </c>
    </row>
    <row r="154" spans="1:13" x14ac:dyDescent="0.45">
      <c r="A154" t="s">
        <v>547</v>
      </c>
      <c r="B154" t="s">
        <v>548</v>
      </c>
      <c r="C154" t="s">
        <v>24</v>
      </c>
      <c r="D154" t="s">
        <v>59</v>
      </c>
      <c r="E154">
        <v>36536.26</v>
      </c>
      <c r="F154" t="s">
        <v>331</v>
      </c>
      <c r="G154" s="8">
        <v>44358</v>
      </c>
      <c r="H154">
        <v>1</v>
      </c>
      <c r="I154" t="s">
        <v>312</v>
      </c>
      <c r="J154" t="s">
        <v>337</v>
      </c>
      <c r="K154" t="s">
        <v>18</v>
      </c>
      <c r="L154" s="9">
        <v>1306</v>
      </c>
      <c r="M154">
        <v>3.5780821917808221</v>
      </c>
    </row>
    <row r="155" spans="1:13" x14ac:dyDescent="0.45">
      <c r="A155" t="s">
        <v>549</v>
      </c>
      <c r="B155" t="s">
        <v>550</v>
      </c>
      <c r="C155" t="s">
        <v>11</v>
      </c>
      <c r="D155" t="s">
        <v>17</v>
      </c>
      <c r="E155">
        <v>61688.77</v>
      </c>
      <c r="F155" t="s">
        <v>313</v>
      </c>
      <c r="G155" s="8">
        <v>43346</v>
      </c>
      <c r="H155">
        <v>0.9</v>
      </c>
      <c r="I155" t="s">
        <v>314</v>
      </c>
      <c r="J155" t="s">
        <v>13</v>
      </c>
      <c r="K155" t="s">
        <v>50</v>
      </c>
      <c r="L155" s="9">
        <v>2318</v>
      </c>
      <c r="M155">
        <v>6.3506849315068497</v>
      </c>
    </row>
    <row r="156" spans="1:13" x14ac:dyDescent="0.45">
      <c r="A156" t="s">
        <v>551</v>
      </c>
      <c r="B156" t="s">
        <v>552</v>
      </c>
      <c r="C156" t="s">
        <v>11</v>
      </c>
      <c r="D156" t="s">
        <v>59</v>
      </c>
      <c r="E156">
        <v>88425.08</v>
      </c>
      <c r="F156" t="s">
        <v>313</v>
      </c>
      <c r="G156" s="8">
        <v>43662</v>
      </c>
      <c r="H156">
        <v>1</v>
      </c>
      <c r="I156" t="s">
        <v>312</v>
      </c>
      <c r="J156" t="s">
        <v>13</v>
      </c>
      <c r="K156" t="s">
        <v>18</v>
      </c>
      <c r="L156" s="9">
        <v>2002</v>
      </c>
      <c r="M156">
        <v>5.484931506849315</v>
      </c>
    </row>
    <row r="157" spans="1:13" x14ac:dyDescent="0.45">
      <c r="A157" t="s">
        <v>405</v>
      </c>
      <c r="B157" t="s">
        <v>553</v>
      </c>
      <c r="C157" t="s">
        <v>11</v>
      </c>
      <c r="D157" t="s">
        <v>67</v>
      </c>
      <c r="E157">
        <v>38438.239999999998</v>
      </c>
      <c r="F157" t="s">
        <v>331</v>
      </c>
      <c r="G157" s="8">
        <v>43962</v>
      </c>
      <c r="H157">
        <v>1</v>
      </c>
      <c r="I157" t="s">
        <v>312</v>
      </c>
      <c r="J157" t="s">
        <v>13</v>
      </c>
      <c r="K157" t="s">
        <v>50</v>
      </c>
      <c r="L157" s="9">
        <v>1702</v>
      </c>
      <c r="M157">
        <v>4.6630136986301371</v>
      </c>
    </row>
    <row r="158" spans="1:13" x14ac:dyDescent="0.45">
      <c r="A158" t="s">
        <v>554</v>
      </c>
      <c r="B158" t="s">
        <v>555</v>
      </c>
      <c r="C158" t="s">
        <v>24</v>
      </c>
      <c r="D158" t="s">
        <v>89</v>
      </c>
      <c r="E158">
        <v>96753.78</v>
      </c>
      <c r="F158" t="s">
        <v>313</v>
      </c>
      <c r="G158" s="8">
        <v>44494</v>
      </c>
      <c r="H158">
        <v>1</v>
      </c>
      <c r="I158" t="s">
        <v>312</v>
      </c>
      <c r="J158" t="s">
        <v>13</v>
      </c>
      <c r="K158" t="s">
        <v>56</v>
      </c>
      <c r="L158" s="9">
        <v>1170</v>
      </c>
      <c r="M158">
        <v>3.2054794520547945</v>
      </c>
    </row>
    <row r="159" spans="1:13" x14ac:dyDescent="0.45">
      <c r="A159" t="s">
        <v>462</v>
      </c>
      <c r="B159" t="s">
        <v>463</v>
      </c>
      <c r="C159" t="s">
        <v>24</v>
      </c>
      <c r="D159" t="s">
        <v>12</v>
      </c>
      <c r="E159">
        <v>112778.28</v>
      </c>
      <c r="F159" t="s">
        <v>311</v>
      </c>
      <c r="G159" s="8">
        <v>43250</v>
      </c>
      <c r="H159">
        <v>1</v>
      </c>
      <c r="I159" t="s">
        <v>312</v>
      </c>
      <c r="J159" t="s">
        <v>319</v>
      </c>
      <c r="K159" t="s">
        <v>26</v>
      </c>
      <c r="L159" s="9">
        <v>2414</v>
      </c>
      <c r="M159">
        <v>6.6136986301369864</v>
      </c>
    </row>
    <row r="160" spans="1:13" x14ac:dyDescent="0.45">
      <c r="A160" t="s">
        <v>556</v>
      </c>
      <c r="B160" t="s">
        <v>557</v>
      </c>
      <c r="C160" t="s">
        <v>11</v>
      </c>
      <c r="D160" t="s">
        <v>82</v>
      </c>
      <c r="E160">
        <v>28974.03</v>
      </c>
      <c r="F160" t="s">
        <v>331</v>
      </c>
      <c r="G160" s="8">
        <v>43733</v>
      </c>
      <c r="H160">
        <v>1</v>
      </c>
      <c r="I160" t="s">
        <v>312</v>
      </c>
      <c r="J160" t="s">
        <v>13</v>
      </c>
      <c r="K160" t="s">
        <v>56</v>
      </c>
      <c r="L160" s="9">
        <v>1931</v>
      </c>
      <c r="M160">
        <v>5.2904109589041095</v>
      </c>
    </row>
    <row r="161" spans="1:13" x14ac:dyDescent="0.45">
      <c r="A161" t="s">
        <v>558</v>
      </c>
      <c r="B161" t="s">
        <v>559</v>
      </c>
      <c r="C161" t="s">
        <v>11</v>
      </c>
      <c r="D161" t="s">
        <v>17</v>
      </c>
      <c r="E161">
        <v>86233.83</v>
      </c>
      <c r="F161" t="s">
        <v>313</v>
      </c>
      <c r="G161" s="8">
        <v>43706</v>
      </c>
      <c r="H161">
        <v>1</v>
      </c>
      <c r="I161" t="s">
        <v>312</v>
      </c>
      <c r="J161" t="s">
        <v>319</v>
      </c>
      <c r="K161" t="s">
        <v>50</v>
      </c>
      <c r="L161" s="9">
        <v>1958</v>
      </c>
      <c r="M161">
        <v>5.3643835616438356</v>
      </c>
    </row>
    <row r="162" spans="1:13" x14ac:dyDescent="0.45">
      <c r="A162" t="s">
        <v>420</v>
      </c>
      <c r="B162" t="s">
        <v>421</v>
      </c>
      <c r="C162" t="s">
        <v>11</v>
      </c>
      <c r="D162" t="s">
        <v>67</v>
      </c>
      <c r="E162">
        <v>66865.490000000005</v>
      </c>
      <c r="F162" t="s">
        <v>313</v>
      </c>
      <c r="G162" s="8">
        <v>43514</v>
      </c>
      <c r="H162">
        <v>1</v>
      </c>
      <c r="I162" t="s">
        <v>312</v>
      </c>
      <c r="J162" t="s">
        <v>13</v>
      </c>
      <c r="K162" t="s">
        <v>53</v>
      </c>
      <c r="L162" s="9">
        <v>2150</v>
      </c>
      <c r="M162">
        <v>5.8904109589041092</v>
      </c>
    </row>
    <row r="163" spans="1:13" x14ac:dyDescent="0.45">
      <c r="A163" t="s">
        <v>119</v>
      </c>
      <c r="B163" t="s">
        <v>120</v>
      </c>
      <c r="C163" t="s">
        <v>24</v>
      </c>
      <c r="D163" t="s">
        <v>37</v>
      </c>
      <c r="E163">
        <v>119022.49</v>
      </c>
      <c r="F163" t="s">
        <v>311</v>
      </c>
      <c r="G163" s="8">
        <v>44431</v>
      </c>
      <c r="H163">
        <v>1</v>
      </c>
      <c r="I163" t="s">
        <v>312</v>
      </c>
      <c r="J163" t="s">
        <v>13</v>
      </c>
      <c r="K163" t="s">
        <v>56</v>
      </c>
      <c r="L163" s="9">
        <v>1233</v>
      </c>
      <c r="M163">
        <v>3.3780821917808219</v>
      </c>
    </row>
    <row r="164" spans="1:13" x14ac:dyDescent="0.45">
      <c r="A164" t="s">
        <v>35</v>
      </c>
      <c r="B164" t="s">
        <v>36</v>
      </c>
      <c r="C164" t="s">
        <v>11</v>
      </c>
      <c r="D164" t="s">
        <v>37</v>
      </c>
      <c r="E164">
        <v>114177.23</v>
      </c>
      <c r="F164" t="s">
        <v>311</v>
      </c>
      <c r="G164" s="8">
        <v>43908</v>
      </c>
      <c r="H164">
        <v>1</v>
      </c>
      <c r="I164" t="s">
        <v>312</v>
      </c>
      <c r="J164" t="s">
        <v>13</v>
      </c>
      <c r="K164" t="s">
        <v>14</v>
      </c>
      <c r="L164" s="9">
        <v>1756</v>
      </c>
      <c r="M164">
        <v>4.8109589041095893</v>
      </c>
    </row>
    <row r="165" spans="1:13" x14ac:dyDescent="0.45">
      <c r="A165" t="s">
        <v>560</v>
      </c>
      <c r="B165" t="s">
        <v>561</v>
      </c>
      <c r="C165" t="s">
        <v>11</v>
      </c>
      <c r="D165" t="s">
        <v>44</v>
      </c>
      <c r="E165">
        <v>100731.95</v>
      </c>
      <c r="F165" t="s">
        <v>311</v>
      </c>
      <c r="G165" s="8">
        <v>43936</v>
      </c>
      <c r="H165">
        <v>1</v>
      </c>
      <c r="I165" t="s">
        <v>312</v>
      </c>
      <c r="J165" t="s">
        <v>13</v>
      </c>
      <c r="K165" t="s">
        <v>56</v>
      </c>
      <c r="L165" s="9">
        <v>1728</v>
      </c>
      <c r="M165">
        <v>4.7342465753424658</v>
      </c>
    </row>
    <row r="166" spans="1:13" x14ac:dyDescent="0.45">
      <c r="A166" t="s">
        <v>562</v>
      </c>
      <c r="B166" t="s">
        <v>563</v>
      </c>
      <c r="C166" t="s">
        <v>11</v>
      </c>
      <c r="D166" t="s">
        <v>12</v>
      </c>
      <c r="E166">
        <v>86010.54</v>
      </c>
      <c r="F166" t="s">
        <v>313</v>
      </c>
      <c r="G166" s="8">
        <v>43164</v>
      </c>
      <c r="H166">
        <v>1</v>
      </c>
      <c r="I166" t="s">
        <v>312</v>
      </c>
      <c r="J166" t="s">
        <v>13</v>
      </c>
      <c r="K166" t="s">
        <v>50</v>
      </c>
      <c r="L166" s="9">
        <v>2500</v>
      </c>
      <c r="M166">
        <v>6.8493150684931505</v>
      </c>
    </row>
    <row r="167" spans="1:13" x14ac:dyDescent="0.45">
      <c r="A167" t="s">
        <v>564</v>
      </c>
      <c r="B167" t="s">
        <v>565</v>
      </c>
      <c r="C167" t="s">
        <v>24</v>
      </c>
      <c r="D167" t="s">
        <v>37</v>
      </c>
      <c r="E167">
        <v>52270.22</v>
      </c>
      <c r="F167" t="s">
        <v>313</v>
      </c>
      <c r="G167" s="8">
        <v>43521</v>
      </c>
      <c r="H167">
        <v>0.3</v>
      </c>
      <c r="I167" t="s">
        <v>314</v>
      </c>
      <c r="J167" t="s">
        <v>13</v>
      </c>
      <c r="K167" t="s">
        <v>50</v>
      </c>
      <c r="L167" s="9">
        <v>2143</v>
      </c>
      <c r="M167">
        <v>5.8712328767123285</v>
      </c>
    </row>
    <row r="168" spans="1:13" x14ac:dyDescent="0.45">
      <c r="A168" t="s">
        <v>566</v>
      </c>
      <c r="B168" t="s">
        <v>567</v>
      </c>
      <c r="C168" t="s">
        <v>24</v>
      </c>
      <c r="D168" t="s">
        <v>59</v>
      </c>
      <c r="E168">
        <v>61624.77</v>
      </c>
      <c r="F168" t="s">
        <v>313</v>
      </c>
      <c r="G168" s="8">
        <v>43430</v>
      </c>
      <c r="H168">
        <v>0.3</v>
      </c>
      <c r="I168" t="s">
        <v>314</v>
      </c>
      <c r="J168" t="s">
        <v>319</v>
      </c>
      <c r="K168" t="s">
        <v>18</v>
      </c>
      <c r="L168" s="9">
        <v>2234</v>
      </c>
      <c r="M168">
        <v>6.1205479452054794</v>
      </c>
    </row>
    <row r="169" spans="1:13" x14ac:dyDescent="0.45">
      <c r="A169" t="s">
        <v>568</v>
      </c>
      <c r="B169" t="s">
        <v>569</v>
      </c>
      <c r="C169" t="s">
        <v>11</v>
      </c>
      <c r="D169" t="s">
        <v>30</v>
      </c>
      <c r="E169">
        <v>104903.79</v>
      </c>
      <c r="F169" t="s">
        <v>311</v>
      </c>
      <c r="G169" s="8">
        <v>43649</v>
      </c>
      <c r="H169">
        <v>1</v>
      </c>
      <c r="I169" t="s">
        <v>312</v>
      </c>
      <c r="J169" t="s">
        <v>13</v>
      </c>
      <c r="K169" t="s">
        <v>50</v>
      </c>
      <c r="L169" s="9">
        <v>2015</v>
      </c>
      <c r="M169">
        <v>5.5205479452054798</v>
      </c>
    </row>
    <row r="170" spans="1:13" x14ac:dyDescent="0.45">
      <c r="A170" t="s">
        <v>416</v>
      </c>
      <c r="B170" t="s">
        <v>417</v>
      </c>
      <c r="C170" t="s">
        <v>11</v>
      </c>
      <c r="D170" t="s">
        <v>62</v>
      </c>
      <c r="E170">
        <v>69057.320000000007</v>
      </c>
      <c r="F170" t="s">
        <v>313</v>
      </c>
      <c r="G170" s="8">
        <v>43390</v>
      </c>
      <c r="H170">
        <v>1</v>
      </c>
      <c r="I170" t="s">
        <v>312</v>
      </c>
      <c r="J170" t="s">
        <v>13</v>
      </c>
      <c r="K170" t="s">
        <v>14</v>
      </c>
      <c r="L170" s="9">
        <v>2274</v>
      </c>
      <c r="M170">
        <v>6.2301369863013702</v>
      </c>
    </row>
    <row r="171" spans="1:13" x14ac:dyDescent="0.45">
      <c r="A171" t="s">
        <v>460</v>
      </c>
      <c r="B171" t="s">
        <v>461</v>
      </c>
      <c r="C171" t="s">
        <v>24</v>
      </c>
      <c r="D171" t="s">
        <v>82</v>
      </c>
      <c r="E171">
        <v>59258.19</v>
      </c>
      <c r="F171" t="s">
        <v>313</v>
      </c>
      <c r="G171" s="8">
        <v>43452</v>
      </c>
      <c r="H171">
        <v>0.8</v>
      </c>
      <c r="I171" t="s">
        <v>314</v>
      </c>
      <c r="J171" t="s">
        <v>13</v>
      </c>
      <c r="K171" t="s">
        <v>53</v>
      </c>
      <c r="L171" s="9">
        <v>2212</v>
      </c>
      <c r="M171">
        <v>6.0602739726027401</v>
      </c>
    </row>
    <row r="172" spans="1:13" x14ac:dyDescent="0.45">
      <c r="A172" t="s">
        <v>570</v>
      </c>
      <c r="B172" t="s">
        <v>571</v>
      </c>
      <c r="C172" t="s">
        <v>24</v>
      </c>
      <c r="D172" t="s">
        <v>47</v>
      </c>
      <c r="E172">
        <v>28160.79</v>
      </c>
      <c r="F172" t="s">
        <v>331</v>
      </c>
      <c r="G172" s="8">
        <v>43129</v>
      </c>
      <c r="H172">
        <v>1</v>
      </c>
      <c r="I172" t="s">
        <v>312</v>
      </c>
      <c r="J172" t="s">
        <v>337</v>
      </c>
      <c r="K172" t="s">
        <v>26</v>
      </c>
      <c r="L172" s="9">
        <v>2535</v>
      </c>
      <c r="M172">
        <v>6.9452054794520546</v>
      </c>
    </row>
    <row r="173" spans="1:13" x14ac:dyDescent="0.45">
      <c r="A173" t="s">
        <v>572</v>
      </c>
      <c r="B173" t="s">
        <v>573</v>
      </c>
      <c r="C173" t="s">
        <v>24</v>
      </c>
      <c r="D173" t="s">
        <v>59</v>
      </c>
      <c r="E173">
        <v>109143.17</v>
      </c>
      <c r="F173" t="s">
        <v>311</v>
      </c>
      <c r="G173" s="8">
        <v>43945</v>
      </c>
      <c r="H173">
        <v>1</v>
      </c>
      <c r="I173" t="s">
        <v>312</v>
      </c>
      <c r="J173" t="s">
        <v>13</v>
      </c>
      <c r="K173" t="s">
        <v>14</v>
      </c>
      <c r="L173" s="9">
        <v>1719</v>
      </c>
      <c r="M173">
        <v>4.7095890410958905</v>
      </c>
    </row>
    <row r="174" spans="1:13" x14ac:dyDescent="0.45">
      <c r="A174" t="s">
        <v>574</v>
      </c>
      <c r="B174" t="s">
        <v>575</v>
      </c>
      <c r="C174" t="s">
        <v>11</v>
      </c>
      <c r="D174" t="s">
        <v>30</v>
      </c>
      <c r="E174">
        <v>70755.5</v>
      </c>
      <c r="F174" t="s">
        <v>313</v>
      </c>
      <c r="G174" s="8">
        <v>44090</v>
      </c>
      <c r="H174">
        <v>0.8</v>
      </c>
      <c r="I174" t="s">
        <v>314</v>
      </c>
      <c r="J174" t="s">
        <v>337</v>
      </c>
      <c r="K174" t="s">
        <v>18</v>
      </c>
      <c r="L174" s="9">
        <v>1574</v>
      </c>
      <c r="M174">
        <v>4.3123287671232875</v>
      </c>
    </row>
    <row r="175" spans="1:13" x14ac:dyDescent="0.45">
      <c r="A175" t="s">
        <v>363</v>
      </c>
      <c r="B175" t="s">
        <v>364</v>
      </c>
      <c r="C175" t="s">
        <v>24</v>
      </c>
      <c r="D175" t="s">
        <v>17</v>
      </c>
      <c r="E175">
        <v>73360.38</v>
      </c>
      <c r="F175" t="s">
        <v>313</v>
      </c>
      <c r="G175" s="8">
        <v>43972</v>
      </c>
      <c r="H175">
        <v>1</v>
      </c>
      <c r="I175" t="s">
        <v>312</v>
      </c>
      <c r="J175" t="s">
        <v>337</v>
      </c>
      <c r="K175" t="s">
        <v>26</v>
      </c>
      <c r="L175" s="9">
        <v>1692</v>
      </c>
      <c r="M175">
        <v>4.6356164383561644</v>
      </c>
    </row>
    <row r="176" spans="1:13" x14ac:dyDescent="0.45">
      <c r="A176" t="s">
        <v>500</v>
      </c>
      <c r="B176" t="s">
        <v>576</v>
      </c>
      <c r="C176" t="s">
        <v>11</v>
      </c>
      <c r="D176" t="s">
        <v>37</v>
      </c>
      <c r="E176">
        <v>76303.820000000007</v>
      </c>
      <c r="F176" t="s">
        <v>313</v>
      </c>
      <c r="G176" s="8">
        <v>43458</v>
      </c>
      <c r="H176">
        <v>1</v>
      </c>
      <c r="I176" t="s">
        <v>312</v>
      </c>
      <c r="J176" t="s">
        <v>319</v>
      </c>
      <c r="K176" t="s">
        <v>18</v>
      </c>
      <c r="L176" s="9">
        <v>2206</v>
      </c>
      <c r="M176">
        <v>6.043835616438356</v>
      </c>
    </row>
    <row r="177" spans="1:13" x14ac:dyDescent="0.45">
      <c r="A177" t="s">
        <v>78</v>
      </c>
      <c r="B177" t="s">
        <v>79</v>
      </c>
      <c r="C177" t="s">
        <v>11</v>
      </c>
      <c r="D177" t="s">
        <v>59</v>
      </c>
      <c r="E177">
        <v>58861.19</v>
      </c>
      <c r="F177" t="s">
        <v>313</v>
      </c>
      <c r="G177" s="8">
        <v>43654</v>
      </c>
      <c r="H177">
        <v>1</v>
      </c>
      <c r="I177" t="s">
        <v>312</v>
      </c>
      <c r="J177" t="s">
        <v>13</v>
      </c>
      <c r="K177" t="s">
        <v>21</v>
      </c>
      <c r="L177" s="9">
        <v>2010</v>
      </c>
      <c r="M177">
        <v>5.506849315068493</v>
      </c>
    </row>
    <row r="178" spans="1:13" x14ac:dyDescent="0.45">
      <c r="A178" t="s">
        <v>577</v>
      </c>
      <c r="B178" t="s">
        <v>578</v>
      </c>
      <c r="C178" t="s">
        <v>11</v>
      </c>
      <c r="D178" t="s">
        <v>12</v>
      </c>
      <c r="E178">
        <v>58744.17</v>
      </c>
      <c r="F178" t="s">
        <v>313</v>
      </c>
      <c r="G178" s="8">
        <v>43171</v>
      </c>
      <c r="H178">
        <v>1</v>
      </c>
      <c r="I178" t="s">
        <v>312</v>
      </c>
      <c r="J178" t="s">
        <v>337</v>
      </c>
      <c r="K178" t="s">
        <v>21</v>
      </c>
      <c r="L178" s="9">
        <v>2493</v>
      </c>
      <c r="M178">
        <v>6.8301369863013699</v>
      </c>
    </row>
    <row r="179" spans="1:13" x14ac:dyDescent="0.45">
      <c r="A179" t="s">
        <v>579</v>
      </c>
      <c r="B179" t="s">
        <v>580</v>
      </c>
      <c r="C179" t="s">
        <v>11</v>
      </c>
      <c r="D179" t="s">
        <v>44</v>
      </c>
      <c r="E179">
        <v>73488.679999999993</v>
      </c>
      <c r="F179" t="s">
        <v>313</v>
      </c>
      <c r="G179" s="8">
        <v>43570</v>
      </c>
      <c r="H179">
        <v>1</v>
      </c>
      <c r="I179" t="s">
        <v>312</v>
      </c>
      <c r="J179" t="s">
        <v>319</v>
      </c>
      <c r="K179" t="s">
        <v>53</v>
      </c>
      <c r="L179" s="9">
        <v>2094</v>
      </c>
      <c r="M179">
        <v>5.7369863013698632</v>
      </c>
    </row>
    <row r="180" spans="1:13" x14ac:dyDescent="0.45">
      <c r="A180" t="s">
        <v>581</v>
      </c>
      <c r="B180" t="s">
        <v>582</v>
      </c>
      <c r="C180" t="s">
        <v>11</v>
      </c>
      <c r="D180" t="s">
        <v>44</v>
      </c>
      <c r="E180">
        <v>92704.48</v>
      </c>
      <c r="F180" t="s">
        <v>313</v>
      </c>
      <c r="G180" s="8">
        <v>43430</v>
      </c>
      <c r="H180">
        <v>1</v>
      </c>
      <c r="I180" t="s">
        <v>312</v>
      </c>
      <c r="J180" t="s">
        <v>319</v>
      </c>
      <c r="K180" t="s">
        <v>21</v>
      </c>
      <c r="L180" s="9">
        <v>2234</v>
      </c>
      <c r="M180">
        <v>6.1205479452054794</v>
      </c>
    </row>
    <row r="181" spans="1:13" x14ac:dyDescent="0.45">
      <c r="A181" t="s">
        <v>583</v>
      </c>
      <c r="B181" t="s">
        <v>584</v>
      </c>
      <c r="C181" t="s">
        <v>24</v>
      </c>
      <c r="D181" t="s">
        <v>59</v>
      </c>
      <c r="E181">
        <v>78443.78</v>
      </c>
      <c r="F181" t="s">
        <v>313</v>
      </c>
      <c r="G181" s="8">
        <v>43599</v>
      </c>
      <c r="H181">
        <v>1</v>
      </c>
      <c r="I181" t="s">
        <v>312</v>
      </c>
      <c r="J181" t="s">
        <v>319</v>
      </c>
      <c r="K181" t="s">
        <v>18</v>
      </c>
      <c r="L181" s="9">
        <v>2065</v>
      </c>
      <c r="M181">
        <v>5.6575342465753424</v>
      </c>
    </row>
    <row r="182" spans="1:13" x14ac:dyDescent="0.45">
      <c r="A182" t="s">
        <v>57</v>
      </c>
      <c r="B182" t="s">
        <v>58</v>
      </c>
      <c r="C182" t="s">
        <v>11</v>
      </c>
      <c r="D182" t="s">
        <v>59</v>
      </c>
      <c r="E182">
        <v>97105.19</v>
      </c>
      <c r="F182" t="s">
        <v>313</v>
      </c>
      <c r="G182" s="8">
        <v>44425</v>
      </c>
      <c r="H182">
        <v>1</v>
      </c>
      <c r="I182" t="s">
        <v>312</v>
      </c>
      <c r="J182" t="s">
        <v>13</v>
      </c>
      <c r="K182" t="s">
        <v>21</v>
      </c>
      <c r="L182" s="9">
        <v>1239</v>
      </c>
      <c r="M182">
        <v>3.3945205479452056</v>
      </c>
    </row>
    <row r="183" spans="1:13" x14ac:dyDescent="0.45">
      <c r="A183" t="s">
        <v>585</v>
      </c>
      <c r="B183" t="s">
        <v>586</v>
      </c>
      <c r="C183" t="s">
        <v>11</v>
      </c>
      <c r="D183" t="s">
        <v>62</v>
      </c>
      <c r="E183">
        <v>109163.39</v>
      </c>
      <c r="F183" t="s">
        <v>311</v>
      </c>
      <c r="G183" s="8">
        <v>44019</v>
      </c>
      <c r="H183">
        <v>0.8</v>
      </c>
      <c r="I183" t="s">
        <v>314</v>
      </c>
      <c r="J183" t="s">
        <v>13</v>
      </c>
      <c r="K183" t="s">
        <v>53</v>
      </c>
      <c r="L183" s="9">
        <v>1645</v>
      </c>
      <c r="M183">
        <v>4.506849315068493</v>
      </c>
    </row>
    <row r="184" spans="1:13" x14ac:dyDescent="0.45">
      <c r="A184" t="s">
        <v>587</v>
      </c>
      <c r="B184" t="s">
        <v>588</v>
      </c>
      <c r="C184" t="s">
        <v>24</v>
      </c>
      <c r="D184" t="s">
        <v>30</v>
      </c>
      <c r="E184">
        <v>31816.57</v>
      </c>
      <c r="F184" t="s">
        <v>331</v>
      </c>
      <c r="G184" s="8">
        <v>43497</v>
      </c>
      <c r="H184">
        <v>0.3</v>
      </c>
      <c r="I184" t="s">
        <v>314</v>
      </c>
      <c r="J184" t="s">
        <v>319</v>
      </c>
      <c r="K184" t="s">
        <v>26</v>
      </c>
      <c r="L184" s="9">
        <v>2167</v>
      </c>
      <c r="M184">
        <v>5.9369863013698634</v>
      </c>
    </row>
    <row r="185" spans="1:13" x14ac:dyDescent="0.45">
      <c r="A185" t="s">
        <v>589</v>
      </c>
      <c r="B185" t="s">
        <v>590</v>
      </c>
      <c r="C185" t="s">
        <v>11</v>
      </c>
      <c r="D185" t="s">
        <v>59</v>
      </c>
      <c r="E185">
        <v>118442.54</v>
      </c>
      <c r="F185" t="s">
        <v>311</v>
      </c>
      <c r="G185" s="8">
        <v>44193</v>
      </c>
      <c r="H185">
        <v>1</v>
      </c>
      <c r="I185" t="s">
        <v>312</v>
      </c>
      <c r="J185" t="s">
        <v>13</v>
      </c>
      <c r="K185" t="s">
        <v>56</v>
      </c>
      <c r="L185" s="9">
        <v>1471</v>
      </c>
      <c r="M185">
        <v>4.0301369863013701</v>
      </c>
    </row>
    <row r="186" spans="1:13" x14ac:dyDescent="0.45">
      <c r="A186" t="s">
        <v>100</v>
      </c>
      <c r="B186" t="s">
        <v>101</v>
      </c>
      <c r="C186" t="s">
        <v>11</v>
      </c>
      <c r="D186" t="s">
        <v>12</v>
      </c>
      <c r="E186">
        <v>84745.93</v>
      </c>
      <c r="F186" t="s">
        <v>313</v>
      </c>
      <c r="G186" s="8">
        <v>43707</v>
      </c>
      <c r="H186">
        <v>1</v>
      </c>
      <c r="I186" t="s">
        <v>312</v>
      </c>
      <c r="J186" t="s">
        <v>13</v>
      </c>
      <c r="K186" t="s">
        <v>14</v>
      </c>
      <c r="L186" s="9">
        <v>1957</v>
      </c>
      <c r="M186">
        <v>5.3616438356164382</v>
      </c>
    </row>
    <row r="187" spans="1:13" x14ac:dyDescent="0.45">
      <c r="A187" t="s">
        <v>373</v>
      </c>
      <c r="B187" t="s">
        <v>374</v>
      </c>
      <c r="C187" t="s">
        <v>11</v>
      </c>
      <c r="D187" t="s">
        <v>37</v>
      </c>
      <c r="E187">
        <v>69163.39</v>
      </c>
      <c r="F187" t="s">
        <v>313</v>
      </c>
      <c r="G187" s="8">
        <v>43397</v>
      </c>
      <c r="H187">
        <v>1</v>
      </c>
      <c r="I187" t="s">
        <v>312</v>
      </c>
      <c r="J187" t="s">
        <v>13</v>
      </c>
      <c r="K187" t="s">
        <v>26</v>
      </c>
      <c r="L187" s="9">
        <v>2267</v>
      </c>
      <c r="M187">
        <v>6.2109589041095887</v>
      </c>
    </row>
    <row r="188" spans="1:13" x14ac:dyDescent="0.45">
      <c r="A188" t="s">
        <v>545</v>
      </c>
      <c r="B188" t="s">
        <v>546</v>
      </c>
      <c r="C188" t="s">
        <v>11</v>
      </c>
      <c r="D188" t="s">
        <v>89</v>
      </c>
      <c r="E188">
        <v>84598.88</v>
      </c>
      <c r="F188" t="s">
        <v>313</v>
      </c>
      <c r="G188" s="8">
        <v>44116</v>
      </c>
      <c r="H188">
        <v>1</v>
      </c>
      <c r="I188" t="s">
        <v>312</v>
      </c>
      <c r="J188" t="s">
        <v>319</v>
      </c>
      <c r="K188" t="s">
        <v>53</v>
      </c>
      <c r="L188" s="9">
        <v>1548</v>
      </c>
      <c r="M188">
        <v>4.2410958904109588</v>
      </c>
    </row>
    <row r="189" spans="1:13" x14ac:dyDescent="0.45">
      <c r="A189" t="s">
        <v>591</v>
      </c>
      <c r="B189" t="s">
        <v>592</v>
      </c>
      <c r="C189" t="s">
        <v>11</v>
      </c>
      <c r="D189" t="s">
        <v>67</v>
      </c>
      <c r="E189">
        <v>68795.48</v>
      </c>
      <c r="F189" t="s">
        <v>313</v>
      </c>
      <c r="G189" s="8">
        <v>44277</v>
      </c>
      <c r="H189">
        <v>0.2</v>
      </c>
      <c r="I189" t="s">
        <v>314</v>
      </c>
      <c r="J189" t="s">
        <v>13</v>
      </c>
      <c r="K189" t="s">
        <v>26</v>
      </c>
      <c r="L189" s="9">
        <v>1387</v>
      </c>
      <c r="M189">
        <v>3.8</v>
      </c>
    </row>
    <row r="190" spans="1:13" x14ac:dyDescent="0.45">
      <c r="A190" t="s">
        <v>593</v>
      </c>
      <c r="B190" t="s">
        <v>594</v>
      </c>
      <c r="C190" t="s">
        <v>11</v>
      </c>
      <c r="D190" t="s">
        <v>62</v>
      </c>
      <c r="E190">
        <v>32269.91</v>
      </c>
      <c r="F190" t="s">
        <v>331</v>
      </c>
      <c r="G190" s="8">
        <v>43346</v>
      </c>
      <c r="H190">
        <v>1</v>
      </c>
      <c r="I190" t="s">
        <v>312</v>
      </c>
      <c r="J190" t="s">
        <v>13</v>
      </c>
      <c r="K190" t="s">
        <v>26</v>
      </c>
      <c r="L190" s="9">
        <v>2318</v>
      </c>
      <c r="M190">
        <v>6.3506849315068497</v>
      </c>
    </row>
    <row r="191" spans="1:13" x14ac:dyDescent="0.45">
      <c r="A191" t="s">
        <v>595</v>
      </c>
      <c r="B191" t="s">
        <v>596</v>
      </c>
      <c r="C191" t="s">
        <v>24</v>
      </c>
      <c r="D191" t="s">
        <v>47</v>
      </c>
      <c r="E191">
        <v>78705.929999999993</v>
      </c>
      <c r="F191" t="s">
        <v>313</v>
      </c>
      <c r="G191" s="8">
        <v>43409</v>
      </c>
      <c r="H191">
        <v>1</v>
      </c>
      <c r="I191" t="s">
        <v>312</v>
      </c>
      <c r="J191" t="s">
        <v>319</v>
      </c>
      <c r="K191" t="s">
        <v>53</v>
      </c>
      <c r="L191" s="9">
        <v>2255</v>
      </c>
      <c r="M191">
        <v>6.1780821917808222</v>
      </c>
    </row>
    <row r="192" spans="1:13" x14ac:dyDescent="0.45">
      <c r="A192" t="s">
        <v>597</v>
      </c>
      <c r="B192" t="s">
        <v>598</v>
      </c>
      <c r="C192" t="s">
        <v>24</v>
      </c>
      <c r="D192" t="s">
        <v>30</v>
      </c>
      <c r="E192">
        <v>53535.62</v>
      </c>
      <c r="F192" t="s">
        <v>313</v>
      </c>
      <c r="G192" s="8">
        <v>44110</v>
      </c>
      <c r="H192">
        <v>0.5</v>
      </c>
      <c r="I192" t="s">
        <v>314</v>
      </c>
      <c r="J192" t="s">
        <v>319</v>
      </c>
      <c r="K192" t="s">
        <v>53</v>
      </c>
      <c r="L192" s="9">
        <v>1554</v>
      </c>
      <c r="M192">
        <v>4.2575342465753421</v>
      </c>
    </row>
    <row r="193" spans="1:13" x14ac:dyDescent="0.45">
      <c r="A193" t="s">
        <v>87</v>
      </c>
      <c r="B193" t="s">
        <v>88</v>
      </c>
      <c r="C193" t="s">
        <v>11</v>
      </c>
      <c r="D193" t="s">
        <v>89</v>
      </c>
      <c r="E193">
        <v>41934.71</v>
      </c>
      <c r="F193" t="s">
        <v>331</v>
      </c>
      <c r="G193" s="8">
        <v>43780</v>
      </c>
      <c r="H193">
        <v>1</v>
      </c>
      <c r="I193" t="s">
        <v>312</v>
      </c>
      <c r="J193" t="s">
        <v>13</v>
      </c>
      <c r="K193" t="s">
        <v>26</v>
      </c>
      <c r="L193" s="9">
        <v>1884</v>
      </c>
      <c r="M193">
        <v>5.161643835616438</v>
      </c>
    </row>
    <row r="194" spans="1:13" x14ac:dyDescent="0.45">
      <c r="A194" t="s">
        <v>599</v>
      </c>
      <c r="B194" t="s">
        <v>600</v>
      </c>
      <c r="C194" t="s">
        <v>11</v>
      </c>
      <c r="D194" t="s">
        <v>67</v>
      </c>
      <c r="E194">
        <v>91929.69</v>
      </c>
      <c r="F194" t="s">
        <v>313</v>
      </c>
      <c r="G194" s="8">
        <v>44085</v>
      </c>
      <c r="H194">
        <v>1</v>
      </c>
      <c r="I194" t="s">
        <v>312</v>
      </c>
      <c r="J194" t="s">
        <v>319</v>
      </c>
      <c r="K194" t="s">
        <v>26</v>
      </c>
      <c r="L194" s="9">
        <v>1579</v>
      </c>
      <c r="M194">
        <v>4.3260273972602743</v>
      </c>
    </row>
    <row r="195" spans="1:13" x14ac:dyDescent="0.45">
      <c r="A195" t="s">
        <v>138</v>
      </c>
      <c r="B195" t="s">
        <v>139</v>
      </c>
      <c r="C195" t="s">
        <v>24</v>
      </c>
      <c r="D195" t="s">
        <v>47</v>
      </c>
      <c r="E195">
        <v>62281.24</v>
      </c>
      <c r="F195" t="s">
        <v>313</v>
      </c>
      <c r="G195" s="8">
        <v>43272</v>
      </c>
      <c r="H195">
        <v>1</v>
      </c>
      <c r="I195" t="s">
        <v>312</v>
      </c>
      <c r="J195" t="s">
        <v>13</v>
      </c>
      <c r="K195" t="s">
        <v>26</v>
      </c>
      <c r="L195" s="9">
        <v>2392</v>
      </c>
      <c r="M195">
        <v>6.5534246575342463</v>
      </c>
    </row>
    <row r="196" spans="1:13" x14ac:dyDescent="0.45">
      <c r="A196" t="s">
        <v>601</v>
      </c>
      <c r="B196" t="s">
        <v>602</v>
      </c>
      <c r="C196" t="s">
        <v>24</v>
      </c>
      <c r="D196" t="s">
        <v>37</v>
      </c>
      <c r="E196">
        <v>57925.91</v>
      </c>
      <c r="F196" t="s">
        <v>313</v>
      </c>
      <c r="G196" s="8">
        <v>43572</v>
      </c>
      <c r="H196">
        <v>0.5</v>
      </c>
      <c r="I196" t="s">
        <v>314</v>
      </c>
      <c r="J196" t="s">
        <v>13</v>
      </c>
      <c r="K196" t="s">
        <v>14</v>
      </c>
      <c r="L196" s="9">
        <v>2092</v>
      </c>
      <c r="M196">
        <v>5.7315068493150685</v>
      </c>
    </row>
    <row r="197" spans="1:13" x14ac:dyDescent="0.45">
      <c r="A197" t="s">
        <v>603</v>
      </c>
      <c r="B197" t="s">
        <v>604</v>
      </c>
      <c r="C197" t="s">
        <v>24</v>
      </c>
      <c r="D197" t="s">
        <v>59</v>
      </c>
      <c r="E197">
        <v>82239.53</v>
      </c>
      <c r="F197" t="s">
        <v>313</v>
      </c>
      <c r="G197" s="8">
        <v>43846</v>
      </c>
      <c r="H197">
        <v>1</v>
      </c>
      <c r="I197" t="s">
        <v>312</v>
      </c>
      <c r="J197" t="s">
        <v>337</v>
      </c>
      <c r="K197" t="s">
        <v>21</v>
      </c>
      <c r="L197" s="9">
        <v>1818</v>
      </c>
      <c r="M197">
        <v>4.9808219178082194</v>
      </c>
    </row>
    <row r="198" spans="1:13" x14ac:dyDescent="0.45">
      <c r="A198" t="s">
        <v>605</v>
      </c>
      <c r="B198" t="s">
        <v>606</v>
      </c>
      <c r="C198" t="s">
        <v>24</v>
      </c>
      <c r="D198" t="s">
        <v>59</v>
      </c>
      <c r="E198">
        <v>53184.02</v>
      </c>
      <c r="F198" t="s">
        <v>313</v>
      </c>
      <c r="G198" s="8">
        <v>43180</v>
      </c>
      <c r="H198">
        <v>1</v>
      </c>
      <c r="I198" t="s">
        <v>312</v>
      </c>
      <c r="J198" t="s">
        <v>319</v>
      </c>
      <c r="K198" t="s">
        <v>26</v>
      </c>
      <c r="L198" s="9">
        <v>2484</v>
      </c>
      <c r="M198">
        <v>6.8054794520547945</v>
      </c>
    </row>
    <row r="199" spans="1:13" x14ac:dyDescent="0.45">
      <c r="A199" t="s">
        <v>48</v>
      </c>
      <c r="B199" t="s">
        <v>49</v>
      </c>
      <c r="C199" t="s">
        <v>24</v>
      </c>
      <c r="D199" t="s">
        <v>37</v>
      </c>
      <c r="E199">
        <v>35936.31</v>
      </c>
      <c r="F199" t="s">
        <v>331</v>
      </c>
      <c r="G199" s="8">
        <v>43241</v>
      </c>
      <c r="H199">
        <v>1</v>
      </c>
      <c r="I199" t="s">
        <v>312</v>
      </c>
      <c r="J199" t="s">
        <v>13</v>
      </c>
      <c r="K199" t="s">
        <v>50</v>
      </c>
      <c r="L199" s="9">
        <v>2423</v>
      </c>
      <c r="M199">
        <v>6.6383561643835618</v>
      </c>
    </row>
    <row r="200" spans="1:13" x14ac:dyDescent="0.45">
      <c r="A200" t="s">
        <v>607</v>
      </c>
      <c r="B200" t="s">
        <v>608</v>
      </c>
      <c r="C200" t="s">
        <v>11</v>
      </c>
      <c r="D200" t="s">
        <v>62</v>
      </c>
      <c r="E200">
        <v>28305.08</v>
      </c>
      <c r="F200" t="s">
        <v>331</v>
      </c>
      <c r="G200" s="8">
        <v>43754</v>
      </c>
      <c r="H200">
        <v>1</v>
      </c>
      <c r="I200" t="s">
        <v>312</v>
      </c>
      <c r="J200" t="s">
        <v>13</v>
      </c>
      <c r="K200" t="s">
        <v>26</v>
      </c>
      <c r="L200" s="9">
        <v>1910</v>
      </c>
      <c r="M200">
        <v>5.2328767123287667</v>
      </c>
    </row>
    <row r="201" spans="1:13" x14ac:dyDescent="0.45">
      <c r="A201" t="s">
        <v>38</v>
      </c>
      <c r="B201" t="s">
        <v>39</v>
      </c>
      <c r="C201" t="s">
        <v>24</v>
      </c>
      <c r="D201" t="s">
        <v>27</v>
      </c>
      <c r="E201">
        <v>29774.76</v>
      </c>
      <c r="F201" t="s">
        <v>331</v>
      </c>
      <c r="G201" s="8">
        <v>44105</v>
      </c>
      <c r="H201">
        <v>1</v>
      </c>
      <c r="I201" t="s">
        <v>312</v>
      </c>
      <c r="J201" t="s">
        <v>13</v>
      </c>
      <c r="K201" t="s">
        <v>14</v>
      </c>
      <c r="L201" s="9">
        <v>1559</v>
      </c>
      <c r="M201">
        <v>4.2712328767123289</v>
      </c>
    </row>
    <row r="202" spans="1:13" x14ac:dyDescent="0.45">
      <c r="A202" t="s">
        <v>609</v>
      </c>
      <c r="B202" t="s">
        <v>610</v>
      </c>
      <c r="C202" t="s">
        <v>24</v>
      </c>
      <c r="D202" t="s">
        <v>37</v>
      </c>
      <c r="E202">
        <v>102515.81</v>
      </c>
      <c r="F202" t="s">
        <v>311</v>
      </c>
      <c r="G202" s="8">
        <v>43902</v>
      </c>
      <c r="H202">
        <v>1</v>
      </c>
      <c r="I202" t="s">
        <v>312</v>
      </c>
      <c r="J202" t="s">
        <v>319</v>
      </c>
      <c r="K202" t="s">
        <v>50</v>
      </c>
      <c r="L202" s="9">
        <v>1762</v>
      </c>
      <c r="M202">
        <v>4.8273972602739725</v>
      </c>
    </row>
    <row r="203" spans="1:13" x14ac:dyDescent="0.45">
      <c r="A203" t="s">
        <v>418</v>
      </c>
      <c r="B203" t="s">
        <v>419</v>
      </c>
      <c r="C203" t="s">
        <v>324</v>
      </c>
      <c r="D203" t="s">
        <v>44</v>
      </c>
      <c r="E203">
        <v>99448.78</v>
      </c>
      <c r="F203" t="s">
        <v>313</v>
      </c>
      <c r="G203" s="8">
        <v>43473</v>
      </c>
      <c r="H203">
        <v>1</v>
      </c>
      <c r="I203" t="s">
        <v>312</v>
      </c>
      <c r="J203" t="s">
        <v>319</v>
      </c>
      <c r="K203" t="s">
        <v>14</v>
      </c>
      <c r="L203" s="9">
        <v>2191</v>
      </c>
      <c r="M203">
        <v>6.0027397260273974</v>
      </c>
    </row>
    <row r="204" spans="1:13" x14ac:dyDescent="0.45">
      <c r="A204" t="s">
        <v>591</v>
      </c>
      <c r="B204" t="s">
        <v>592</v>
      </c>
      <c r="C204" t="s">
        <v>11</v>
      </c>
      <c r="D204" t="s">
        <v>67</v>
      </c>
      <c r="E204">
        <v>68795.48</v>
      </c>
      <c r="F204" t="s">
        <v>313</v>
      </c>
      <c r="G204" s="8">
        <v>44277</v>
      </c>
      <c r="H204">
        <v>0.2</v>
      </c>
      <c r="I204" t="s">
        <v>314</v>
      </c>
      <c r="J204" t="s">
        <v>13</v>
      </c>
      <c r="K204" t="s">
        <v>26</v>
      </c>
      <c r="L204" s="9">
        <v>1387</v>
      </c>
      <c r="M204">
        <v>3.8</v>
      </c>
    </row>
    <row r="205" spans="1:13" x14ac:dyDescent="0.45">
      <c r="A205" t="s">
        <v>449</v>
      </c>
      <c r="B205" t="s">
        <v>450</v>
      </c>
      <c r="C205" t="s">
        <v>11</v>
      </c>
      <c r="D205" t="s">
        <v>47</v>
      </c>
      <c r="E205">
        <v>99683.67</v>
      </c>
      <c r="F205" t="s">
        <v>313</v>
      </c>
      <c r="G205" s="8">
        <v>43500</v>
      </c>
      <c r="H205">
        <v>1</v>
      </c>
      <c r="I205" t="s">
        <v>312</v>
      </c>
      <c r="J205" t="s">
        <v>319</v>
      </c>
      <c r="K205" t="s">
        <v>53</v>
      </c>
      <c r="L205" s="9">
        <v>2164</v>
      </c>
      <c r="M205">
        <v>5.9287671232876713</v>
      </c>
    </row>
    <row r="206" spans="1:13" x14ac:dyDescent="0.45">
      <c r="A206" t="s">
        <v>611</v>
      </c>
      <c r="B206" t="s">
        <v>612</v>
      </c>
      <c r="C206" t="s">
        <v>24</v>
      </c>
      <c r="D206" t="s">
        <v>37</v>
      </c>
      <c r="E206">
        <v>38825.18</v>
      </c>
      <c r="F206" t="s">
        <v>331</v>
      </c>
      <c r="G206" s="8">
        <v>43696</v>
      </c>
      <c r="H206">
        <v>1</v>
      </c>
      <c r="I206" t="s">
        <v>312</v>
      </c>
      <c r="J206" t="s">
        <v>337</v>
      </c>
      <c r="K206" t="s">
        <v>26</v>
      </c>
      <c r="L206" s="9">
        <v>1968</v>
      </c>
      <c r="M206">
        <v>5.3917808219178083</v>
      </c>
    </row>
    <row r="207" spans="1:13" x14ac:dyDescent="0.45">
      <c r="A207" t="s">
        <v>613</v>
      </c>
      <c r="B207" t="s">
        <v>614</v>
      </c>
      <c r="C207" t="s">
        <v>11</v>
      </c>
      <c r="D207" t="s">
        <v>62</v>
      </c>
      <c r="E207">
        <v>71229.42</v>
      </c>
      <c r="F207" t="s">
        <v>313</v>
      </c>
      <c r="G207" s="8">
        <v>44166</v>
      </c>
      <c r="H207">
        <v>1</v>
      </c>
      <c r="I207" t="s">
        <v>312</v>
      </c>
      <c r="J207" t="s">
        <v>13</v>
      </c>
      <c r="K207" t="s">
        <v>18</v>
      </c>
      <c r="L207" s="9">
        <v>1498</v>
      </c>
      <c r="M207">
        <v>4.1041095890410961</v>
      </c>
    </row>
    <row r="208" spans="1:13" x14ac:dyDescent="0.45">
      <c r="A208" t="s">
        <v>19</v>
      </c>
      <c r="B208" t="s">
        <v>20</v>
      </c>
      <c r="C208" t="s">
        <v>11</v>
      </c>
      <c r="D208" t="s">
        <v>17</v>
      </c>
      <c r="E208">
        <v>80695.740000000005</v>
      </c>
      <c r="F208" t="s">
        <v>313</v>
      </c>
      <c r="G208" s="8">
        <v>43360</v>
      </c>
      <c r="H208">
        <v>1</v>
      </c>
      <c r="I208" t="s">
        <v>312</v>
      </c>
      <c r="J208" t="s">
        <v>13</v>
      </c>
      <c r="K208" t="s">
        <v>21</v>
      </c>
      <c r="L208" s="9">
        <v>2304</v>
      </c>
      <c r="M208">
        <v>6.3123287671232875</v>
      </c>
    </row>
    <row r="209" spans="1:13" x14ac:dyDescent="0.45">
      <c r="A209" t="s">
        <v>65</v>
      </c>
      <c r="B209" t="s">
        <v>66</v>
      </c>
      <c r="C209" t="s">
        <v>11</v>
      </c>
      <c r="D209" t="s">
        <v>67</v>
      </c>
      <c r="E209">
        <v>72502.61</v>
      </c>
      <c r="F209" t="s">
        <v>313</v>
      </c>
      <c r="G209" s="8">
        <v>44235</v>
      </c>
      <c r="H209">
        <v>1</v>
      </c>
      <c r="I209" t="s">
        <v>312</v>
      </c>
      <c r="J209" t="s">
        <v>13</v>
      </c>
      <c r="K209" t="s">
        <v>14</v>
      </c>
      <c r="L209" s="9">
        <v>1429</v>
      </c>
      <c r="M209">
        <v>3.9150684931506849</v>
      </c>
    </row>
    <row r="210" spans="1:13" x14ac:dyDescent="0.45">
      <c r="A210" t="s">
        <v>615</v>
      </c>
      <c r="B210" t="s">
        <v>616</v>
      </c>
      <c r="C210" t="s">
        <v>11</v>
      </c>
      <c r="D210" t="s">
        <v>67</v>
      </c>
      <c r="E210">
        <v>68197.899999999994</v>
      </c>
      <c r="F210" t="s">
        <v>313</v>
      </c>
      <c r="G210" s="8">
        <v>44119</v>
      </c>
      <c r="H210">
        <v>1</v>
      </c>
      <c r="I210" t="s">
        <v>312</v>
      </c>
      <c r="J210" t="s">
        <v>13</v>
      </c>
      <c r="K210" t="s">
        <v>56</v>
      </c>
      <c r="L210" s="9">
        <v>1545</v>
      </c>
      <c r="M210">
        <v>4.2328767123287667</v>
      </c>
    </row>
    <row r="211" spans="1:13" x14ac:dyDescent="0.45">
      <c r="A211" t="s">
        <v>617</v>
      </c>
      <c r="B211" t="s">
        <v>618</v>
      </c>
      <c r="C211" t="s">
        <v>24</v>
      </c>
      <c r="D211" t="s">
        <v>67</v>
      </c>
      <c r="E211">
        <v>89960.6</v>
      </c>
      <c r="F211" t="s">
        <v>313</v>
      </c>
      <c r="G211" s="8">
        <v>43515</v>
      </c>
      <c r="H211">
        <v>1</v>
      </c>
      <c r="I211" t="s">
        <v>312</v>
      </c>
      <c r="J211" t="s">
        <v>319</v>
      </c>
      <c r="K211" t="s">
        <v>56</v>
      </c>
      <c r="L211" s="9">
        <v>2149</v>
      </c>
      <c r="M211">
        <v>5.8876712328767127</v>
      </c>
    </row>
    <row r="212" spans="1:13" x14ac:dyDescent="0.45">
      <c r="A212" t="s">
        <v>539</v>
      </c>
      <c r="B212" t="s">
        <v>619</v>
      </c>
      <c r="C212" t="s">
        <v>24</v>
      </c>
      <c r="D212" t="s">
        <v>27</v>
      </c>
      <c r="E212">
        <v>28481.16</v>
      </c>
      <c r="F212" t="s">
        <v>331</v>
      </c>
      <c r="G212" s="8">
        <v>43916</v>
      </c>
      <c r="H212">
        <v>1</v>
      </c>
      <c r="I212" t="s">
        <v>312</v>
      </c>
      <c r="J212" t="s">
        <v>13</v>
      </c>
      <c r="K212" t="s">
        <v>18</v>
      </c>
      <c r="L212" s="9">
        <v>1748</v>
      </c>
      <c r="M212">
        <v>4.7890410958904113</v>
      </c>
    </row>
    <row r="213" spans="1:13" x14ac:dyDescent="0.45">
      <c r="A213" t="s">
        <v>399</v>
      </c>
      <c r="B213" t="s">
        <v>620</v>
      </c>
      <c r="C213" t="s">
        <v>11</v>
      </c>
      <c r="D213" t="s">
        <v>12</v>
      </c>
      <c r="E213">
        <v>116767.63</v>
      </c>
      <c r="F213" t="s">
        <v>311</v>
      </c>
      <c r="G213" s="8">
        <v>43949</v>
      </c>
      <c r="H213">
        <v>0.4</v>
      </c>
      <c r="I213" t="s">
        <v>314</v>
      </c>
      <c r="J213" t="s">
        <v>337</v>
      </c>
      <c r="K213" t="s">
        <v>50</v>
      </c>
      <c r="L213" s="9">
        <v>1715</v>
      </c>
      <c r="M213">
        <v>4.6986301369863011</v>
      </c>
    </row>
    <row r="214" spans="1:13" x14ac:dyDescent="0.45">
      <c r="A214" t="s">
        <v>621</v>
      </c>
      <c r="B214" t="s">
        <v>622</v>
      </c>
      <c r="C214" t="s">
        <v>24</v>
      </c>
      <c r="D214" t="s">
        <v>67</v>
      </c>
      <c r="E214">
        <v>80360.41</v>
      </c>
      <c r="F214" t="s">
        <v>313</v>
      </c>
      <c r="G214" s="8">
        <v>44167</v>
      </c>
      <c r="H214">
        <v>1</v>
      </c>
      <c r="I214" t="s">
        <v>312</v>
      </c>
      <c r="J214" t="s">
        <v>13</v>
      </c>
      <c r="K214" t="s">
        <v>26</v>
      </c>
      <c r="L214" s="9">
        <v>1497</v>
      </c>
      <c r="M214">
        <v>4.1013698630136988</v>
      </c>
    </row>
    <row r="215" spans="1:13" x14ac:dyDescent="0.45">
      <c r="A215" t="s">
        <v>134</v>
      </c>
      <c r="B215" t="s">
        <v>135</v>
      </c>
      <c r="C215" t="s">
        <v>11</v>
      </c>
      <c r="D215" t="s">
        <v>89</v>
      </c>
      <c r="E215">
        <v>77045.440000000002</v>
      </c>
      <c r="F215" t="s">
        <v>313</v>
      </c>
      <c r="G215" s="8">
        <v>43636</v>
      </c>
      <c r="H215">
        <v>1</v>
      </c>
      <c r="I215" t="s">
        <v>312</v>
      </c>
      <c r="J215" t="s">
        <v>13</v>
      </c>
      <c r="K215" t="s">
        <v>26</v>
      </c>
      <c r="L215" s="9">
        <v>2028</v>
      </c>
      <c r="M215">
        <v>5.5561643835616437</v>
      </c>
    </row>
    <row r="216" spans="1:13" x14ac:dyDescent="0.45">
      <c r="A216" t="s">
        <v>9</v>
      </c>
      <c r="B216" t="s">
        <v>10</v>
      </c>
      <c r="C216" t="s">
        <v>11</v>
      </c>
      <c r="D216" t="s">
        <v>12</v>
      </c>
      <c r="E216">
        <v>96135.75</v>
      </c>
      <c r="F216" t="s">
        <v>313</v>
      </c>
      <c r="G216" s="8">
        <v>44025</v>
      </c>
      <c r="H216">
        <v>0.3</v>
      </c>
      <c r="I216" t="s">
        <v>314</v>
      </c>
      <c r="J216" t="s">
        <v>13</v>
      </c>
      <c r="K216" t="s">
        <v>14</v>
      </c>
      <c r="L216" s="9">
        <v>1639</v>
      </c>
      <c r="M216">
        <v>4.4904109589041097</v>
      </c>
    </row>
    <row r="217" spans="1:13" x14ac:dyDescent="0.45">
      <c r="A217" t="s">
        <v>623</v>
      </c>
      <c r="B217" t="s">
        <v>624</v>
      </c>
      <c r="C217" t="s">
        <v>11</v>
      </c>
      <c r="D217" t="s">
        <v>89</v>
      </c>
      <c r="E217">
        <v>102129.37</v>
      </c>
      <c r="F217" t="s">
        <v>311</v>
      </c>
      <c r="G217" s="8">
        <v>44396</v>
      </c>
      <c r="H217">
        <v>1</v>
      </c>
      <c r="I217" t="s">
        <v>312</v>
      </c>
      <c r="J217" t="s">
        <v>13</v>
      </c>
      <c r="K217" t="s">
        <v>21</v>
      </c>
      <c r="L217" s="9">
        <v>1268</v>
      </c>
      <c r="M217">
        <v>3.473972602739726</v>
      </c>
    </row>
    <row r="218" spans="1:13" x14ac:dyDescent="0.45">
      <c r="A218" t="s">
        <v>625</v>
      </c>
      <c r="B218" t="s">
        <v>626</v>
      </c>
      <c r="C218" t="s">
        <v>11</v>
      </c>
      <c r="D218" t="s">
        <v>12</v>
      </c>
      <c r="E218">
        <v>99965.97</v>
      </c>
      <c r="F218" t="s">
        <v>313</v>
      </c>
      <c r="G218" s="8">
        <v>43133</v>
      </c>
      <c r="H218">
        <v>1</v>
      </c>
      <c r="I218" t="s">
        <v>312</v>
      </c>
      <c r="J218" t="s">
        <v>13</v>
      </c>
      <c r="K218" t="s">
        <v>26</v>
      </c>
      <c r="L218" s="9">
        <v>2531</v>
      </c>
      <c r="M218">
        <v>6.934246575342466</v>
      </c>
    </row>
    <row r="219" spans="1:13" x14ac:dyDescent="0.45">
      <c r="A219" t="s">
        <v>627</v>
      </c>
      <c r="B219" t="s">
        <v>628</v>
      </c>
      <c r="C219" t="s">
        <v>11</v>
      </c>
      <c r="D219" t="s">
        <v>67</v>
      </c>
      <c r="E219">
        <v>49625.64</v>
      </c>
      <c r="F219" t="s">
        <v>331</v>
      </c>
      <c r="G219" s="8">
        <v>44384</v>
      </c>
      <c r="H219">
        <v>0.5</v>
      </c>
      <c r="I219" t="s">
        <v>314</v>
      </c>
      <c r="J219" t="s">
        <v>319</v>
      </c>
      <c r="K219" t="s">
        <v>26</v>
      </c>
      <c r="L219" s="9">
        <v>1280</v>
      </c>
      <c r="M219">
        <v>3.506849315068493</v>
      </c>
    </row>
    <row r="220" spans="1:13" x14ac:dyDescent="0.45">
      <c r="A220" t="s">
        <v>629</v>
      </c>
      <c r="B220" t="s">
        <v>630</v>
      </c>
      <c r="C220" t="s">
        <v>11</v>
      </c>
      <c r="D220" t="s">
        <v>59</v>
      </c>
      <c r="E220">
        <v>94815.28</v>
      </c>
      <c r="F220" t="s">
        <v>313</v>
      </c>
      <c r="G220" s="8">
        <v>43440</v>
      </c>
      <c r="H220">
        <v>1</v>
      </c>
      <c r="I220" t="s">
        <v>312</v>
      </c>
      <c r="J220" t="s">
        <v>13</v>
      </c>
      <c r="K220" t="s">
        <v>53</v>
      </c>
      <c r="L220" s="9">
        <v>2224</v>
      </c>
      <c r="M220">
        <v>6.0931506849315067</v>
      </c>
    </row>
    <row r="221" spans="1:13" x14ac:dyDescent="0.45">
      <c r="A221" t="s">
        <v>104</v>
      </c>
      <c r="B221" t="s">
        <v>105</v>
      </c>
      <c r="C221" t="s">
        <v>24</v>
      </c>
      <c r="D221" t="s">
        <v>82</v>
      </c>
      <c r="E221">
        <v>36714.379999999997</v>
      </c>
      <c r="F221" t="s">
        <v>331</v>
      </c>
      <c r="G221" s="8">
        <v>44175</v>
      </c>
      <c r="H221">
        <v>1</v>
      </c>
      <c r="I221" t="s">
        <v>312</v>
      </c>
      <c r="J221" t="s">
        <v>13</v>
      </c>
      <c r="K221" t="s">
        <v>50</v>
      </c>
      <c r="L221" s="9">
        <v>1489</v>
      </c>
      <c r="M221">
        <v>4.0794520547945208</v>
      </c>
    </row>
    <row r="222" spans="1:13" x14ac:dyDescent="0.45">
      <c r="A222" t="s">
        <v>28</v>
      </c>
      <c r="B222" t="s">
        <v>29</v>
      </c>
      <c r="C222" t="s">
        <v>11</v>
      </c>
      <c r="D222" t="s">
        <v>30</v>
      </c>
      <c r="E222">
        <v>67905.8</v>
      </c>
      <c r="F222" t="s">
        <v>313</v>
      </c>
      <c r="G222" s="8">
        <v>44194</v>
      </c>
      <c r="H222">
        <v>1</v>
      </c>
      <c r="I222" t="s">
        <v>312</v>
      </c>
      <c r="J222" t="s">
        <v>13</v>
      </c>
      <c r="K222" t="s">
        <v>26</v>
      </c>
      <c r="L222" s="9">
        <v>1470</v>
      </c>
      <c r="M222">
        <v>4.0273972602739727</v>
      </c>
    </row>
    <row r="223" spans="1:13" x14ac:dyDescent="0.45">
      <c r="A223" t="s">
        <v>631</v>
      </c>
      <c r="B223" t="s">
        <v>632</v>
      </c>
      <c r="C223" t="s">
        <v>24</v>
      </c>
      <c r="D223" t="s">
        <v>44</v>
      </c>
      <c r="E223">
        <v>69862.38</v>
      </c>
      <c r="F223" t="s">
        <v>313</v>
      </c>
      <c r="G223" s="8">
        <v>43458</v>
      </c>
      <c r="H223">
        <v>1</v>
      </c>
      <c r="I223" t="s">
        <v>312</v>
      </c>
      <c r="J223" t="s">
        <v>13</v>
      </c>
      <c r="K223" t="s">
        <v>14</v>
      </c>
      <c r="L223" s="9">
        <v>2206</v>
      </c>
      <c r="M223">
        <v>6.043835616438356</v>
      </c>
    </row>
    <row r="224" spans="1:13" x14ac:dyDescent="0.45">
      <c r="A224" t="s">
        <v>74</v>
      </c>
      <c r="B224" t="s">
        <v>497</v>
      </c>
      <c r="C224" t="s">
        <v>24</v>
      </c>
      <c r="D224" t="s">
        <v>37</v>
      </c>
      <c r="E224">
        <v>36547.58</v>
      </c>
      <c r="F224" t="s">
        <v>331</v>
      </c>
      <c r="G224" s="8">
        <v>43416</v>
      </c>
      <c r="H224">
        <v>1</v>
      </c>
      <c r="I224" t="s">
        <v>312</v>
      </c>
      <c r="J224" t="s">
        <v>13</v>
      </c>
      <c r="K224" t="s">
        <v>26</v>
      </c>
      <c r="L224" s="9">
        <v>2248</v>
      </c>
      <c r="M224">
        <v>6.1589041095890407</v>
      </c>
    </row>
    <row r="225" spans="1:13" x14ac:dyDescent="0.45">
      <c r="A225" t="s">
        <v>633</v>
      </c>
      <c r="B225" t="s">
        <v>634</v>
      </c>
      <c r="C225" t="s">
        <v>24</v>
      </c>
      <c r="D225" t="s">
        <v>17</v>
      </c>
      <c r="E225">
        <v>106400.02</v>
      </c>
      <c r="F225" t="s">
        <v>311</v>
      </c>
      <c r="G225" s="8">
        <v>44021</v>
      </c>
      <c r="H225">
        <v>1</v>
      </c>
      <c r="I225" t="s">
        <v>312</v>
      </c>
      <c r="J225" t="s">
        <v>337</v>
      </c>
      <c r="K225" t="s">
        <v>50</v>
      </c>
      <c r="L225" s="9">
        <v>1643</v>
      </c>
      <c r="M225">
        <v>4.5013698630136982</v>
      </c>
    </row>
    <row r="226" spans="1:13" x14ac:dyDescent="0.45">
      <c r="A226" t="s">
        <v>635</v>
      </c>
      <c r="B226" t="s">
        <v>636</v>
      </c>
      <c r="C226" t="s">
        <v>24</v>
      </c>
      <c r="D226" t="s">
        <v>44</v>
      </c>
      <c r="E226">
        <v>103494.94</v>
      </c>
      <c r="F226" t="s">
        <v>311</v>
      </c>
      <c r="G226" s="8">
        <v>43256</v>
      </c>
      <c r="H226">
        <v>1</v>
      </c>
      <c r="I226" t="s">
        <v>312</v>
      </c>
      <c r="J226" t="s">
        <v>13</v>
      </c>
      <c r="K226" t="s">
        <v>26</v>
      </c>
      <c r="L226" s="9">
        <v>2408</v>
      </c>
      <c r="M226">
        <v>6.5972602739726032</v>
      </c>
    </row>
    <row r="227" spans="1:13" x14ac:dyDescent="0.45">
      <c r="A227" t="s">
        <v>554</v>
      </c>
      <c r="B227" t="s">
        <v>555</v>
      </c>
      <c r="C227" t="s">
        <v>24</v>
      </c>
      <c r="D227" t="s">
        <v>89</v>
      </c>
      <c r="E227">
        <v>96753.78</v>
      </c>
      <c r="F227" t="s">
        <v>313</v>
      </c>
      <c r="G227" s="8">
        <v>44494</v>
      </c>
      <c r="H227">
        <v>1</v>
      </c>
      <c r="I227" t="s">
        <v>312</v>
      </c>
      <c r="J227" t="s">
        <v>13</v>
      </c>
      <c r="K227" t="s">
        <v>56</v>
      </c>
      <c r="L227" s="9">
        <v>1170</v>
      </c>
      <c r="M227">
        <v>3.2054794520547945</v>
      </c>
    </row>
    <row r="228" spans="1:13" x14ac:dyDescent="0.45">
      <c r="A228" t="s">
        <v>19</v>
      </c>
      <c r="B228" t="s">
        <v>20</v>
      </c>
      <c r="C228" t="s">
        <v>11</v>
      </c>
      <c r="D228" t="s">
        <v>17</v>
      </c>
      <c r="E228">
        <v>80695.740000000005</v>
      </c>
      <c r="F228" t="s">
        <v>313</v>
      </c>
      <c r="G228" s="8">
        <v>43360</v>
      </c>
      <c r="H228">
        <v>1</v>
      </c>
      <c r="I228" t="s">
        <v>312</v>
      </c>
      <c r="J228" t="s">
        <v>13</v>
      </c>
      <c r="K228" t="s">
        <v>21</v>
      </c>
      <c r="L228" s="9">
        <v>2304</v>
      </c>
      <c r="M228">
        <v>6.3123287671232875</v>
      </c>
    </row>
    <row r="229" spans="1:13" x14ac:dyDescent="0.45">
      <c r="A229" t="s">
        <v>637</v>
      </c>
      <c r="B229" t="s">
        <v>638</v>
      </c>
      <c r="C229" t="s">
        <v>11</v>
      </c>
      <c r="D229" t="s">
        <v>27</v>
      </c>
      <c r="E229">
        <v>61213.01</v>
      </c>
      <c r="F229" t="s">
        <v>313</v>
      </c>
      <c r="G229" s="8">
        <v>44365</v>
      </c>
      <c r="H229">
        <v>1</v>
      </c>
      <c r="I229" t="s">
        <v>312</v>
      </c>
      <c r="J229" t="s">
        <v>13</v>
      </c>
      <c r="K229" t="s">
        <v>50</v>
      </c>
      <c r="L229" s="9">
        <v>1299</v>
      </c>
      <c r="M229">
        <v>3.558904109589041</v>
      </c>
    </row>
    <row r="230" spans="1:13" x14ac:dyDescent="0.45">
      <c r="A230" t="s">
        <v>639</v>
      </c>
      <c r="B230" t="s">
        <v>640</v>
      </c>
      <c r="C230" t="s">
        <v>24</v>
      </c>
      <c r="D230" t="s">
        <v>47</v>
      </c>
      <c r="E230">
        <v>69709.509999999995</v>
      </c>
      <c r="F230" t="s">
        <v>313</v>
      </c>
      <c r="G230" s="8">
        <v>43472</v>
      </c>
      <c r="H230">
        <v>1</v>
      </c>
      <c r="I230" t="s">
        <v>312</v>
      </c>
      <c r="J230" t="s">
        <v>13</v>
      </c>
      <c r="K230" t="s">
        <v>18</v>
      </c>
      <c r="L230" s="9">
        <v>2192</v>
      </c>
      <c r="M230">
        <v>6.0054794520547947</v>
      </c>
    </row>
    <row r="231" spans="1:13" x14ac:dyDescent="0.45">
      <c r="A231" t="s">
        <v>641</v>
      </c>
      <c r="B231" t="s">
        <v>642</v>
      </c>
      <c r="C231" t="s">
        <v>11</v>
      </c>
      <c r="D231" t="s">
        <v>47</v>
      </c>
      <c r="E231">
        <v>46751.7</v>
      </c>
      <c r="F231" t="s">
        <v>331</v>
      </c>
      <c r="G231" s="8">
        <v>43843</v>
      </c>
      <c r="H231">
        <v>1</v>
      </c>
      <c r="I231" t="s">
        <v>312</v>
      </c>
      <c r="J231" t="s">
        <v>319</v>
      </c>
      <c r="K231" t="s">
        <v>18</v>
      </c>
      <c r="L231" s="9">
        <v>1821</v>
      </c>
      <c r="M231">
        <v>4.9890410958904106</v>
      </c>
    </row>
    <row r="232" spans="1:13" x14ac:dyDescent="0.45">
      <c r="A232" t="s">
        <v>68</v>
      </c>
      <c r="B232" t="s">
        <v>69</v>
      </c>
      <c r="C232" t="s">
        <v>24</v>
      </c>
      <c r="D232" t="s">
        <v>62</v>
      </c>
      <c r="E232">
        <v>77096.05</v>
      </c>
      <c r="F232" t="s">
        <v>313</v>
      </c>
      <c r="G232" s="8">
        <v>43217</v>
      </c>
      <c r="H232">
        <v>1</v>
      </c>
      <c r="I232" t="s">
        <v>312</v>
      </c>
      <c r="J232" t="s">
        <v>13</v>
      </c>
      <c r="K232" t="s">
        <v>50</v>
      </c>
      <c r="L232" s="9">
        <v>2447</v>
      </c>
      <c r="M232">
        <v>6.7041095890410958</v>
      </c>
    </row>
    <row r="233" spans="1:13" x14ac:dyDescent="0.45">
      <c r="A233" t="s">
        <v>389</v>
      </c>
      <c r="B233" t="s">
        <v>390</v>
      </c>
      <c r="C233" t="s">
        <v>11</v>
      </c>
      <c r="D233" t="s">
        <v>67</v>
      </c>
      <c r="E233">
        <v>67818.14</v>
      </c>
      <c r="F233" t="s">
        <v>313</v>
      </c>
      <c r="G233" s="8">
        <v>43406</v>
      </c>
      <c r="H233">
        <v>0.6</v>
      </c>
      <c r="I233" t="s">
        <v>314</v>
      </c>
      <c r="J233" t="s">
        <v>319</v>
      </c>
      <c r="K233" t="s">
        <v>26</v>
      </c>
      <c r="L233" s="9">
        <v>2258</v>
      </c>
      <c r="M233">
        <v>6.1863013698630134</v>
      </c>
    </row>
    <row r="234" spans="1:13" x14ac:dyDescent="0.45">
      <c r="A234" t="s">
        <v>643</v>
      </c>
      <c r="B234" t="s">
        <v>644</v>
      </c>
      <c r="C234" t="s">
        <v>24</v>
      </c>
      <c r="D234" t="s">
        <v>67</v>
      </c>
      <c r="E234">
        <v>77743.149999999994</v>
      </c>
      <c r="F234" t="s">
        <v>313</v>
      </c>
      <c r="G234" s="8">
        <v>43920</v>
      </c>
      <c r="H234">
        <v>1</v>
      </c>
      <c r="I234" t="s">
        <v>312</v>
      </c>
      <c r="J234" t="s">
        <v>13</v>
      </c>
      <c r="K234" t="s">
        <v>50</v>
      </c>
      <c r="L234" s="9">
        <v>1744</v>
      </c>
      <c r="M234">
        <v>4.7780821917808218</v>
      </c>
    </row>
    <row r="235" spans="1:13" x14ac:dyDescent="0.45">
      <c r="A235" t="s">
        <v>72</v>
      </c>
      <c r="B235" t="s">
        <v>73</v>
      </c>
      <c r="C235" t="s">
        <v>24</v>
      </c>
      <c r="D235" t="s">
        <v>44</v>
      </c>
      <c r="E235">
        <v>48525.71</v>
      </c>
      <c r="F235" t="s">
        <v>331</v>
      </c>
      <c r="G235" s="8">
        <v>43264</v>
      </c>
      <c r="H235">
        <v>1</v>
      </c>
      <c r="I235" t="s">
        <v>312</v>
      </c>
      <c r="J235" t="s">
        <v>13</v>
      </c>
      <c r="K235" t="s">
        <v>18</v>
      </c>
      <c r="L235" s="9">
        <v>2400</v>
      </c>
      <c r="M235">
        <v>6.5753424657534243</v>
      </c>
    </row>
    <row r="236" spans="1:13" x14ac:dyDescent="0.45">
      <c r="A236" t="s">
        <v>635</v>
      </c>
      <c r="B236" t="s">
        <v>636</v>
      </c>
      <c r="C236" t="s">
        <v>24</v>
      </c>
      <c r="D236" t="s">
        <v>44</v>
      </c>
      <c r="E236">
        <v>103494.94</v>
      </c>
      <c r="F236" t="s">
        <v>311</v>
      </c>
      <c r="G236" s="8">
        <v>43256</v>
      </c>
      <c r="H236">
        <v>1</v>
      </c>
      <c r="I236" t="s">
        <v>312</v>
      </c>
      <c r="J236" t="s">
        <v>13</v>
      </c>
      <c r="K236" t="s">
        <v>26</v>
      </c>
      <c r="L236" s="9">
        <v>2408</v>
      </c>
      <c r="M236">
        <v>6.5972602739726032</v>
      </c>
    </row>
    <row r="237" spans="1:13" x14ac:dyDescent="0.45">
      <c r="A237" t="s">
        <v>633</v>
      </c>
      <c r="B237" t="s">
        <v>645</v>
      </c>
      <c r="C237" t="s">
        <v>24</v>
      </c>
      <c r="D237" t="s">
        <v>17</v>
      </c>
      <c r="E237">
        <v>106400.02</v>
      </c>
      <c r="F237" t="s">
        <v>311</v>
      </c>
      <c r="G237" s="8">
        <v>44021</v>
      </c>
      <c r="H237">
        <v>1</v>
      </c>
      <c r="I237" t="s">
        <v>312</v>
      </c>
      <c r="J237" t="s">
        <v>337</v>
      </c>
      <c r="K237" t="s">
        <v>50</v>
      </c>
      <c r="L237" s="9">
        <v>1643</v>
      </c>
      <c r="M237">
        <v>4.5013698630136982</v>
      </c>
    </row>
    <row r="238" spans="1:13" x14ac:dyDescent="0.45">
      <c r="A238" t="s">
        <v>646</v>
      </c>
      <c r="B238" t="s">
        <v>647</v>
      </c>
      <c r="C238" t="s">
        <v>24</v>
      </c>
      <c r="D238" t="s">
        <v>44</v>
      </c>
      <c r="E238">
        <v>65569.36</v>
      </c>
      <c r="F238" t="s">
        <v>313</v>
      </c>
      <c r="G238" s="8">
        <v>43293</v>
      </c>
      <c r="H238">
        <v>1</v>
      </c>
      <c r="I238" t="s">
        <v>312</v>
      </c>
      <c r="J238" t="s">
        <v>319</v>
      </c>
      <c r="K238" t="s">
        <v>56</v>
      </c>
      <c r="L238" s="9">
        <v>2371</v>
      </c>
      <c r="M238">
        <v>6.4958904109589044</v>
      </c>
    </row>
    <row r="239" spans="1:13" x14ac:dyDescent="0.45">
      <c r="A239" t="s">
        <v>508</v>
      </c>
      <c r="B239" t="s">
        <v>648</v>
      </c>
      <c r="C239" t="s">
        <v>24</v>
      </c>
      <c r="D239" t="s">
        <v>67</v>
      </c>
      <c r="E239">
        <v>40445.29</v>
      </c>
      <c r="F239" t="s">
        <v>331</v>
      </c>
      <c r="G239" s="8">
        <v>44393</v>
      </c>
      <c r="H239">
        <v>1</v>
      </c>
      <c r="I239" t="s">
        <v>312</v>
      </c>
      <c r="J239" t="s">
        <v>13</v>
      </c>
      <c r="K239" t="s">
        <v>50</v>
      </c>
      <c r="L239" s="9">
        <v>1271</v>
      </c>
      <c r="M239">
        <v>3.4821917808219176</v>
      </c>
    </row>
    <row r="240" spans="1:13" x14ac:dyDescent="0.45">
      <c r="A240" t="s">
        <v>649</v>
      </c>
      <c r="B240" t="s">
        <v>650</v>
      </c>
      <c r="C240" t="s">
        <v>11</v>
      </c>
      <c r="D240" t="s">
        <v>59</v>
      </c>
      <c r="E240">
        <v>114772.32</v>
      </c>
      <c r="F240" t="s">
        <v>311</v>
      </c>
      <c r="G240" s="8">
        <v>44251</v>
      </c>
      <c r="H240">
        <v>1</v>
      </c>
      <c r="I240" t="s">
        <v>312</v>
      </c>
      <c r="J240" t="s">
        <v>13</v>
      </c>
      <c r="K240" t="s">
        <v>21</v>
      </c>
      <c r="L240" s="9">
        <v>1413</v>
      </c>
      <c r="M240">
        <v>3.871232876712329</v>
      </c>
    </row>
    <row r="241" spans="1:13" x14ac:dyDescent="0.45">
      <c r="A241" t="s">
        <v>651</v>
      </c>
      <c r="B241" t="s">
        <v>652</v>
      </c>
      <c r="C241" t="s">
        <v>11</v>
      </c>
      <c r="D241" t="s">
        <v>12</v>
      </c>
      <c r="E241">
        <v>56253.81</v>
      </c>
      <c r="F241" t="s">
        <v>313</v>
      </c>
      <c r="G241" s="8">
        <v>44421</v>
      </c>
      <c r="H241">
        <v>1</v>
      </c>
      <c r="I241" t="s">
        <v>312</v>
      </c>
      <c r="J241" t="s">
        <v>13</v>
      </c>
      <c r="K241" t="s">
        <v>56</v>
      </c>
      <c r="L241" s="9">
        <v>1243</v>
      </c>
      <c r="M241">
        <v>3.4054794520547946</v>
      </c>
    </row>
    <row r="242" spans="1:13" x14ac:dyDescent="0.45">
      <c r="A242" t="s">
        <v>653</v>
      </c>
      <c r="B242" t="s">
        <v>654</v>
      </c>
      <c r="C242" t="s">
        <v>11</v>
      </c>
      <c r="D242" t="s">
        <v>67</v>
      </c>
      <c r="E242">
        <v>51798.25</v>
      </c>
      <c r="F242" t="s">
        <v>313</v>
      </c>
      <c r="G242" s="8">
        <v>43665</v>
      </c>
      <c r="H242">
        <v>1</v>
      </c>
      <c r="I242" t="s">
        <v>312</v>
      </c>
      <c r="J242" t="s">
        <v>13</v>
      </c>
      <c r="K242" t="s">
        <v>18</v>
      </c>
      <c r="L242" s="9">
        <v>1999</v>
      </c>
      <c r="M242">
        <v>5.4767123287671229</v>
      </c>
    </row>
    <row r="243" spans="1:13" x14ac:dyDescent="0.45">
      <c r="A243" t="s">
        <v>655</v>
      </c>
      <c r="B243" t="s">
        <v>656</v>
      </c>
      <c r="C243" t="s">
        <v>24</v>
      </c>
      <c r="D243" t="s">
        <v>44</v>
      </c>
      <c r="E243">
        <v>28329.77</v>
      </c>
      <c r="F243" t="s">
        <v>331</v>
      </c>
      <c r="G243" s="8">
        <v>43402</v>
      </c>
      <c r="H243">
        <v>1</v>
      </c>
      <c r="I243" t="s">
        <v>312</v>
      </c>
      <c r="J243" t="s">
        <v>13</v>
      </c>
      <c r="K243" t="s">
        <v>53</v>
      </c>
      <c r="L243" s="9">
        <v>2262</v>
      </c>
      <c r="M243">
        <v>6.1972602739726028</v>
      </c>
    </row>
    <row r="244" spans="1:13" x14ac:dyDescent="0.45">
      <c r="A244" t="s">
        <v>657</v>
      </c>
      <c r="B244" t="s">
        <v>658</v>
      </c>
      <c r="C244" t="s">
        <v>11</v>
      </c>
      <c r="D244" t="s">
        <v>12</v>
      </c>
      <c r="E244">
        <v>93964.3</v>
      </c>
      <c r="F244" t="s">
        <v>313</v>
      </c>
      <c r="G244" s="8">
        <v>44454</v>
      </c>
      <c r="H244">
        <v>0.4</v>
      </c>
      <c r="I244" t="s">
        <v>314</v>
      </c>
      <c r="J244" t="s">
        <v>319</v>
      </c>
      <c r="K244" t="s">
        <v>18</v>
      </c>
      <c r="L244" s="9">
        <v>1210</v>
      </c>
      <c r="M244">
        <v>3.3150684931506849</v>
      </c>
    </row>
    <row r="245" spans="1:13" x14ac:dyDescent="0.45">
      <c r="A245" t="s">
        <v>659</v>
      </c>
      <c r="B245" t="s">
        <v>660</v>
      </c>
      <c r="C245" t="s">
        <v>24</v>
      </c>
      <c r="D245" t="s">
        <v>17</v>
      </c>
      <c r="E245">
        <v>90884.32</v>
      </c>
      <c r="F245" t="s">
        <v>313</v>
      </c>
      <c r="G245" s="8">
        <v>44039</v>
      </c>
      <c r="H245">
        <v>0.5</v>
      </c>
      <c r="I245" t="s">
        <v>314</v>
      </c>
      <c r="J245" t="s">
        <v>13</v>
      </c>
      <c r="K245" t="s">
        <v>21</v>
      </c>
      <c r="L245" s="9">
        <v>1625</v>
      </c>
      <c r="M245">
        <v>4.4520547945205475</v>
      </c>
    </row>
    <row r="246" spans="1:13" x14ac:dyDescent="0.45">
      <c r="A246" t="s">
        <v>60</v>
      </c>
      <c r="B246" t="s">
        <v>61</v>
      </c>
      <c r="C246" t="s">
        <v>24</v>
      </c>
      <c r="D246" t="s">
        <v>62</v>
      </c>
      <c r="E246">
        <v>84742.86</v>
      </c>
      <c r="F246" t="s">
        <v>313</v>
      </c>
      <c r="G246" s="8">
        <v>44098</v>
      </c>
      <c r="H246">
        <v>1</v>
      </c>
      <c r="I246" t="s">
        <v>312</v>
      </c>
      <c r="J246" t="s">
        <v>13</v>
      </c>
      <c r="K246" t="s">
        <v>56</v>
      </c>
      <c r="L246" s="9">
        <v>1566</v>
      </c>
      <c r="M246">
        <v>4.2904109589041095</v>
      </c>
    </row>
    <row r="247" spans="1:13" x14ac:dyDescent="0.45">
      <c r="A247" t="s">
        <v>661</v>
      </c>
      <c r="B247" t="s">
        <v>662</v>
      </c>
      <c r="C247" t="s">
        <v>24</v>
      </c>
      <c r="D247" t="s">
        <v>89</v>
      </c>
      <c r="E247">
        <v>80772.92</v>
      </c>
      <c r="F247" t="s">
        <v>313</v>
      </c>
      <c r="G247" s="8">
        <v>44137</v>
      </c>
      <c r="H247">
        <v>1</v>
      </c>
      <c r="I247" t="s">
        <v>312</v>
      </c>
      <c r="J247" t="s">
        <v>337</v>
      </c>
      <c r="K247" t="s">
        <v>26</v>
      </c>
      <c r="L247" s="9">
        <v>1527</v>
      </c>
      <c r="M247">
        <v>4.183561643835616</v>
      </c>
    </row>
    <row r="248" spans="1:13" x14ac:dyDescent="0.45">
      <c r="A248" t="s">
        <v>663</v>
      </c>
      <c r="B248" t="s">
        <v>664</v>
      </c>
      <c r="C248" t="s">
        <v>11</v>
      </c>
      <c r="D248" t="s">
        <v>44</v>
      </c>
      <c r="E248">
        <v>85264.38</v>
      </c>
      <c r="F248" t="s">
        <v>313</v>
      </c>
      <c r="G248" s="8">
        <v>43220</v>
      </c>
      <c r="H248">
        <v>1</v>
      </c>
      <c r="I248" t="s">
        <v>312</v>
      </c>
      <c r="J248" t="s">
        <v>13</v>
      </c>
      <c r="K248" t="s">
        <v>50</v>
      </c>
      <c r="L248" s="9">
        <v>2444</v>
      </c>
      <c r="M248">
        <v>6.6958904109589037</v>
      </c>
    </row>
    <row r="249" spans="1:13" x14ac:dyDescent="0.45">
      <c r="A249" t="s">
        <v>422</v>
      </c>
      <c r="B249" t="s">
        <v>423</v>
      </c>
      <c r="C249" t="s">
        <v>24</v>
      </c>
      <c r="D249" t="s">
        <v>27</v>
      </c>
      <c r="E249">
        <v>113747.56</v>
      </c>
      <c r="F249" t="s">
        <v>311</v>
      </c>
      <c r="G249" s="8">
        <v>44270</v>
      </c>
      <c r="H249">
        <v>0.7</v>
      </c>
      <c r="I249" t="s">
        <v>314</v>
      </c>
      <c r="J249" t="s">
        <v>337</v>
      </c>
      <c r="K249" t="s">
        <v>21</v>
      </c>
      <c r="L249" s="9">
        <v>1394</v>
      </c>
      <c r="M249">
        <v>3.8191780821917809</v>
      </c>
    </row>
    <row r="250" spans="1:13" x14ac:dyDescent="0.45">
      <c r="A250" t="s">
        <v>94</v>
      </c>
      <c r="B250" t="s">
        <v>95</v>
      </c>
      <c r="C250" t="s">
        <v>11</v>
      </c>
      <c r="D250" t="s">
        <v>59</v>
      </c>
      <c r="E250">
        <v>78378.2</v>
      </c>
      <c r="F250" t="s">
        <v>313</v>
      </c>
      <c r="G250" s="8">
        <v>43465</v>
      </c>
      <c r="H250">
        <v>0.4</v>
      </c>
      <c r="I250" t="s">
        <v>314</v>
      </c>
      <c r="J250" t="s">
        <v>13</v>
      </c>
      <c r="K250" t="s">
        <v>26</v>
      </c>
      <c r="L250" s="9">
        <v>2199</v>
      </c>
      <c r="M250">
        <v>6.0246575342465754</v>
      </c>
    </row>
    <row r="251" spans="1:13" x14ac:dyDescent="0.45">
      <c r="A251" t="s">
        <v>665</v>
      </c>
      <c r="B251" t="s">
        <v>666</v>
      </c>
      <c r="C251" t="s">
        <v>24</v>
      </c>
      <c r="D251" t="s">
        <v>89</v>
      </c>
      <c r="E251">
        <v>91314.75</v>
      </c>
      <c r="F251" t="s">
        <v>313</v>
      </c>
      <c r="G251" s="8">
        <v>43931</v>
      </c>
      <c r="H251">
        <v>1</v>
      </c>
      <c r="I251" t="s">
        <v>312</v>
      </c>
      <c r="J251" t="s">
        <v>319</v>
      </c>
      <c r="K251" t="s">
        <v>53</v>
      </c>
      <c r="L251" s="9">
        <v>1733</v>
      </c>
      <c r="M251">
        <v>4.7479452054794518</v>
      </c>
    </row>
    <row r="252" spans="1:13" x14ac:dyDescent="0.45">
      <c r="A252" t="s">
        <v>114</v>
      </c>
      <c r="B252" t="s">
        <v>116</v>
      </c>
      <c r="C252" t="s">
        <v>24</v>
      </c>
      <c r="D252" t="s">
        <v>27</v>
      </c>
      <c r="E252">
        <v>66572.58</v>
      </c>
      <c r="F252" t="s">
        <v>313</v>
      </c>
      <c r="G252" s="8">
        <v>44193</v>
      </c>
      <c r="H252">
        <v>1</v>
      </c>
      <c r="I252" t="s">
        <v>312</v>
      </c>
      <c r="J252" t="s">
        <v>13</v>
      </c>
      <c r="K252" t="s">
        <v>50</v>
      </c>
      <c r="L252" s="9">
        <v>1471</v>
      </c>
      <c r="M252">
        <v>4.0301369863013701</v>
      </c>
    </row>
    <row r="253" spans="1:13" x14ac:dyDescent="0.45">
      <c r="A253" t="s">
        <v>667</v>
      </c>
      <c r="B253" t="s">
        <v>668</v>
      </c>
      <c r="C253" t="s">
        <v>24</v>
      </c>
      <c r="D253" t="s">
        <v>82</v>
      </c>
      <c r="E253">
        <v>30077.45</v>
      </c>
      <c r="F253" t="s">
        <v>331</v>
      </c>
      <c r="G253" s="8">
        <v>43474</v>
      </c>
      <c r="H253">
        <v>1</v>
      </c>
      <c r="I253" t="s">
        <v>312</v>
      </c>
      <c r="J253" t="s">
        <v>13</v>
      </c>
      <c r="K253" t="s">
        <v>14</v>
      </c>
      <c r="L253" s="9">
        <v>2190</v>
      </c>
      <c r="M253">
        <v>6</v>
      </c>
    </row>
    <row r="254" spans="1:13" x14ac:dyDescent="0.45">
      <c r="A254" t="s">
        <v>669</v>
      </c>
      <c r="B254" t="s">
        <v>670</v>
      </c>
      <c r="C254" t="s">
        <v>324</v>
      </c>
      <c r="D254" t="s">
        <v>37</v>
      </c>
      <c r="E254">
        <v>98012.63</v>
      </c>
      <c r="F254" t="s">
        <v>313</v>
      </c>
      <c r="G254" s="8">
        <v>43780</v>
      </c>
      <c r="H254">
        <v>1</v>
      </c>
      <c r="I254" t="s">
        <v>312</v>
      </c>
      <c r="J254" t="s">
        <v>13</v>
      </c>
      <c r="K254" t="s">
        <v>26</v>
      </c>
      <c r="L254" s="9">
        <v>1884</v>
      </c>
      <c r="M254">
        <v>5.161643835616438</v>
      </c>
    </row>
    <row r="255" spans="1:13" x14ac:dyDescent="0.45">
      <c r="A255" t="s">
        <v>112</v>
      </c>
      <c r="B255" t="s">
        <v>113</v>
      </c>
      <c r="C255" t="s">
        <v>24</v>
      </c>
      <c r="D255" t="s">
        <v>44</v>
      </c>
      <c r="E255">
        <v>72876.91</v>
      </c>
      <c r="F255" t="s">
        <v>313</v>
      </c>
      <c r="G255" s="8">
        <v>43837</v>
      </c>
      <c r="H255">
        <v>1</v>
      </c>
      <c r="I255" t="s">
        <v>312</v>
      </c>
      <c r="J255" t="s">
        <v>13</v>
      </c>
      <c r="K255" t="s">
        <v>26</v>
      </c>
      <c r="L255" s="9">
        <v>1827</v>
      </c>
      <c r="M255">
        <v>5.0054794520547947</v>
      </c>
    </row>
    <row r="256" spans="1:13" x14ac:dyDescent="0.45">
      <c r="A256" t="s">
        <v>671</v>
      </c>
      <c r="B256" t="s">
        <v>672</v>
      </c>
      <c r="C256" t="s">
        <v>24</v>
      </c>
      <c r="D256" t="s">
        <v>59</v>
      </c>
      <c r="E256">
        <v>92943.89</v>
      </c>
      <c r="F256" t="s">
        <v>313</v>
      </c>
      <c r="G256" s="8">
        <v>44510</v>
      </c>
      <c r="H256">
        <v>1</v>
      </c>
      <c r="I256" t="s">
        <v>312</v>
      </c>
      <c r="J256" t="s">
        <v>13</v>
      </c>
      <c r="K256" t="s">
        <v>18</v>
      </c>
      <c r="L256" s="9">
        <v>1154</v>
      </c>
      <c r="M256">
        <v>3.1616438356164385</v>
      </c>
    </row>
    <row r="257" spans="1:13" x14ac:dyDescent="0.45">
      <c r="A257" t="s">
        <v>673</v>
      </c>
      <c r="B257" t="s">
        <v>674</v>
      </c>
      <c r="C257" t="s">
        <v>11</v>
      </c>
      <c r="D257" t="s">
        <v>44</v>
      </c>
      <c r="E257">
        <v>29808.07</v>
      </c>
      <c r="F257" t="s">
        <v>331</v>
      </c>
      <c r="G257" s="8">
        <v>43291</v>
      </c>
      <c r="H257">
        <v>0.3</v>
      </c>
      <c r="I257" t="s">
        <v>314</v>
      </c>
      <c r="J257" t="s">
        <v>337</v>
      </c>
      <c r="K257" t="s">
        <v>18</v>
      </c>
      <c r="L257" s="9">
        <v>2373</v>
      </c>
      <c r="M257">
        <v>6.5013698630136982</v>
      </c>
    </row>
    <row r="258" spans="1:13" x14ac:dyDescent="0.45">
      <c r="A258" t="s">
        <v>123</v>
      </c>
      <c r="B258" t="s">
        <v>124</v>
      </c>
      <c r="C258" t="s">
        <v>11</v>
      </c>
      <c r="D258" t="s">
        <v>89</v>
      </c>
      <c r="E258">
        <v>47551.89</v>
      </c>
      <c r="F258" t="s">
        <v>331</v>
      </c>
      <c r="G258" s="8">
        <v>43468</v>
      </c>
      <c r="H258">
        <v>1</v>
      </c>
      <c r="I258" t="s">
        <v>312</v>
      </c>
      <c r="J258" t="s">
        <v>13</v>
      </c>
      <c r="K258" t="s">
        <v>56</v>
      </c>
      <c r="L258" s="9">
        <v>2196</v>
      </c>
      <c r="M258">
        <v>6.0164383561643833</v>
      </c>
    </row>
    <row r="259" spans="1:13" x14ac:dyDescent="0.45">
      <c r="A259" t="s">
        <v>403</v>
      </c>
      <c r="B259" t="s">
        <v>675</v>
      </c>
      <c r="C259" t="s">
        <v>11</v>
      </c>
      <c r="D259" t="s">
        <v>47</v>
      </c>
      <c r="E259">
        <v>39700.82</v>
      </c>
      <c r="F259" t="s">
        <v>331</v>
      </c>
      <c r="G259" s="8">
        <v>44203</v>
      </c>
      <c r="H259">
        <v>0.8</v>
      </c>
      <c r="I259" t="s">
        <v>314</v>
      </c>
      <c r="J259" t="s">
        <v>13</v>
      </c>
      <c r="K259" t="s">
        <v>50</v>
      </c>
      <c r="L259" s="9">
        <v>1461</v>
      </c>
      <c r="M259">
        <v>4.0027397260273974</v>
      </c>
    </row>
    <row r="260" spans="1:13" x14ac:dyDescent="0.45">
      <c r="A260" t="s">
        <v>676</v>
      </c>
      <c r="B260" t="s">
        <v>677</v>
      </c>
      <c r="C260" t="s">
        <v>11</v>
      </c>
      <c r="D260" t="s">
        <v>27</v>
      </c>
      <c r="E260">
        <v>31089.22</v>
      </c>
      <c r="F260" t="s">
        <v>331</v>
      </c>
      <c r="G260" s="8">
        <v>43776</v>
      </c>
      <c r="H260">
        <v>1</v>
      </c>
      <c r="I260" t="s">
        <v>312</v>
      </c>
      <c r="J260" t="s">
        <v>319</v>
      </c>
      <c r="K260" t="s">
        <v>50</v>
      </c>
      <c r="L260" s="9">
        <v>1888</v>
      </c>
      <c r="M260">
        <v>5.1726027397260275</v>
      </c>
    </row>
    <row r="261" spans="1:13" x14ac:dyDescent="0.45">
      <c r="A261" t="s">
        <v>678</v>
      </c>
      <c r="B261" t="s">
        <v>679</v>
      </c>
      <c r="C261" t="s">
        <v>11</v>
      </c>
      <c r="D261" t="s">
        <v>89</v>
      </c>
      <c r="E261">
        <v>78020.39</v>
      </c>
      <c r="F261" t="s">
        <v>313</v>
      </c>
      <c r="G261" s="8">
        <v>43899</v>
      </c>
      <c r="H261">
        <v>1</v>
      </c>
      <c r="I261" t="s">
        <v>312</v>
      </c>
      <c r="J261" t="s">
        <v>13</v>
      </c>
      <c r="K261" t="s">
        <v>26</v>
      </c>
      <c r="L261" s="9">
        <v>1765</v>
      </c>
      <c r="M261">
        <v>4.8356164383561646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48867-70DF-4318-9EEA-07506DAB039B}">
  <dimension ref="A1:I43"/>
  <sheetViews>
    <sheetView topLeftCell="A23" zoomScale="72" zoomScaleNormal="72" workbookViewId="0">
      <selection activeCell="G40" sqref="G40"/>
    </sheetView>
  </sheetViews>
  <sheetFormatPr defaultRowHeight="18.5" x14ac:dyDescent="0.45"/>
  <cols>
    <col min="1" max="1" width="25.7109375" customWidth="1"/>
    <col min="2" max="2" width="12.5" style="12" customWidth="1"/>
    <col min="3" max="3" width="14.78515625" style="12" customWidth="1"/>
    <col min="4" max="4" width="13.7109375" customWidth="1"/>
    <col min="5" max="5" width="18.5" customWidth="1"/>
  </cols>
  <sheetData>
    <row r="1" spans="1:5" x14ac:dyDescent="0.45">
      <c r="A1" s="10" t="s">
        <v>3</v>
      </c>
      <c r="B1" s="11" t="s">
        <v>680</v>
      </c>
      <c r="C1" s="11" t="s">
        <v>682</v>
      </c>
      <c r="D1" s="10" t="s">
        <v>681</v>
      </c>
      <c r="E1" s="10" t="s">
        <v>683</v>
      </c>
    </row>
    <row r="2" spans="1:5" x14ac:dyDescent="0.45">
      <c r="A2" t="str" cm="1">
        <f t="array" ref="A2:A13">_xlfn.UNIQUE(Staff[Department])</f>
        <v>Engineering</v>
      </c>
      <c r="B2" s="12">
        <f>SUMIFS(Staff[Salary],Staff[Department],A2)</f>
        <v>2131387.4899999998</v>
      </c>
      <c r="C2" s="12">
        <f>AVERAGEIFS(Staff[Salary],Staff[Department],A2)</f>
        <v>81976.441923076913</v>
      </c>
      <c r="D2">
        <f>COUNTIFS(Staff[Department],A2)</f>
        <v>26</v>
      </c>
      <c r="E2">
        <f>COUNTIFS(Staff[Department],A2,Staff[Employee type],"Permanent")</f>
        <v>16</v>
      </c>
    </row>
    <row r="3" spans="1:5" x14ac:dyDescent="0.45">
      <c r="A3" t="str">
        <v>Business Development</v>
      </c>
      <c r="B3" s="12">
        <f>SUMIFS(Staff[Salary],Staff[Department],A3)</f>
        <v>2074326.9500000004</v>
      </c>
      <c r="C3" s="12">
        <f>AVERAGEIFS(Staff[Salary],Staff[Department],A3)</f>
        <v>79781.805769230792</v>
      </c>
      <c r="D3">
        <f>COUNTIFS(Staff[Department],A3)</f>
        <v>26</v>
      </c>
      <c r="E3">
        <f>COUNTIFS(Staff[Department],A3,Staff[Employee type],"Permanent")</f>
        <v>18</v>
      </c>
    </row>
    <row r="4" spans="1:5" x14ac:dyDescent="0.45">
      <c r="A4" t="str">
        <v>Services</v>
      </c>
      <c r="B4" s="12">
        <f>SUMIFS(Staff[Salary],Staff[Department],A4)</f>
        <v>1568153.4700000002</v>
      </c>
      <c r="C4" s="12">
        <f>AVERAGEIFS(Staff[Salary],Staff[Department],A4)</f>
        <v>74673.97476190477</v>
      </c>
      <c r="D4">
        <f>COUNTIFS(Staff[Department],A4)</f>
        <v>21</v>
      </c>
      <c r="E4">
        <f>COUNTIFS(Staff[Department],A4,Staff[Employee type],"Permanent")</f>
        <v>16</v>
      </c>
    </row>
    <row r="5" spans="1:5" x14ac:dyDescent="0.45">
      <c r="A5" t="str">
        <v>Training</v>
      </c>
      <c r="B5" s="12">
        <f>SUMIFS(Staff[Salary],Staff[Department],A5)</f>
        <v>2013215.1600000001</v>
      </c>
      <c r="C5" s="12">
        <f>AVERAGEIFS(Staff[Salary],Staff[Department],A5)</f>
        <v>83883.965000000011</v>
      </c>
      <c r="D5">
        <f>COUNTIFS(Staff[Department],A5)</f>
        <v>24</v>
      </c>
      <c r="E5">
        <f>COUNTIFS(Staff[Department],A5,Staff[Employee type],"Permanent")</f>
        <v>11</v>
      </c>
    </row>
    <row r="6" spans="1:5" x14ac:dyDescent="0.45">
      <c r="A6" t="str">
        <v>Support</v>
      </c>
      <c r="B6" s="12">
        <f>SUMIFS(Staff[Salary],Staff[Department],A6)</f>
        <v>1129351.7499999998</v>
      </c>
      <c r="C6" s="12">
        <f>AVERAGEIFS(Staff[Salary],Staff[Department],A6)</f>
        <v>66432.455882352922</v>
      </c>
      <c r="D6">
        <f>COUNTIFS(Staff[Department],A6)</f>
        <v>17</v>
      </c>
      <c r="E6">
        <f>COUNTIFS(Staff[Department],A6,Staff[Employee type],"Permanent")</f>
        <v>11</v>
      </c>
    </row>
    <row r="7" spans="1:5" x14ac:dyDescent="0.45">
      <c r="A7" t="str">
        <v>Marketing</v>
      </c>
      <c r="B7" s="12">
        <f>SUMIFS(Staff[Salary],Staff[Department],A7)</f>
        <v>773295.6</v>
      </c>
      <c r="C7" s="12">
        <f>AVERAGEIFS(Staff[Salary],Staff[Department],A7)</f>
        <v>64441.299999999996</v>
      </c>
      <c r="D7">
        <f>COUNTIFS(Staff[Department],A7)</f>
        <v>12</v>
      </c>
      <c r="E7">
        <f>COUNTIFS(Staff[Department],A7,Staff[Employee type],"Permanent")</f>
        <v>9</v>
      </c>
    </row>
    <row r="8" spans="1:5" x14ac:dyDescent="0.45">
      <c r="A8" t="str">
        <v>Research and Development</v>
      </c>
      <c r="B8" s="12">
        <f>SUMIFS(Staff[Salary],Staff[Department],A8)</f>
        <v>1204393.78</v>
      </c>
      <c r="C8" s="12">
        <f>AVERAGEIFS(Staff[Salary],Staff[Department],A8)</f>
        <v>66910.765555555554</v>
      </c>
      <c r="D8">
        <f>COUNTIFS(Staff[Department],A8)</f>
        <v>18</v>
      </c>
      <c r="E8">
        <f>COUNTIFS(Staff[Department],A8,Staff[Employee type],"Permanent")</f>
        <v>11</v>
      </c>
    </row>
    <row r="9" spans="1:5" x14ac:dyDescent="0.45">
      <c r="A9" t="str">
        <v>Human Resources</v>
      </c>
      <c r="B9" s="12">
        <f>SUMIFS(Staff[Salary],Staff[Department],A9)</f>
        <v>1608406.31</v>
      </c>
      <c r="C9" s="12">
        <f>AVERAGEIFS(Staff[Salary],Staff[Department],A9)</f>
        <v>73109.377727272731</v>
      </c>
      <c r="D9">
        <f>COUNTIFS(Staff[Department],A9)</f>
        <v>22</v>
      </c>
      <c r="E9">
        <f>COUNTIFS(Staff[Department],A9,Staff[Employee type],"Permanent")</f>
        <v>13</v>
      </c>
    </row>
    <row r="10" spans="1:5" x14ac:dyDescent="0.45">
      <c r="A10" t="str">
        <v>Accounting</v>
      </c>
      <c r="B10" s="12">
        <f>SUMIFS(Staff[Salary],Staff[Department],A10)</f>
        <v>1814980.5899999999</v>
      </c>
      <c r="C10" s="12">
        <f>AVERAGEIFS(Staff[Salary],Staff[Department],A10)</f>
        <v>69806.945769230762</v>
      </c>
      <c r="D10">
        <f>COUNTIFS(Staff[Department],A10)</f>
        <v>26</v>
      </c>
      <c r="E10">
        <f>COUNTIFS(Staff[Department],A10,Staff[Employee type],"Permanent")</f>
        <v>18</v>
      </c>
    </row>
    <row r="11" spans="1:5" x14ac:dyDescent="0.45">
      <c r="A11" t="str">
        <v>Sales</v>
      </c>
      <c r="B11" s="12">
        <f>SUMIFS(Staff[Salary],Staff[Department],A11)</f>
        <v>1294147.72</v>
      </c>
      <c r="C11" s="12">
        <f>AVERAGEIFS(Staff[Salary],Staff[Department],A11)</f>
        <v>71897.095555555556</v>
      </c>
      <c r="D11">
        <f>COUNTIFS(Staff[Department],A11)</f>
        <v>18</v>
      </c>
      <c r="E11">
        <f>COUNTIFS(Staff[Department],A11,Staff[Employee type],"Permanent")</f>
        <v>13</v>
      </c>
    </row>
    <row r="12" spans="1:5" x14ac:dyDescent="0.45">
      <c r="A12" t="str">
        <v>Product Management</v>
      </c>
      <c r="B12" s="12">
        <f>SUMIFS(Staff[Salary],Staff[Department],A12)</f>
        <v>2180192.8699999996</v>
      </c>
      <c r="C12" s="12">
        <f>AVERAGEIFS(Staff[Salary],Staff[Department],A12)</f>
        <v>75179.064482758607</v>
      </c>
      <c r="D12">
        <f>COUNTIFS(Staff[Department],A12)</f>
        <v>29</v>
      </c>
      <c r="E12">
        <f>COUNTIFS(Staff[Department],A12,Staff[Employee type],"Permanent")</f>
        <v>19</v>
      </c>
    </row>
    <row r="13" spans="1:5" x14ac:dyDescent="0.45">
      <c r="A13" t="str">
        <v>Legal</v>
      </c>
      <c r="B13" s="12">
        <f>SUMIFS(Staff[Salary],Staff[Department],A13)</f>
        <v>1412092.8699999999</v>
      </c>
      <c r="C13" s="12">
        <f>AVERAGEIFS(Staff[Salary],Staff[Department],A13)</f>
        <v>67242.51761904762</v>
      </c>
      <c r="D13">
        <f>COUNTIFS(Staff[Department],A13)</f>
        <v>21</v>
      </c>
      <c r="E13">
        <f>COUNTIFS(Staff[Department],A13,Staff[Employee type],"Permanent")</f>
        <v>13</v>
      </c>
    </row>
    <row r="17" spans="1:9" x14ac:dyDescent="0.45">
      <c r="A17" s="10" t="s">
        <v>688</v>
      </c>
    </row>
    <row r="18" spans="1:9" x14ac:dyDescent="0.45">
      <c r="B18" s="12" t="s">
        <v>687</v>
      </c>
      <c r="C18" s="12" t="s">
        <v>24</v>
      </c>
      <c r="D18" t="s">
        <v>11</v>
      </c>
      <c r="I18">
        <v>1</v>
      </c>
    </row>
    <row r="19" spans="1:9" x14ac:dyDescent="0.45">
      <c r="A19" t="s">
        <v>684</v>
      </c>
      <c r="B19" s="12">
        <f>MIN(Staff[Salary])</f>
        <v>28160.79</v>
      </c>
      <c r="C19" s="12">
        <f>_xlfn.MINIFS(Staff[Salary], Staff[Gender],C18)</f>
        <v>28160.79</v>
      </c>
      <c r="D19" s="12">
        <f>_xlfn.MINIFS(Staff[Salary], Staff[Gender],D18)</f>
        <v>28305.08</v>
      </c>
      <c r="I19">
        <v>2</v>
      </c>
    </row>
    <row r="20" spans="1:9" x14ac:dyDescent="0.45">
      <c r="A20" t="s">
        <v>685</v>
      </c>
      <c r="B20" s="12">
        <f xml:space="preserve"> MAX(Staff[Salary])</f>
        <v>120000</v>
      </c>
      <c r="C20" s="12">
        <f>_xlfn.MAXIFS(Staff[Salary], Staff[Gender],"Male")</f>
        <v>120000</v>
      </c>
      <c r="D20" s="12">
        <f>_xlfn.MAXIFS(Staff[Salary], Staff[Gender],D18)</f>
        <v>120000</v>
      </c>
      <c r="I20">
        <v>3</v>
      </c>
    </row>
    <row r="21" spans="1:9" x14ac:dyDescent="0.45">
      <c r="A21" t="s">
        <v>686</v>
      </c>
      <c r="B21" s="12">
        <f>LARGE(Staff[Salary],1)</f>
        <v>120000</v>
      </c>
      <c r="C21" s="12" cm="1">
        <f t="array" ref="C21">LARGE(_xlfn._xlws.FILTER(Staff[Salary], Staff[Gender] = $C$18),I18)</f>
        <v>120000</v>
      </c>
      <c r="D21" s="13" cm="1">
        <f t="array" ref="D21" xml:space="preserve"> LARGE(_xlfn._xlws.FILTER(Staff[Salary], Staff[Gender] = $D$18),I18)</f>
        <v>120000</v>
      </c>
      <c r="I21">
        <v>4</v>
      </c>
    </row>
    <row r="22" spans="1:9" x14ac:dyDescent="0.45">
      <c r="B22" s="12">
        <f>LARGE(Staff[Salary],2)</f>
        <v>120000</v>
      </c>
      <c r="C22" s="12" cm="1">
        <f t="array" ref="C22">LARGE(_xlfn._xlws.FILTER(Staff[Salary], Staff[Gender] = $C$18),I19)</f>
        <v>119022.49</v>
      </c>
      <c r="D22" s="13" cm="1">
        <f t="array" ref="D22" xml:space="preserve"> LARGE(_xlfn._xlws.FILTER(Staff[Salary], Staff[Gender] = $D$18),I19)</f>
        <v>118442.54</v>
      </c>
      <c r="I22">
        <v>5</v>
      </c>
    </row>
    <row r="23" spans="1:9" x14ac:dyDescent="0.45">
      <c r="B23" s="12">
        <f>LARGE(Staff[Salary],3)</f>
        <v>119022.49</v>
      </c>
      <c r="C23" s="12" cm="1">
        <f t="array" ref="C23">LARGE(_xlfn._xlws.FILTER(Staff[Salary], Staff[Gender] = $C$18),I20)</f>
        <v>118976.16</v>
      </c>
      <c r="D23" s="13" cm="1">
        <f t="array" ref="D23" xml:space="preserve"> LARGE(_xlfn._xlws.FILTER(Staff[Salary], Staff[Gender] = $D$18),I20)</f>
        <v>116767.63</v>
      </c>
    </row>
    <row r="24" spans="1:9" x14ac:dyDescent="0.45">
      <c r="B24" s="12">
        <f>LARGE(Staff[Salary],4)</f>
        <v>118976.16</v>
      </c>
      <c r="C24" s="12" cm="1">
        <f t="array" ref="C24">LARGE(_xlfn._xlws.FILTER(Staff[Salary], Staff[Gender] = $C$18),I21)</f>
        <v>115191.38</v>
      </c>
      <c r="D24" s="13" cm="1">
        <f t="array" ref="D24" xml:space="preserve"> LARGE(_xlfn._xlws.FILTER(Staff[Salary], Staff[Gender] = $D$18),I21)</f>
        <v>116767.63</v>
      </c>
    </row>
    <row r="25" spans="1:9" x14ac:dyDescent="0.45">
      <c r="B25" s="12">
        <f>LARGE(Staff[Salary], 5)</f>
        <v>118442.54</v>
      </c>
      <c r="C25" s="12" cm="1">
        <f t="array" ref="C25">LARGE(_xlfn._xlws.FILTER(Staff[Salary], Staff[Gender] = $C$18),I22)</f>
        <v>114691.03</v>
      </c>
      <c r="D25" s="13" cm="1">
        <f t="array" ref="D25" xml:space="preserve"> LARGE(_xlfn._xlws.FILTER(Staff[Salary], Staff[Gender] = $D$18),I22)</f>
        <v>114772.32</v>
      </c>
    </row>
    <row r="28" spans="1:9" x14ac:dyDescent="0.45">
      <c r="A28" s="10" t="s">
        <v>701</v>
      </c>
      <c r="B28" s="11"/>
      <c r="C28" s="11"/>
      <c r="D28" s="10"/>
    </row>
    <row r="29" spans="1:9" x14ac:dyDescent="0.45">
      <c r="A29" t="s">
        <v>702</v>
      </c>
      <c r="B29">
        <f>COUNTA(Staff[Department])</f>
        <v>260</v>
      </c>
      <c r="D29" t="s">
        <v>682</v>
      </c>
      <c r="E29" s="13">
        <f>AVERAGE(Staff[Salary])</f>
        <v>73861.325230769202</v>
      </c>
    </row>
    <row r="30" spans="1:9" x14ac:dyDescent="0.45">
      <c r="B30"/>
      <c r="E30" s="13"/>
    </row>
    <row r="31" spans="1:9" ht="37" x14ac:dyDescent="0.45">
      <c r="A31" s="18" t="s">
        <v>3</v>
      </c>
      <c r="B31" s="24" t="s">
        <v>681</v>
      </c>
      <c r="C31" s="24" t="s">
        <v>682</v>
      </c>
      <c r="D31" s="25" t="s">
        <v>703</v>
      </c>
      <c r="E31" s="18" t="s">
        <v>685</v>
      </c>
    </row>
    <row r="32" spans="1:9" x14ac:dyDescent="0.45">
      <c r="A32" t="str" cm="1">
        <f t="array" ref="A32:A43">_xlfn.UNIQUE(Staff[Department])</f>
        <v>Engineering</v>
      </c>
      <c r="B32">
        <f>COUNTIFS(Staff[Department],A32)</f>
        <v>26</v>
      </c>
      <c r="C32" s="12">
        <f>AVERAGEIFS(Staff[Salary],Staff[Department],A32)</f>
        <v>81976.441923076913</v>
      </c>
      <c r="D32" s="12">
        <f>$E$29 - C32</f>
        <v>-8115.1166923077108</v>
      </c>
      <c r="E32" s="12">
        <f>_xlfn.MAXIFS(Staff[Salary],Staff[Department],A32)</f>
        <v>120000</v>
      </c>
    </row>
    <row r="33" spans="1:7" x14ac:dyDescent="0.45">
      <c r="A33" t="str">
        <v>Business Development</v>
      </c>
      <c r="B33">
        <f>COUNTIFS(Staff[Department],A33)</f>
        <v>26</v>
      </c>
      <c r="C33" s="12">
        <f>AVERAGEIFS(Staff[Salary],Staff[Department],A33)</f>
        <v>79781.805769230792</v>
      </c>
      <c r="D33" s="12">
        <f t="shared" ref="D33:D43" si="0">$E$29 - C33</f>
        <v>-5920.4805384615902</v>
      </c>
      <c r="E33" s="12">
        <f>_xlfn.MAXIFS(Staff[Salary],Staff[Department],A33)</f>
        <v>110042.37</v>
      </c>
    </row>
    <row r="34" spans="1:7" x14ac:dyDescent="0.45">
      <c r="A34" t="str">
        <v>Services</v>
      </c>
      <c r="B34">
        <f>COUNTIFS(Staff[Department],A34)</f>
        <v>21</v>
      </c>
      <c r="C34" s="12">
        <f>AVERAGEIFS(Staff[Salary],Staff[Department],A34)</f>
        <v>74673.97476190477</v>
      </c>
      <c r="D34" s="12">
        <f t="shared" si="0"/>
        <v>-812.6495311355684</v>
      </c>
      <c r="E34" s="12">
        <f>_xlfn.MAXIFS(Staff[Salary],Staff[Department],A34)</f>
        <v>120000</v>
      </c>
    </row>
    <row r="35" spans="1:7" x14ac:dyDescent="0.45">
      <c r="A35" t="str">
        <v>Training</v>
      </c>
      <c r="B35">
        <f>COUNTIFS(Staff[Department],A35)</f>
        <v>24</v>
      </c>
      <c r="C35" s="12">
        <f>AVERAGEIFS(Staff[Salary],Staff[Department],A35)</f>
        <v>83883.965000000011</v>
      </c>
      <c r="D35" s="12">
        <f t="shared" si="0"/>
        <v>-10022.639769230809</v>
      </c>
      <c r="E35" s="12">
        <f>_xlfn.MAXIFS(Staff[Salary],Staff[Department],A35)</f>
        <v>116767.63</v>
      </c>
    </row>
    <row r="36" spans="1:7" x14ac:dyDescent="0.45">
      <c r="A36" t="str">
        <v>Support</v>
      </c>
      <c r="B36">
        <f>COUNTIFS(Staff[Department],A36)</f>
        <v>17</v>
      </c>
      <c r="C36" s="12">
        <f>AVERAGEIFS(Staff[Salary],Staff[Department],A36)</f>
        <v>66432.455882352922</v>
      </c>
      <c r="D36" s="12">
        <f t="shared" si="0"/>
        <v>7428.8693484162795</v>
      </c>
      <c r="E36" s="12">
        <f>_xlfn.MAXIFS(Staff[Salary],Staff[Department],A36)</f>
        <v>104802.63</v>
      </c>
    </row>
    <row r="37" spans="1:7" x14ac:dyDescent="0.45">
      <c r="A37" t="str">
        <v>Marketing</v>
      </c>
      <c r="B37">
        <f>COUNTIFS(Staff[Department],A37)</f>
        <v>12</v>
      </c>
      <c r="C37" s="12">
        <f>AVERAGEIFS(Staff[Salary],Staff[Department],A37)</f>
        <v>64441.299999999996</v>
      </c>
      <c r="D37" s="12">
        <f t="shared" si="0"/>
        <v>9420.0252307692062</v>
      </c>
      <c r="E37" s="12">
        <f>_xlfn.MAXIFS(Staff[Salary],Staff[Department],A37)</f>
        <v>104903.79</v>
      </c>
    </row>
    <row r="38" spans="1:7" x14ac:dyDescent="0.45">
      <c r="A38" t="str">
        <v>Research and Development</v>
      </c>
      <c r="B38">
        <f>COUNTIFS(Staff[Department],A38)</f>
        <v>18</v>
      </c>
      <c r="C38" s="12">
        <f>AVERAGEIFS(Staff[Salary],Staff[Department],A38)</f>
        <v>66910.765555555554</v>
      </c>
      <c r="D38" s="12">
        <f t="shared" si="0"/>
        <v>6950.559675213648</v>
      </c>
      <c r="E38" s="12">
        <f>_xlfn.MAXIFS(Staff[Salary],Staff[Department],A38)</f>
        <v>99683.67</v>
      </c>
    </row>
    <row r="39" spans="1:7" x14ac:dyDescent="0.45">
      <c r="A39" t="str">
        <v>Human Resources</v>
      </c>
      <c r="B39">
        <f>COUNTIFS(Staff[Department],A39)</f>
        <v>22</v>
      </c>
      <c r="C39" s="12">
        <f>AVERAGEIFS(Staff[Salary],Staff[Department],A39)</f>
        <v>73109.377727272731</v>
      </c>
      <c r="D39" s="12">
        <f t="shared" si="0"/>
        <v>751.94750349647074</v>
      </c>
      <c r="E39" s="12">
        <f>_xlfn.MAXIFS(Staff[Salary],Staff[Department],A39)</f>
        <v>103494.94</v>
      </c>
    </row>
    <row r="40" spans="1:7" x14ac:dyDescent="0.45">
      <c r="A40" t="str">
        <v>Accounting</v>
      </c>
      <c r="B40">
        <f>COUNTIFS(Staff[Department],A40)</f>
        <v>26</v>
      </c>
      <c r="C40" s="12">
        <f>AVERAGEIFS(Staff[Salary],Staff[Department],A40)</f>
        <v>69806.945769230762</v>
      </c>
      <c r="D40" s="12">
        <f t="shared" si="0"/>
        <v>4054.3794615384395</v>
      </c>
      <c r="E40" s="12">
        <f>_xlfn.MAXIFS(Staff[Salary],Staff[Department],A40)</f>
        <v>119022.49</v>
      </c>
      <c r="G40" s="17"/>
    </row>
    <row r="41" spans="1:7" x14ac:dyDescent="0.45">
      <c r="A41" t="str">
        <v>Sales</v>
      </c>
      <c r="B41">
        <f>COUNTIFS(Staff[Department],A41)</f>
        <v>18</v>
      </c>
      <c r="C41" s="12">
        <f>AVERAGEIFS(Staff[Salary],Staff[Department],A41)</f>
        <v>71897.095555555556</v>
      </c>
      <c r="D41" s="12">
        <f t="shared" si="0"/>
        <v>1964.2296752136463</v>
      </c>
      <c r="E41" s="12">
        <f>_xlfn.MAXIFS(Staff[Salary],Staff[Department],A41)</f>
        <v>102129.37</v>
      </c>
    </row>
    <row r="42" spans="1:7" x14ac:dyDescent="0.45">
      <c r="A42" t="str">
        <v>Product Management</v>
      </c>
      <c r="B42">
        <f>COUNTIFS(Staff[Department],A42)</f>
        <v>29</v>
      </c>
      <c r="C42" s="12">
        <f>AVERAGEIFS(Staff[Salary],Staff[Department],A42)</f>
        <v>75179.064482758607</v>
      </c>
      <c r="D42" s="12">
        <f t="shared" si="0"/>
        <v>-1317.7392519894056</v>
      </c>
      <c r="E42" s="12">
        <f>_xlfn.MAXIFS(Staff[Salary],Staff[Department],A42)</f>
        <v>115191.38</v>
      </c>
    </row>
    <row r="43" spans="1:7" x14ac:dyDescent="0.45">
      <c r="A43" t="str">
        <v>Legal</v>
      </c>
      <c r="B43">
        <f>COUNTIFS(Staff[Department],A43)</f>
        <v>21</v>
      </c>
      <c r="C43" s="12">
        <f>AVERAGEIFS(Staff[Salary],Staff[Department],A43)</f>
        <v>67242.51761904762</v>
      </c>
      <c r="D43" s="12">
        <f t="shared" si="0"/>
        <v>6618.8076117215824</v>
      </c>
      <c r="E43" s="12">
        <f>_xlfn.MAXIFS(Staff[Salary],Staff[Department],A43)</f>
        <v>113747.56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08AC8-5657-4B2B-99DF-A79E1D6AE2F9}">
  <dimension ref="A1:M112"/>
  <sheetViews>
    <sheetView topLeftCell="B1" workbookViewId="0">
      <selection activeCell="I96" sqref="I96"/>
    </sheetView>
  </sheetViews>
  <sheetFormatPr defaultRowHeight="18.5" x14ac:dyDescent="0.45"/>
  <cols>
    <col min="6" max="6" width="10.0703125" bestFit="1" customWidth="1"/>
    <col min="7" max="7" width="10.0703125" style="8" bestFit="1" customWidth="1"/>
  </cols>
  <sheetData>
    <row r="1" spans="1:13" x14ac:dyDescent="0.45">
      <c r="A1" s="10" t="s">
        <v>698</v>
      </c>
      <c r="B1" s="10"/>
      <c r="C1" s="10"/>
    </row>
    <row r="3" spans="1:13" s="20" customFormat="1" x14ac:dyDescent="0.45">
      <c r="A3" s="20" t="str" cm="1">
        <f t="array" ref="A3:M3">Staff[#Headers]</f>
        <v>Emp ID</v>
      </c>
      <c r="B3" s="20" t="str">
        <v>Name</v>
      </c>
      <c r="C3" s="20" t="str">
        <v>Gender</v>
      </c>
      <c r="D3" s="20" t="str">
        <v>Department</v>
      </c>
      <c r="E3" s="20" t="str">
        <v>Salary</v>
      </c>
      <c r="F3" s="20" t="str">
        <v>Salary Bucket</v>
      </c>
      <c r="G3" s="21" t="str">
        <v>Start Date</v>
      </c>
      <c r="H3" s="20" t="str">
        <v>FTE</v>
      </c>
      <c r="I3" s="20" t="str">
        <v>Work Type</v>
      </c>
      <c r="J3" s="20" t="str">
        <v>Employee type</v>
      </c>
      <c r="K3" s="20" t="str">
        <v>Work location</v>
      </c>
      <c r="L3" s="20" t="str">
        <v>Age</v>
      </c>
      <c r="M3" s="20" t="str">
        <v>Total Years</v>
      </c>
    </row>
    <row r="4" spans="1:13" x14ac:dyDescent="0.45">
      <c r="A4" t="str" cm="1">
        <f t="array" ref="A4:M50">_xlfn._xlws.FILTER(Staff[],Staff[Salary Bucket] = "Above 100k")</f>
        <v>PR00147</v>
      </c>
      <c r="B4" t="str">
        <v>Minerva Ricardot</v>
      </c>
      <c r="C4" t="str">
        <v>Male</v>
      </c>
      <c r="D4" t="str">
        <v>Engineering</v>
      </c>
      <c r="E4">
        <v>120000</v>
      </c>
      <c r="F4" t="str">
        <v>Above 100k</v>
      </c>
      <c r="G4" s="8">
        <v>43416</v>
      </c>
      <c r="H4">
        <v>1</v>
      </c>
      <c r="I4" t="str">
        <v>Full Time</v>
      </c>
      <c r="J4" t="str">
        <v>Permanent</v>
      </c>
      <c r="K4" t="str">
        <v>Remote</v>
      </c>
      <c r="L4">
        <v>2248</v>
      </c>
      <c r="M4">
        <v>6.1589041095890407</v>
      </c>
    </row>
    <row r="5" spans="1:13" x14ac:dyDescent="0.45">
      <c r="A5" t="str">
        <v>SQ04612</v>
      </c>
      <c r="B5" t="str">
        <v>Mick Spraberry</v>
      </c>
      <c r="C5" t="str">
        <v>Female</v>
      </c>
      <c r="D5" t="str">
        <v>Services</v>
      </c>
      <c r="E5">
        <v>120000</v>
      </c>
      <c r="F5" t="str">
        <v>Above 100k</v>
      </c>
      <c r="G5" s="8">
        <v>43902</v>
      </c>
      <c r="H5">
        <v>0.9</v>
      </c>
      <c r="I5" t="str">
        <v>Part Time</v>
      </c>
      <c r="J5" t="str">
        <v>Permanent</v>
      </c>
      <c r="K5" t="str">
        <v>Remote</v>
      </c>
      <c r="L5">
        <v>1762</v>
      </c>
      <c r="M5">
        <v>4.8273972602739725</v>
      </c>
    </row>
    <row r="6" spans="1:13" x14ac:dyDescent="0.45">
      <c r="A6" t="str">
        <v>SQ00144</v>
      </c>
      <c r="B6" t="str">
        <v>Collen Dunbleton</v>
      </c>
      <c r="C6" t="str">
        <v>Male</v>
      </c>
      <c r="D6" t="str">
        <v>Engineering</v>
      </c>
      <c r="E6">
        <v>118976.16</v>
      </c>
      <c r="F6" t="str">
        <v>Above 100k</v>
      </c>
      <c r="G6" s="8">
        <v>44120</v>
      </c>
      <c r="H6">
        <v>1</v>
      </c>
      <c r="I6" t="str">
        <v>Full Time</v>
      </c>
      <c r="J6" t="str">
        <v>Permanent</v>
      </c>
      <c r="K6" t="str">
        <v>Wellington, New Zealand</v>
      </c>
      <c r="L6">
        <v>1544</v>
      </c>
      <c r="M6">
        <v>4.2301369863013702</v>
      </c>
    </row>
    <row r="7" spans="1:13" x14ac:dyDescent="0.45">
      <c r="A7" t="str">
        <v>PR04601</v>
      </c>
      <c r="B7" t="str">
        <v>Yedukondalu Panditula</v>
      </c>
      <c r="C7" t="str">
        <v>Need to Check</v>
      </c>
      <c r="D7" t="str">
        <v>Support</v>
      </c>
      <c r="E7">
        <v>104802.63</v>
      </c>
      <c r="F7" t="str">
        <v>Above 100k</v>
      </c>
      <c r="G7" s="8">
        <v>44502</v>
      </c>
      <c r="H7">
        <v>1</v>
      </c>
      <c r="I7" t="str">
        <v>Full Time</v>
      </c>
      <c r="J7" t="str">
        <v>Permanent</v>
      </c>
      <c r="K7" t="str">
        <v>Hyderabad, India</v>
      </c>
      <c r="L7">
        <v>1162</v>
      </c>
      <c r="M7">
        <v>3.1835616438356165</v>
      </c>
    </row>
    <row r="8" spans="1:13" x14ac:dyDescent="0.45">
      <c r="A8" t="str">
        <v>TN01281</v>
      </c>
      <c r="B8" t="str">
        <v>Cletus McGarahan</v>
      </c>
      <c r="C8" t="str">
        <v>Female</v>
      </c>
      <c r="D8" t="str">
        <v>Engineering</v>
      </c>
      <c r="E8">
        <v>114425.19</v>
      </c>
      <c r="F8" t="str">
        <v>Above 100k</v>
      </c>
      <c r="G8" s="8">
        <v>43857</v>
      </c>
      <c r="H8">
        <v>1</v>
      </c>
      <c r="I8" t="str">
        <v>Full Time</v>
      </c>
      <c r="J8" t="str">
        <v>Permanent</v>
      </c>
      <c r="K8" t="str">
        <v>Wellington, New Zealand</v>
      </c>
      <c r="L8">
        <v>1807</v>
      </c>
      <c r="M8">
        <v>4.9506849315068493</v>
      </c>
    </row>
    <row r="9" spans="1:13" x14ac:dyDescent="0.45">
      <c r="A9" t="str">
        <v>PR02288</v>
      </c>
      <c r="B9" t="str">
        <v>Althea  Bronger</v>
      </c>
      <c r="C9" t="str">
        <v>Male</v>
      </c>
      <c r="D9" t="str">
        <v>Product Management</v>
      </c>
      <c r="E9">
        <v>104335.03999999999</v>
      </c>
      <c r="F9" t="str">
        <v>Above 100k</v>
      </c>
      <c r="G9" s="8">
        <v>43874</v>
      </c>
      <c r="H9">
        <v>1</v>
      </c>
      <c r="I9" t="str">
        <v>Full Time</v>
      </c>
      <c r="J9" t="str">
        <v>Permanent</v>
      </c>
      <c r="K9" t="str">
        <v>Columbus, USA</v>
      </c>
      <c r="L9">
        <v>1790</v>
      </c>
      <c r="M9">
        <v>4.904109589041096</v>
      </c>
    </row>
    <row r="10" spans="1:13" x14ac:dyDescent="0.45">
      <c r="A10" t="str">
        <v>SQ01620</v>
      </c>
      <c r="B10" t="str">
        <v>Westbrook Brandino</v>
      </c>
      <c r="C10" t="str">
        <v>Male</v>
      </c>
      <c r="D10" t="str">
        <v>Legal</v>
      </c>
      <c r="E10">
        <v>113616.23</v>
      </c>
      <c r="F10" t="str">
        <v>Above 100k</v>
      </c>
      <c r="G10" s="8">
        <v>43255</v>
      </c>
      <c r="H10">
        <v>1</v>
      </c>
      <c r="I10" t="str">
        <v>Full Time</v>
      </c>
      <c r="J10" t="str">
        <v>Permanent</v>
      </c>
      <c r="K10" t="str">
        <v>Remote</v>
      </c>
      <c r="L10">
        <v>2409</v>
      </c>
      <c r="M10">
        <v>6.6</v>
      </c>
    </row>
    <row r="11" spans="1:13" x14ac:dyDescent="0.45">
      <c r="A11" t="str">
        <v>VT04681</v>
      </c>
      <c r="B11" t="str">
        <v>Nickolai  Artin</v>
      </c>
      <c r="C11" t="str">
        <v>Female</v>
      </c>
      <c r="D11" t="str">
        <v>Product Management</v>
      </c>
      <c r="E11">
        <v>110906.35</v>
      </c>
      <c r="F11" t="str">
        <v>Above 100k</v>
      </c>
      <c r="G11" s="8">
        <v>43434</v>
      </c>
      <c r="H11">
        <v>1</v>
      </c>
      <c r="I11" t="str">
        <v>Full Time</v>
      </c>
      <c r="J11" t="str">
        <v>Temporary</v>
      </c>
      <c r="K11" t="str">
        <v>Wellington, New Zealand</v>
      </c>
      <c r="L11">
        <v>2230</v>
      </c>
      <c r="M11">
        <v>6.1095890410958908</v>
      </c>
    </row>
    <row r="12" spans="1:13" x14ac:dyDescent="0.45">
      <c r="A12" t="str">
        <v>TN04246</v>
      </c>
      <c r="B12" t="str">
        <v>Shaylyn Ransbury</v>
      </c>
      <c r="C12" t="str">
        <v>Female</v>
      </c>
      <c r="D12" t="str">
        <v>Support</v>
      </c>
      <c r="E12">
        <v>100371.31</v>
      </c>
      <c r="F12" t="str">
        <v>Above 100k</v>
      </c>
      <c r="G12" s="8">
        <v>44067</v>
      </c>
      <c r="H12">
        <v>0.8</v>
      </c>
      <c r="I12" t="str">
        <v>Part Time</v>
      </c>
      <c r="J12" t="str">
        <v>Fixed Term</v>
      </c>
      <c r="K12" t="str">
        <v>Auckland, New Zealand</v>
      </c>
      <c r="L12">
        <v>1597</v>
      </c>
      <c r="M12">
        <v>4.375342465753425</v>
      </c>
    </row>
    <row r="13" spans="1:13" x14ac:dyDescent="0.45">
      <c r="A13" t="str">
        <v>VT02801</v>
      </c>
      <c r="B13" t="str">
        <v>Shellysheldon Mahady</v>
      </c>
      <c r="C13" t="str">
        <v>Male</v>
      </c>
      <c r="D13" t="str">
        <v>Training</v>
      </c>
      <c r="E13">
        <v>114691.03</v>
      </c>
      <c r="F13" t="str">
        <v>Above 100k</v>
      </c>
      <c r="G13" s="8">
        <v>44039</v>
      </c>
      <c r="H13">
        <v>1</v>
      </c>
      <c r="I13" t="str">
        <v>Full Time</v>
      </c>
      <c r="J13" t="str">
        <v>Temporary</v>
      </c>
      <c r="K13" t="str">
        <v>Wellington, New Zealand</v>
      </c>
      <c r="L13">
        <v>1625</v>
      </c>
      <c r="M13">
        <v>4.4520547945205475</v>
      </c>
    </row>
    <row r="14" spans="1:13" x14ac:dyDescent="0.45">
      <c r="A14" t="str">
        <v>PR02208</v>
      </c>
      <c r="B14" t="str">
        <v>Gowri Sankar Chakrala</v>
      </c>
      <c r="C14" t="str">
        <v>Female</v>
      </c>
      <c r="D14" t="str">
        <v>Training</v>
      </c>
      <c r="E14">
        <v>102934.09</v>
      </c>
      <c r="F14" t="str">
        <v>Above 100k</v>
      </c>
      <c r="G14" s="8">
        <v>44315</v>
      </c>
      <c r="H14">
        <v>1</v>
      </c>
      <c r="I14" t="str">
        <v>Full Time</v>
      </c>
      <c r="J14" t="str">
        <v>Permanent</v>
      </c>
      <c r="K14" t="str">
        <v>Hyderabad, India</v>
      </c>
      <c r="L14">
        <v>1349</v>
      </c>
      <c r="M14">
        <v>3.6958904109589041</v>
      </c>
    </row>
    <row r="15" spans="1:13" x14ac:dyDescent="0.45">
      <c r="A15" t="str">
        <v>VT04093</v>
      </c>
      <c r="B15" t="str">
        <v>Prasanna Lakshmi Payasam</v>
      </c>
      <c r="C15" t="str">
        <v>Female</v>
      </c>
      <c r="D15" t="str">
        <v>Training</v>
      </c>
      <c r="E15">
        <v>116767.63</v>
      </c>
      <c r="F15" t="str">
        <v>Above 100k</v>
      </c>
      <c r="G15" s="8">
        <v>43949</v>
      </c>
      <c r="H15">
        <v>0.4</v>
      </c>
      <c r="I15" t="str">
        <v>Part Time</v>
      </c>
      <c r="J15" t="str">
        <v>Temporary</v>
      </c>
      <c r="K15" t="str">
        <v>Chennai, India</v>
      </c>
      <c r="L15">
        <v>1715</v>
      </c>
      <c r="M15">
        <v>4.6986301369863011</v>
      </c>
    </row>
    <row r="16" spans="1:13" x14ac:dyDescent="0.45">
      <c r="A16" t="str">
        <v>VT03421</v>
      </c>
      <c r="B16" t="str">
        <v>Alic Bagg</v>
      </c>
      <c r="C16" t="str">
        <v>Male</v>
      </c>
      <c r="D16" t="str">
        <v>Legal</v>
      </c>
      <c r="E16">
        <v>113747.56</v>
      </c>
      <c r="F16" t="str">
        <v>Above 100k</v>
      </c>
      <c r="G16" s="8">
        <v>44270</v>
      </c>
      <c r="H16">
        <v>0.7</v>
      </c>
      <c r="I16" t="str">
        <v>Part Time</v>
      </c>
      <c r="J16" t="str">
        <v>Temporary</v>
      </c>
      <c r="K16" t="str">
        <v>Columbus, USA</v>
      </c>
      <c r="L16">
        <v>1394</v>
      </c>
      <c r="M16">
        <v>3.8191780821917809</v>
      </c>
    </row>
    <row r="17" spans="1:13" x14ac:dyDescent="0.45">
      <c r="A17" t="str">
        <v>VT02491</v>
      </c>
      <c r="B17" t="str">
        <v>Alexis Gotfrey</v>
      </c>
      <c r="C17" t="str">
        <v>Male</v>
      </c>
      <c r="D17" t="str">
        <v>Engineering</v>
      </c>
      <c r="E17">
        <v>114465.93</v>
      </c>
      <c r="F17" t="str">
        <v>Above 100k</v>
      </c>
      <c r="G17" s="8">
        <v>43291</v>
      </c>
      <c r="H17">
        <v>1</v>
      </c>
      <c r="I17" t="str">
        <v>Full Time</v>
      </c>
      <c r="J17" t="str">
        <v>Temporary</v>
      </c>
      <c r="K17" t="str">
        <v>Wellington, New Zealand</v>
      </c>
      <c r="L17">
        <v>2373</v>
      </c>
      <c r="M17">
        <v>6.5013698630136982</v>
      </c>
    </row>
    <row r="18" spans="1:13" x14ac:dyDescent="0.45">
      <c r="A18" t="str">
        <v>TN04058</v>
      </c>
      <c r="B18" t="str">
        <v>Subbarao Malladi</v>
      </c>
      <c r="C18" t="str">
        <v>Male</v>
      </c>
      <c r="D18" t="str">
        <v>Product Management</v>
      </c>
      <c r="E18">
        <v>106775.14</v>
      </c>
      <c r="F18" t="str">
        <v>Above 100k</v>
      </c>
      <c r="G18" s="8">
        <v>43563</v>
      </c>
      <c r="H18">
        <v>1</v>
      </c>
      <c r="I18" t="str">
        <v>Full Time</v>
      </c>
      <c r="J18" t="str">
        <v>Fixed Term</v>
      </c>
      <c r="K18" t="str">
        <v>Hyderabad, India</v>
      </c>
      <c r="L18">
        <v>2101</v>
      </c>
      <c r="M18">
        <v>5.7561643835616438</v>
      </c>
    </row>
    <row r="19" spans="1:13" x14ac:dyDescent="0.45">
      <c r="A19" t="str">
        <v>PR01159</v>
      </c>
      <c r="B19" t="str">
        <v>Mollie  Hanway</v>
      </c>
      <c r="C19" t="str">
        <v>Male</v>
      </c>
      <c r="D19" t="str">
        <v>Engineering</v>
      </c>
      <c r="E19">
        <v>112645.99</v>
      </c>
      <c r="F19" t="str">
        <v>Above 100k</v>
      </c>
      <c r="G19" s="8">
        <v>43759</v>
      </c>
      <c r="H19">
        <v>0.6</v>
      </c>
      <c r="I19" t="str">
        <v>Part Time</v>
      </c>
      <c r="J19" t="str">
        <v>Permanent</v>
      </c>
      <c r="K19" t="str">
        <v>Seattle, USA</v>
      </c>
      <c r="L19">
        <v>1905</v>
      </c>
      <c r="M19">
        <v>5.2191780821917808</v>
      </c>
    </row>
    <row r="20" spans="1:13" x14ac:dyDescent="0.45">
      <c r="A20" t="str">
        <v>SQ03476</v>
      </c>
      <c r="B20" t="str">
        <v>Ramalingam Kothapeta</v>
      </c>
      <c r="C20" t="str">
        <v>Need to Check</v>
      </c>
      <c r="D20" t="str">
        <v>Accounting</v>
      </c>
      <c r="E20">
        <v>107107.6</v>
      </c>
      <c r="F20" t="str">
        <v>Above 100k</v>
      </c>
      <c r="G20" s="8">
        <v>43325</v>
      </c>
      <c r="H20">
        <v>0.9</v>
      </c>
      <c r="I20" t="str">
        <v>Part Time</v>
      </c>
      <c r="J20" t="str">
        <v>Permanent</v>
      </c>
      <c r="K20" t="str">
        <v>Chennai, India</v>
      </c>
      <c r="L20">
        <v>2339</v>
      </c>
      <c r="M20">
        <v>6.4082191780821915</v>
      </c>
    </row>
    <row r="21" spans="1:13" x14ac:dyDescent="0.45">
      <c r="A21" t="str">
        <v>VT01684</v>
      </c>
      <c r="B21" t="str">
        <v>Audry Yu</v>
      </c>
      <c r="C21" t="str">
        <v>Female</v>
      </c>
      <c r="D21" t="str">
        <v>Training</v>
      </c>
      <c r="E21">
        <v>101187.36</v>
      </c>
      <c r="F21" t="str">
        <v>Above 100k</v>
      </c>
      <c r="G21" s="8">
        <v>43258</v>
      </c>
      <c r="H21">
        <v>1</v>
      </c>
      <c r="I21" t="str">
        <v>Full Time</v>
      </c>
      <c r="J21" t="str">
        <v>Fixed Term</v>
      </c>
      <c r="K21" t="str">
        <v>Columbus, USA</v>
      </c>
      <c r="L21">
        <v>2406</v>
      </c>
      <c r="M21">
        <v>6.5917808219178085</v>
      </c>
    </row>
    <row r="22" spans="1:13" x14ac:dyDescent="0.45">
      <c r="A22" t="str">
        <v>TN04740</v>
      </c>
      <c r="B22" t="str">
        <v>Tristam Cuming</v>
      </c>
      <c r="C22" t="str">
        <v>Female</v>
      </c>
      <c r="D22" t="str">
        <v>Support</v>
      </c>
      <c r="E22">
        <v>104038.9</v>
      </c>
      <c r="F22" t="str">
        <v>Above 100k</v>
      </c>
      <c r="G22" s="8">
        <v>43815</v>
      </c>
      <c r="H22">
        <v>1</v>
      </c>
      <c r="I22" t="str">
        <v>Full Time</v>
      </c>
      <c r="J22" t="str">
        <v>Fixed Term</v>
      </c>
      <c r="K22" t="str">
        <v>Remote</v>
      </c>
      <c r="L22">
        <v>1849</v>
      </c>
      <c r="M22">
        <v>5.065753424657534</v>
      </c>
    </row>
    <row r="23" spans="1:13" x14ac:dyDescent="0.45">
      <c r="A23" t="str">
        <v>VT01893</v>
      </c>
      <c r="B23" t="str">
        <v>Lindy Guillet</v>
      </c>
      <c r="C23" t="str">
        <v>Male</v>
      </c>
      <c r="D23" t="str">
        <v>Training</v>
      </c>
      <c r="E23">
        <v>112778.28</v>
      </c>
      <c r="F23" t="str">
        <v>Above 100k</v>
      </c>
      <c r="G23" s="8">
        <v>43250</v>
      </c>
      <c r="H23">
        <v>1</v>
      </c>
      <c r="I23" t="str">
        <v>Full Time</v>
      </c>
      <c r="J23" t="str">
        <v>Fixed Term</v>
      </c>
      <c r="K23" t="str">
        <v>Remote</v>
      </c>
      <c r="L23">
        <v>2414</v>
      </c>
      <c r="M23">
        <v>6.6136986301369864</v>
      </c>
    </row>
    <row r="24" spans="1:13" x14ac:dyDescent="0.45">
      <c r="A24" t="str">
        <v>PR02010</v>
      </c>
      <c r="B24" t="str">
        <v>Prerana Nishita</v>
      </c>
      <c r="C24" t="str">
        <v>Male</v>
      </c>
      <c r="D24" t="str">
        <v>Product Management</v>
      </c>
      <c r="E24">
        <v>115191.38</v>
      </c>
      <c r="F24" t="str">
        <v>Above 100k</v>
      </c>
      <c r="G24" s="8">
        <v>44004</v>
      </c>
      <c r="H24">
        <v>1</v>
      </c>
      <c r="I24" t="str">
        <v>Full Time</v>
      </c>
      <c r="J24" t="str">
        <v>Permanent</v>
      </c>
      <c r="K24" t="str">
        <v>Hyderabad, India</v>
      </c>
      <c r="L24">
        <v>1660</v>
      </c>
      <c r="M24">
        <v>4.5479452054794525</v>
      </c>
    </row>
    <row r="25" spans="1:13" x14ac:dyDescent="0.45">
      <c r="A25" t="str">
        <v>SQ00498</v>
      </c>
      <c r="B25" t="str">
        <v>Amery Ofer</v>
      </c>
      <c r="C25" t="str">
        <v>Female</v>
      </c>
      <c r="D25" t="str">
        <v>Legal</v>
      </c>
      <c r="E25">
        <v>111049.84</v>
      </c>
      <c r="F25" t="str">
        <v>Above 100k</v>
      </c>
      <c r="G25" s="8">
        <v>44393</v>
      </c>
      <c r="H25">
        <v>1</v>
      </c>
      <c r="I25" t="str">
        <v>Full Time</v>
      </c>
      <c r="J25" t="str">
        <v>Permanent</v>
      </c>
      <c r="K25" t="str">
        <v>Wellington, New Zealand</v>
      </c>
      <c r="L25">
        <v>1271</v>
      </c>
      <c r="M25">
        <v>3.4821917808219176</v>
      </c>
    </row>
    <row r="26" spans="1:13" x14ac:dyDescent="0.45">
      <c r="A26" t="str">
        <v>TN04058</v>
      </c>
      <c r="B26" t="str">
        <v>Vasu Nandin</v>
      </c>
      <c r="C26" t="str">
        <v>Male</v>
      </c>
      <c r="D26" t="str">
        <v>Product Management</v>
      </c>
      <c r="E26">
        <v>106775.14</v>
      </c>
      <c r="F26" t="str">
        <v>Above 100k</v>
      </c>
      <c r="G26" s="8">
        <v>43563</v>
      </c>
      <c r="H26">
        <v>1</v>
      </c>
      <c r="I26" t="str">
        <v>Full Time</v>
      </c>
      <c r="J26" t="str">
        <v>Fixed Term</v>
      </c>
      <c r="K26" t="str">
        <v>Hyderabad, India</v>
      </c>
      <c r="L26">
        <v>2101</v>
      </c>
      <c r="M26">
        <v>5.7561643835616438</v>
      </c>
    </row>
    <row r="27" spans="1:13" x14ac:dyDescent="0.45">
      <c r="A27" t="str">
        <v>SQ04603</v>
      </c>
      <c r="B27" t="str">
        <v>Natalee Craiker</v>
      </c>
      <c r="C27" t="str">
        <v>Male</v>
      </c>
      <c r="D27" t="str">
        <v>Product Management</v>
      </c>
      <c r="E27">
        <v>111229.47</v>
      </c>
      <c r="F27" t="str">
        <v>Above 100k</v>
      </c>
      <c r="G27" s="8">
        <v>43402</v>
      </c>
      <c r="H27">
        <v>1</v>
      </c>
      <c r="I27" t="str">
        <v>Full Time</v>
      </c>
      <c r="J27" t="str">
        <v>Permanent</v>
      </c>
      <c r="K27" t="str">
        <v>Remote</v>
      </c>
      <c r="L27">
        <v>2262</v>
      </c>
      <c r="M27">
        <v>6.1972602739726028</v>
      </c>
    </row>
    <row r="28" spans="1:13" x14ac:dyDescent="0.45">
      <c r="A28" t="str">
        <v>VT04028</v>
      </c>
      <c r="B28" t="str">
        <v>Michale Rolf</v>
      </c>
      <c r="C28" t="str">
        <v>Male</v>
      </c>
      <c r="D28" t="str">
        <v>Services</v>
      </c>
      <c r="E28">
        <v>111815.49</v>
      </c>
      <c r="F28" t="str">
        <v>Above 100k</v>
      </c>
      <c r="G28" s="8">
        <v>43895</v>
      </c>
      <c r="H28">
        <v>0.7</v>
      </c>
      <c r="I28" t="str">
        <v>Part Time</v>
      </c>
      <c r="J28" t="str">
        <v>Temporary</v>
      </c>
      <c r="K28" t="str">
        <v>Remote</v>
      </c>
      <c r="L28">
        <v>1769</v>
      </c>
      <c r="M28">
        <v>4.8465753424657532</v>
      </c>
    </row>
    <row r="29" spans="1:13" x14ac:dyDescent="0.45">
      <c r="A29" t="str">
        <v>VT04028</v>
      </c>
      <c r="B29" t="str">
        <v>Michale Rolf</v>
      </c>
      <c r="C29" t="str">
        <v>Male</v>
      </c>
      <c r="D29" t="str">
        <v>Services</v>
      </c>
      <c r="E29">
        <v>111815.49</v>
      </c>
      <c r="F29" t="str">
        <v>Above 100k</v>
      </c>
      <c r="G29" s="8">
        <v>43895</v>
      </c>
      <c r="H29">
        <v>0.7</v>
      </c>
      <c r="I29" t="str">
        <v>Part Time</v>
      </c>
      <c r="J29" t="str">
        <v>Temporary</v>
      </c>
      <c r="K29" t="str">
        <v>Remote</v>
      </c>
      <c r="L29">
        <v>1769</v>
      </c>
      <c r="M29">
        <v>4.8465753424657532</v>
      </c>
    </row>
    <row r="30" spans="1:13" x14ac:dyDescent="0.45">
      <c r="A30" t="str">
        <v>SQ00022</v>
      </c>
      <c r="B30" t="str">
        <v>Carlin Demke</v>
      </c>
      <c r="C30" t="str">
        <v>Male</v>
      </c>
      <c r="D30" t="str">
        <v>Business Development</v>
      </c>
      <c r="E30">
        <v>110042.37</v>
      </c>
      <c r="F30" t="str">
        <v>Above 100k</v>
      </c>
      <c r="G30" s="8">
        <v>43914</v>
      </c>
      <c r="H30">
        <v>1</v>
      </c>
      <c r="I30" t="str">
        <v>Full Time</v>
      </c>
      <c r="J30" t="str">
        <v>Permanent</v>
      </c>
      <c r="K30" t="str">
        <v>Columbus, USA</v>
      </c>
      <c r="L30">
        <v>1750</v>
      </c>
      <c r="M30">
        <v>4.7945205479452051</v>
      </c>
    </row>
    <row r="31" spans="1:13" x14ac:dyDescent="0.45">
      <c r="A31" t="str">
        <v>SQ03116</v>
      </c>
      <c r="B31" t="str">
        <v>Syd Fearn</v>
      </c>
      <c r="C31" t="str">
        <v>Male</v>
      </c>
      <c r="D31" t="str">
        <v>Engineering</v>
      </c>
      <c r="E31">
        <v>108872.77</v>
      </c>
      <c r="F31" t="str">
        <v>Above 100k</v>
      </c>
      <c r="G31" s="8">
        <v>43521</v>
      </c>
      <c r="H31">
        <v>1</v>
      </c>
      <c r="I31" t="str">
        <v>Full Time</v>
      </c>
      <c r="J31" t="str">
        <v>Permanent</v>
      </c>
      <c r="K31" t="str">
        <v>Remote</v>
      </c>
      <c r="L31">
        <v>2143</v>
      </c>
      <c r="M31">
        <v>5.8712328767123285</v>
      </c>
    </row>
    <row r="32" spans="1:13" x14ac:dyDescent="0.45">
      <c r="A32" t="str">
        <v>VT04552</v>
      </c>
      <c r="B32" t="str">
        <v>Theresita Chasmer</v>
      </c>
      <c r="C32" t="str">
        <v>Female</v>
      </c>
      <c r="D32" t="str">
        <v>Product Management</v>
      </c>
      <c r="E32">
        <v>106665.67</v>
      </c>
      <c r="F32" t="str">
        <v>Above 100k</v>
      </c>
      <c r="G32" s="8">
        <v>43311</v>
      </c>
      <c r="H32">
        <v>1</v>
      </c>
      <c r="I32" t="str">
        <v>Full Time</v>
      </c>
      <c r="J32" t="str">
        <v>Temporary</v>
      </c>
      <c r="K32" t="str">
        <v>Columbus, USA</v>
      </c>
      <c r="L32">
        <v>2353</v>
      </c>
      <c r="M32">
        <v>6.4465753424657537</v>
      </c>
    </row>
    <row r="33" spans="1:13" x14ac:dyDescent="0.45">
      <c r="A33" t="str">
        <v>SQ04665</v>
      </c>
      <c r="B33" t="str">
        <v>Collin Jagson</v>
      </c>
      <c r="C33" t="str">
        <v>Male</v>
      </c>
      <c r="D33" t="str">
        <v>Services</v>
      </c>
      <c r="E33">
        <v>100424.23</v>
      </c>
      <c r="F33" t="str">
        <v>Above 100k</v>
      </c>
      <c r="G33" s="8">
        <v>43801</v>
      </c>
      <c r="H33">
        <v>1</v>
      </c>
      <c r="I33" t="str">
        <v>Full Time</v>
      </c>
      <c r="J33" t="str">
        <v>Permanent</v>
      </c>
      <c r="K33" t="str">
        <v>Auckland, New Zealand</v>
      </c>
      <c r="L33">
        <v>1863</v>
      </c>
      <c r="M33">
        <v>5.1041095890410961</v>
      </c>
    </row>
    <row r="34" spans="1:13" x14ac:dyDescent="0.45">
      <c r="A34" t="str">
        <v>VT01893</v>
      </c>
      <c r="B34" t="str">
        <v>Lindy Guillet</v>
      </c>
      <c r="C34" t="str">
        <v>Male</v>
      </c>
      <c r="D34" t="str">
        <v>Training</v>
      </c>
      <c r="E34">
        <v>112778.28</v>
      </c>
      <c r="F34" t="str">
        <v>Above 100k</v>
      </c>
      <c r="G34" s="8">
        <v>43250</v>
      </c>
      <c r="H34">
        <v>1</v>
      </c>
      <c r="I34" t="str">
        <v>Full Time</v>
      </c>
      <c r="J34" t="str">
        <v>Fixed Term</v>
      </c>
      <c r="K34" t="str">
        <v>Remote</v>
      </c>
      <c r="L34">
        <v>2414</v>
      </c>
      <c r="M34">
        <v>6.6136986301369864</v>
      </c>
    </row>
    <row r="35" spans="1:13" x14ac:dyDescent="0.45">
      <c r="A35" t="str">
        <v>PR03886</v>
      </c>
      <c r="B35" t="str">
        <v>Edd  MacKnockiter</v>
      </c>
      <c r="C35" t="str">
        <v>Male</v>
      </c>
      <c r="D35" t="str">
        <v>Accounting</v>
      </c>
      <c r="E35">
        <v>119022.49</v>
      </c>
      <c r="F35" t="str">
        <v>Above 100k</v>
      </c>
      <c r="G35" s="8">
        <v>44431</v>
      </c>
      <c r="H35">
        <v>1</v>
      </c>
      <c r="I35" t="str">
        <v>Full Time</v>
      </c>
      <c r="J35" t="str">
        <v>Permanent</v>
      </c>
      <c r="K35" t="str">
        <v>Auckland, New Zealand</v>
      </c>
      <c r="L35">
        <v>1233</v>
      </c>
      <c r="M35">
        <v>3.3780821917808219</v>
      </c>
    </row>
    <row r="36" spans="1:13" x14ac:dyDescent="0.45">
      <c r="A36" t="str">
        <v>PR00746</v>
      </c>
      <c r="B36" t="str">
        <v>Hogan Iles</v>
      </c>
      <c r="C36" t="str">
        <v>Female</v>
      </c>
      <c r="D36" t="str">
        <v>Accounting</v>
      </c>
      <c r="E36">
        <v>114177.23</v>
      </c>
      <c r="F36" t="str">
        <v>Above 100k</v>
      </c>
      <c r="G36" s="8">
        <v>43908</v>
      </c>
      <c r="H36">
        <v>1</v>
      </c>
      <c r="I36" t="str">
        <v>Full Time</v>
      </c>
      <c r="J36" t="str">
        <v>Permanent</v>
      </c>
      <c r="K36" t="str">
        <v>Wellington, New Zealand</v>
      </c>
      <c r="L36">
        <v>1756</v>
      </c>
      <c r="M36">
        <v>4.8109589041095893</v>
      </c>
    </row>
    <row r="37" spans="1:13" x14ac:dyDescent="0.45">
      <c r="A37" t="str">
        <v>SQ03387</v>
      </c>
      <c r="B37" t="str">
        <v>Robinia Scholling</v>
      </c>
      <c r="C37" t="str">
        <v>Female</v>
      </c>
      <c r="D37" t="str">
        <v>Human Resources</v>
      </c>
      <c r="E37">
        <v>100731.95</v>
      </c>
      <c r="F37" t="str">
        <v>Above 100k</v>
      </c>
      <c r="G37" s="8">
        <v>43936</v>
      </c>
      <c r="H37">
        <v>1</v>
      </c>
      <c r="I37" t="str">
        <v>Full Time</v>
      </c>
      <c r="J37" t="str">
        <v>Permanent</v>
      </c>
      <c r="K37" t="str">
        <v>Auckland, New Zealand</v>
      </c>
      <c r="L37">
        <v>1728</v>
      </c>
      <c r="M37">
        <v>4.7342465753424658</v>
      </c>
    </row>
    <row r="38" spans="1:13" x14ac:dyDescent="0.45">
      <c r="A38" t="str">
        <v>SQ02703</v>
      </c>
      <c r="B38" t="str">
        <v>Deepit Ranjana</v>
      </c>
      <c r="C38" t="str">
        <v>Female</v>
      </c>
      <c r="D38" t="str">
        <v>Marketing</v>
      </c>
      <c r="E38">
        <v>104903.79</v>
      </c>
      <c r="F38" t="str">
        <v>Above 100k</v>
      </c>
      <c r="G38" s="8">
        <v>43649</v>
      </c>
      <c r="H38">
        <v>1</v>
      </c>
      <c r="I38" t="str">
        <v>Full Time</v>
      </c>
      <c r="J38" t="str">
        <v>Permanent</v>
      </c>
      <c r="K38" t="str">
        <v>Chennai, India</v>
      </c>
      <c r="L38">
        <v>2015</v>
      </c>
      <c r="M38">
        <v>5.5205479452054798</v>
      </c>
    </row>
    <row r="39" spans="1:13" x14ac:dyDescent="0.45">
      <c r="A39" t="str">
        <v>SQ03733</v>
      </c>
      <c r="B39" t="str">
        <v>Revkah Antonacci</v>
      </c>
      <c r="C39" t="str">
        <v>Male</v>
      </c>
      <c r="D39" t="str">
        <v>Engineering</v>
      </c>
      <c r="E39">
        <v>109143.17</v>
      </c>
      <c r="F39" t="str">
        <v>Above 100k</v>
      </c>
      <c r="G39" s="8">
        <v>43945</v>
      </c>
      <c r="H39">
        <v>1</v>
      </c>
      <c r="I39" t="str">
        <v>Full Time</v>
      </c>
      <c r="J39" t="str">
        <v>Permanent</v>
      </c>
      <c r="K39" t="str">
        <v>Wellington, New Zealand</v>
      </c>
      <c r="L39">
        <v>1719</v>
      </c>
      <c r="M39">
        <v>4.7095890410958905</v>
      </c>
    </row>
    <row r="40" spans="1:13" x14ac:dyDescent="0.45">
      <c r="A40" t="str">
        <v>TN00579</v>
      </c>
      <c r="B40" t="str">
        <v>Rafaelita Blaksland</v>
      </c>
      <c r="C40" t="str">
        <v>Female</v>
      </c>
      <c r="D40" t="str">
        <v>Services</v>
      </c>
      <c r="E40">
        <v>109163.39</v>
      </c>
      <c r="F40" t="str">
        <v>Above 100k</v>
      </c>
      <c r="G40" s="8">
        <v>44019</v>
      </c>
      <c r="H40">
        <v>0.8</v>
      </c>
      <c r="I40" t="str">
        <v>Part Time</v>
      </c>
      <c r="J40" t="str">
        <v>Permanent</v>
      </c>
      <c r="K40" t="str">
        <v>Seattle, USA</v>
      </c>
      <c r="L40">
        <v>1645</v>
      </c>
      <c r="M40">
        <v>4.506849315068493</v>
      </c>
    </row>
    <row r="41" spans="1:13" x14ac:dyDescent="0.45">
      <c r="A41" t="str">
        <v>SQ02174</v>
      </c>
      <c r="B41" t="str">
        <v>Sidoney Yitzhok</v>
      </c>
      <c r="C41" t="str">
        <v>Female</v>
      </c>
      <c r="D41" t="str">
        <v>Engineering</v>
      </c>
      <c r="E41">
        <v>118442.54</v>
      </c>
      <c r="F41" t="str">
        <v>Above 100k</v>
      </c>
      <c r="G41" s="8">
        <v>44193</v>
      </c>
      <c r="H41">
        <v>1</v>
      </c>
      <c r="I41" t="str">
        <v>Full Time</v>
      </c>
      <c r="J41" t="str">
        <v>Permanent</v>
      </c>
      <c r="K41" t="str">
        <v>Auckland, New Zealand</v>
      </c>
      <c r="L41">
        <v>1471</v>
      </c>
      <c r="M41">
        <v>4.0301369863013701</v>
      </c>
    </row>
    <row r="42" spans="1:13" x14ac:dyDescent="0.45">
      <c r="A42" t="str">
        <v>VT01762</v>
      </c>
      <c r="B42" t="str">
        <v>Geena Raghavanpillai</v>
      </c>
      <c r="C42" t="str">
        <v>Male</v>
      </c>
      <c r="D42" t="str">
        <v>Accounting</v>
      </c>
      <c r="E42">
        <v>102515.81</v>
      </c>
      <c r="F42" t="str">
        <v>Above 100k</v>
      </c>
      <c r="G42" s="8">
        <v>43902</v>
      </c>
      <c r="H42">
        <v>1</v>
      </c>
      <c r="I42" t="str">
        <v>Full Time</v>
      </c>
      <c r="J42" t="str">
        <v>Fixed Term</v>
      </c>
      <c r="K42" t="str">
        <v>Chennai, India</v>
      </c>
      <c r="L42">
        <v>1762</v>
      </c>
      <c r="M42">
        <v>4.8273972602739725</v>
      </c>
    </row>
    <row r="43" spans="1:13" x14ac:dyDescent="0.45">
      <c r="A43" t="str">
        <v>VT04093</v>
      </c>
      <c r="B43" t="str">
        <v>Baruna Ogale</v>
      </c>
      <c r="C43" t="str">
        <v>Female</v>
      </c>
      <c r="D43" t="str">
        <v>Training</v>
      </c>
      <c r="E43">
        <v>116767.63</v>
      </c>
      <c r="F43" t="str">
        <v>Above 100k</v>
      </c>
      <c r="G43" s="8">
        <v>43949</v>
      </c>
      <c r="H43">
        <v>0.4</v>
      </c>
      <c r="I43" t="str">
        <v>Part Time</v>
      </c>
      <c r="J43" t="str">
        <v>Temporary</v>
      </c>
      <c r="K43" t="str">
        <v>Chennai, India</v>
      </c>
      <c r="L43">
        <v>1715</v>
      </c>
      <c r="M43">
        <v>4.6986301369863011</v>
      </c>
    </row>
    <row r="44" spans="1:13" x14ac:dyDescent="0.45">
      <c r="A44" t="str">
        <v>SQ03491</v>
      </c>
      <c r="B44" t="str">
        <v>Freda Legan</v>
      </c>
      <c r="C44" t="str">
        <v>Female</v>
      </c>
      <c r="D44" t="str">
        <v>Sales</v>
      </c>
      <c r="E44">
        <v>102129.37</v>
      </c>
      <c r="F44" t="str">
        <v>Above 100k</v>
      </c>
      <c r="G44" s="8">
        <v>44396</v>
      </c>
      <c r="H44">
        <v>1</v>
      </c>
      <c r="I44" t="str">
        <v>Full Time</v>
      </c>
      <c r="J44" t="str">
        <v>Permanent</v>
      </c>
      <c r="K44" t="str">
        <v>Columbus, USA</v>
      </c>
      <c r="L44">
        <v>1268</v>
      </c>
      <c r="M44">
        <v>3.473972602739726</v>
      </c>
    </row>
    <row r="45" spans="1:13" x14ac:dyDescent="0.45">
      <c r="A45" t="str">
        <v>VT04350</v>
      </c>
      <c r="B45" t="str">
        <v>Kulbhushan Moorthy</v>
      </c>
      <c r="C45" t="str">
        <v>Male</v>
      </c>
      <c r="D45" t="str">
        <v>Business Development</v>
      </c>
      <c r="E45">
        <v>106400.02</v>
      </c>
      <c r="F45" t="str">
        <v>Above 100k</v>
      </c>
      <c r="G45" s="8">
        <v>44021</v>
      </c>
      <c r="H45">
        <v>1</v>
      </c>
      <c r="I45" t="str">
        <v>Full Time</v>
      </c>
      <c r="J45" t="str">
        <v>Temporary</v>
      </c>
      <c r="K45" t="str">
        <v>Chennai, India</v>
      </c>
      <c r="L45">
        <v>1643</v>
      </c>
      <c r="M45">
        <v>4.5013698630136982</v>
      </c>
    </row>
    <row r="46" spans="1:13" x14ac:dyDescent="0.45">
      <c r="A46" t="str">
        <v>SQ02035</v>
      </c>
      <c r="B46" t="str">
        <v>Anni Izzard</v>
      </c>
      <c r="C46" t="str">
        <v>Male</v>
      </c>
      <c r="D46" t="str">
        <v>Human Resources</v>
      </c>
      <c r="E46">
        <v>103494.94</v>
      </c>
      <c r="F46" t="str">
        <v>Above 100k</v>
      </c>
      <c r="G46" s="8">
        <v>43256</v>
      </c>
      <c r="H46">
        <v>1</v>
      </c>
      <c r="I46" t="str">
        <v>Full Time</v>
      </c>
      <c r="J46" t="str">
        <v>Permanent</v>
      </c>
      <c r="K46" t="str">
        <v>Remote</v>
      </c>
      <c r="L46">
        <v>2408</v>
      </c>
      <c r="M46">
        <v>6.5972602739726032</v>
      </c>
    </row>
    <row r="47" spans="1:13" x14ac:dyDescent="0.45">
      <c r="A47" t="str">
        <v>SQ02035</v>
      </c>
      <c r="B47" t="str">
        <v>Anni Izzard</v>
      </c>
      <c r="C47" t="str">
        <v>Male</v>
      </c>
      <c r="D47" t="str">
        <v>Human Resources</v>
      </c>
      <c r="E47">
        <v>103494.94</v>
      </c>
      <c r="F47" t="str">
        <v>Above 100k</v>
      </c>
      <c r="G47" s="8">
        <v>43256</v>
      </c>
      <c r="H47">
        <v>1</v>
      </c>
      <c r="I47" t="str">
        <v>Full Time</v>
      </c>
      <c r="J47" t="str">
        <v>Permanent</v>
      </c>
      <c r="K47" t="str">
        <v>Remote</v>
      </c>
      <c r="L47">
        <v>2408</v>
      </c>
      <c r="M47">
        <v>6.5972602739726032</v>
      </c>
    </row>
    <row r="48" spans="1:13" x14ac:dyDescent="0.45">
      <c r="A48" t="str">
        <v>VT04350</v>
      </c>
      <c r="B48" t="str">
        <v>Lalit Kothari</v>
      </c>
      <c r="C48" t="str">
        <v>Male</v>
      </c>
      <c r="D48" t="str">
        <v>Business Development</v>
      </c>
      <c r="E48">
        <v>106400.02</v>
      </c>
      <c r="F48" t="str">
        <v>Above 100k</v>
      </c>
      <c r="G48" s="8">
        <v>44021</v>
      </c>
      <c r="H48">
        <v>1</v>
      </c>
      <c r="I48" t="str">
        <v>Full Time</v>
      </c>
      <c r="J48" t="str">
        <v>Temporary</v>
      </c>
      <c r="K48" t="str">
        <v>Chennai, India</v>
      </c>
      <c r="L48">
        <v>1643</v>
      </c>
      <c r="M48">
        <v>4.5013698630136982</v>
      </c>
    </row>
    <row r="49" spans="1:13" x14ac:dyDescent="0.45">
      <c r="A49" t="str">
        <v>SQ02624</v>
      </c>
      <c r="B49" t="str">
        <v>Gwenneth Fealey</v>
      </c>
      <c r="C49" t="str">
        <v>Female</v>
      </c>
      <c r="D49" t="str">
        <v>Engineering</v>
      </c>
      <c r="E49">
        <v>114772.32</v>
      </c>
      <c r="F49" t="str">
        <v>Above 100k</v>
      </c>
      <c r="G49" s="8">
        <v>44251</v>
      </c>
      <c r="H49">
        <v>1</v>
      </c>
      <c r="I49" t="str">
        <v>Full Time</v>
      </c>
      <c r="J49" t="str">
        <v>Permanent</v>
      </c>
      <c r="K49" t="str">
        <v>Columbus, USA</v>
      </c>
      <c r="L49">
        <v>1413</v>
      </c>
      <c r="M49">
        <v>3.871232876712329</v>
      </c>
    </row>
    <row r="50" spans="1:13" x14ac:dyDescent="0.45">
      <c r="A50" t="str">
        <v>VT03421</v>
      </c>
      <c r="B50" t="str">
        <v>Alic Bagg</v>
      </c>
      <c r="C50" t="str">
        <v>Male</v>
      </c>
      <c r="D50" t="str">
        <v>Legal</v>
      </c>
      <c r="E50">
        <v>113747.56</v>
      </c>
      <c r="F50" t="str">
        <v>Above 100k</v>
      </c>
      <c r="G50" s="8">
        <v>44270</v>
      </c>
      <c r="H50">
        <v>0.7</v>
      </c>
      <c r="I50" t="str">
        <v>Part Time</v>
      </c>
      <c r="J50" t="str">
        <v>Temporary</v>
      </c>
      <c r="K50" t="str">
        <v>Columbus, USA</v>
      </c>
      <c r="L50">
        <v>1394</v>
      </c>
      <c r="M50">
        <v>3.8191780821917809</v>
      </c>
    </row>
    <row r="53" spans="1:13" x14ac:dyDescent="0.45">
      <c r="A53" s="10" t="s">
        <v>697</v>
      </c>
      <c r="B53" s="10"/>
      <c r="C53" s="10"/>
      <c r="D53" s="10"/>
    </row>
    <row r="54" spans="1:13" s="18" customFormat="1" x14ac:dyDescent="0.45">
      <c r="A54" s="18" t="str" cm="1">
        <f t="array" ref="A54:M54">Staff[#Headers]</f>
        <v>Emp ID</v>
      </c>
      <c r="B54" s="18" t="str">
        <v>Name</v>
      </c>
      <c r="C54" s="18" t="str">
        <v>Gender</v>
      </c>
      <c r="D54" s="18" t="str">
        <v>Department</v>
      </c>
      <c r="E54" s="18" t="str">
        <v>Salary</v>
      </c>
      <c r="F54" s="18" t="str">
        <v>Salary Bucket</v>
      </c>
      <c r="G54" s="19" t="str">
        <v>Start Date</v>
      </c>
      <c r="H54" s="18" t="str">
        <v>FTE</v>
      </c>
      <c r="I54" s="18" t="str">
        <v>Work Type</v>
      </c>
      <c r="J54" s="18" t="str">
        <v>Employee type</v>
      </c>
      <c r="K54" s="18" t="str">
        <v>Work location</v>
      </c>
      <c r="L54" s="18" t="str">
        <v>Age</v>
      </c>
      <c r="M54" s="18" t="str">
        <v>Total Years</v>
      </c>
    </row>
    <row r="55" spans="1:13" x14ac:dyDescent="0.45">
      <c r="A55" t="str" cm="1">
        <f t="array" ref="A55:M72">_xlfn._xlws.FILTER(Staff[],(Staff[Gender] = "Female")*(Staff[Salary]&gt;100000))</f>
        <v>SQ04612</v>
      </c>
      <c r="B55" t="str">
        <v>Mick Spraberry</v>
      </c>
      <c r="C55" t="str">
        <v>Female</v>
      </c>
      <c r="D55" t="str">
        <v>Services</v>
      </c>
      <c r="E55">
        <v>120000</v>
      </c>
      <c r="F55" t="str">
        <v>Above 100k</v>
      </c>
      <c r="G55" s="8">
        <v>43902</v>
      </c>
      <c r="H55">
        <v>0.9</v>
      </c>
      <c r="I55" t="str">
        <v>Part Time</v>
      </c>
      <c r="J55" t="str">
        <v>Permanent</v>
      </c>
      <c r="K55" t="str">
        <v>Remote</v>
      </c>
      <c r="L55">
        <v>1762</v>
      </c>
      <c r="M55">
        <v>4.8273972602739725</v>
      </c>
    </row>
    <row r="56" spans="1:13" x14ac:dyDescent="0.45">
      <c r="A56" t="str">
        <v>TN01281</v>
      </c>
      <c r="B56" t="str">
        <v>Cletus McGarahan</v>
      </c>
      <c r="C56" t="str">
        <v>Female</v>
      </c>
      <c r="D56" t="str">
        <v>Engineering</v>
      </c>
      <c r="E56">
        <v>114425.19</v>
      </c>
      <c r="F56" t="str">
        <v>Above 100k</v>
      </c>
      <c r="G56" s="8">
        <v>43857</v>
      </c>
      <c r="H56">
        <v>1</v>
      </c>
      <c r="I56" t="str">
        <v>Full Time</v>
      </c>
      <c r="J56" t="str">
        <v>Permanent</v>
      </c>
      <c r="K56" t="str">
        <v>Wellington, New Zealand</v>
      </c>
      <c r="L56">
        <v>1807</v>
      </c>
      <c r="M56">
        <v>4.9506849315068493</v>
      </c>
    </row>
    <row r="57" spans="1:13" x14ac:dyDescent="0.45">
      <c r="A57" t="str">
        <v>VT04681</v>
      </c>
      <c r="B57" t="str">
        <v>Nickolai  Artin</v>
      </c>
      <c r="C57" t="str">
        <v>Female</v>
      </c>
      <c r="D57" t="str">
        <v>Product Management</v>
      </c>
      <c r="E57">
        <v>110906.35</v>
      </c>
      <c r="F57" t="str">
        <v>Above 100k</v>
      </c>
      <c r="G57" s="8">
        <v>43434</v>
      </c>
      <c r="H57">
        <v>1</v>
      </c>
      <c r="I57" t="str">
        <v>Full Time</v>
      </c>
      <c r="J57" t="str">
        <v>Temporary</v>
      </c>
      <c r="K57" t="str">
        <v>Wellington, New Zealand</v>
      </c>
      <c r="L57">
        <v>2230</v>
      </c>
      <c r="M57">
        <v>6.1095890410958908</v>
      </c>
    </row>
    <row r="58" spans="1:13" x14ac:dyDescent="0.45">
      <c r="A58" t="str">
        <v>TN04246</v>
      </c>
      <c r="B58" t="str">
        <v>Shaylyn Ransbury</v>
      </c>
      <c r="C58" t="str">
        <v>Female</v>
      </c>
      <c r="D58" t="str">
        <v>Support</v>
      </c>
      <c r="E58">
        <v>100371.31</v>
      </c>
      <c r="F58" t="str">
        <v>Above 100k</v>
      </c>
      <c r="G58" s="8">
        <v>44067</v>
      </c>
      <c r="H58">
        <v>0.8</v>
      </c>
      <c r="I58" t="str">
        <v>Part Time</v>
      </c>
      <c r="J58" t="str">
        <v>Fixed Term</v>
      </c>
      <c r="K58" t="str">
        <v>Auckland, New Zealand</v>
      </c>
      <c r="L58">
        <v>1597</v>
      </c>
      <c r="M58">
        <v>4.375342465753425</v>
      </c>
    </row>
    <row r="59" spans="1:13" x14ac:dyDescent="0.45">
      <c r="A59" t="str">
        <v>PR02208</v>
      </c>
      <c r="B59" t="str">
        <v>Gowri Sankar Chakrala</v>
      </c>
      <c r="C59" t="str">
        <v>Female</v>
      </c>
      <c r="D59" t="str">
        <v>Training</v>
      </c>
      <c r="E59">
        <v>102934.09</v>
      </c>
      <c r="F59" t="str">
        <v>Above 100k</v>
      </c>
      <c r="G59" s="8">
        <v>44315</v>
      </c>
      <c r="H59">
        <v>1</v>
      </c>
      <c r="I59" t="str">
        <v>Full Time</v>
      </c>
      <c r="J59" t="str">
        <v>Permanent</v>
      </c>
      <c r="K59" t="str">
        <v>Hyderabad, India</v>
      </c>
      <c r="L59">
        <v>1349</v>
      </c>
      <c r="M59">
        <v>3.6958904109589041</v>
      </c>
    </row>
    <row r="60" spans="1:13" x14ac:dyDescent="0.45">
      <c r="A60" t="str">
        <v>VT04093</v>
      </c>
      <c r="B60" t="str">
        <v>Prasanna Lakshmi Payasam</v>
      </c>
      <c r="C60" t="str">
        <v>Female</v>
      </c>
      <c r="D60" t="str">
        <v>Training</v>
      </c>
      <c r="E60">
        <v>116767.63</v>
      </c>
      <c r="F60" t="str">
        <v>Above 100k</v>
      </c>
      <c r="G60" s="8">
        <v>43949</v>
      </c>
      <c r="H60">
        <v>0.4</v>
      </c>
      <c r="I60" t="str">
        <v>Part Time</v>
      </c>
      <c r="J60" t="str">
        <v>Temporary</v>
      </c>
      <c r="K60" t="str">
        <v>Chennai, India</v>
      </c>
      <c r="L60">
        <v>1715</v>
      </c>
      <c r="M60">
        <v>4.6986301369863011</v>
      </c>
    </row>
    <row r="61" spans="1:13" x14ac:dyDescent="0.45">
      <c r="A61" t="str">
        <v>VT01684</v>
      </c>
      <c r="B61" t="str">
        <v>Audry Yu</v>
      </c>
      <c r="C61" t="str">
        <v>Female</v>
      </c>
      <c r="D61" t="str">
        <v>Training</v>
      </c>
      <c r="E61">
        <v>101187.36</v>
      </c>
      <c r="F61" t="str">
        <v>Above 100k</v>
      </c>
      <c r="G61" s="8">
        <v>43258</v>
      </c>
      <c r="H61">
        <v>1</v>
      </c>
      <c r="I61" t="str">
        <v>Full Time</v>
      </c>
      <c r="J61" t="str">
        <v>Fixed Term</v>
      </c>
      <c r="K61" t="str">
        <v>Columbus, USA</v>
      </c>
      <c r="L61">
        <v>2406</v>
      </c>
      <c r="M61">
        <v>6.5917808219178085</v>
      </c>
    </row>
    <row r="62" spans="1:13" x14ac:dyDescent="0.45">
      <c r="A62" t="str">
        <v>TN04740</v>
      </c>
      <c r="B62" t="str">
        <v>Tristam Cuming</v>
      </c>
      <c r="C62" t="str">
        <v>Female</v>
      </c>
      <c r="D62" t="str">
        <v>Support</v>
      </c>
      <c r="E62">
        <v>104038.9</v>
      </c>
      <c r="F62" t="str">
        <v>Above 100k</v>
      </c>
      <c r="G62" s="8">
        <v>43815</v>
      </c>
      <c r="H62">
        <v>1</v>
      </c>
      <c r="I62" t="str">
        <v>Full Time</v>
      </c>
      <c r="J62" t="str">
        <v>Fixed Term</v>
      </c>
      <c r="K62" t="str">
        <v>Remote</v>
      </c>
      <c r="L62">
        <v>1849</v>
      </c>
      <c r="M62">
        <v>5.065753424657534</v>
      </c>
    </row>
    <row r="63" spans="1:13" x14ac:dyDescent="0.45">
      <c r="A63" t="str">
        <v>SQ00498</v>
      </c>
      <c r="B63" t="str">
        <v>Amery Ofer</v>
      </c>
      <c r="C63" t="str">
        <v>Female</v>
      </c>
      <c r="D63" t="str">
        <v>Legal</v>
      </c>
      <c r="E63">
        <v>111049.84</v>
      </c>
      <c r="F63" t="str">
        <v>Above 100k</v>
      </c>
      <c r="G63" s="8">
        <v>44393</v>
      </c>
      <c r="H63">
        <v>1</v>
      </c>
      <c r="I63" t="str">
        <v>Full Time</v>
      </c>
      <c r="J63" t="str">
        <v>Permanent</v>
      </c>
      <c r="K63" t="str">
        <v>Wellington, New Zealand</v>
      </c>
      <c r="L63">
        <v>1271</v>
      </c>
      <c r="M63">
        <v>3.4821917808219176</v>
      </c>
    </row>
    <row r="64" spans="1:13" x14ac:dyDescent="0.45">
      <c r="A64" t="str">
        <v>VT04552</v>
      </c>
      <c r="B64" t="str">
        <v>Theresita Chasmer</v>
      </c>
      <c r="C64" t="str">
        <v>Female</v>
      </c>
      <c r="D64" t="str">
        <v>Product Management</v>
      </c>
      <c r="E64">
        <v>106665.67</v>
      </c>
      <c r="F64" t="str">
        <v>Above 100k</v>
      </c>
      <c r="G64" s="8">
        <v>43311</v>
      </c>
      <c r="H64">
        <v>1</v>
      </c>
      <c r="I64" t="str">
        <v>Full Time</v>
      </c>
      <c r="J64" t="str">
        <v>Temporary</v>
      </c>
      <c r="K64" t="str">
        <v>Columbus, USA</v>
      </c>
      <c r="L64">
        <v>2353</v>
      </c>
      <c r="M64">
        <v>6.4465753424657537</v>
      </c>
    </row>
    <row r="65" spans="1:13" x14ac:dyDescent="0.45">
      <c r="A65" t="str">
        <v>PR00746</v>
      </c>
      <c r="B65" t="str">
        <v>Hogan Iles</v>
      </c>
      <c r="C65" t="str">
        <v>Female</v>
      </c>
      <c r="D65" t="str">
        <v>Accounting</v>
      </c>
      <c r="E65">
        <v>114177.23</v>
      </c>
      <c r="F65" t="str">
        <v>Above 100k</v>
      </c>
      <c r="G65" s="8">
        <v>43908</v>
      </c>
      <c r="H65">
        <v>1</v>
      </c>
      <c r="I65" t="str">
        <v>Full Time</v>
      </c>
      <c r="J65" t="str">
        <v>Permanent</v>
      </c>
      <c r="K65" t="str">
        <v>Wellington, New Zealand</v>
      </c>
      <c r="L65">
        <v>1756</v>
      </c>
      <c r="M65">
        <v>4.8109589041095893</v>
      </c>
    </row>
    <row r="66" spans="1:13" x14ac:dyDescent="0.45">
      <c r="A66" t="str">
        <v>SQ03387</v>
      </c>
      <c r="B66" t="str">
        <v>Robinia Scholling</v>
      </c>
      <c r="C66" t="str">
        <v>Female</v>
      </c>
      <c r="D66" t="str">
        <v>Human Resources</v>
      </c>
      <c r="E66">
        <v>100731.95</v>
      </c>
      <c r="F66" t="str">
        <v>Above 100k</v>
      </c>
      <c r="G66" s="8">
        <v>43936</v>
      </c>
      <c r="H66">
        <v>1</v>
      </c>
      <c r="I66" t="str">
        <v>Full Time</v>
      </c>
      <c r="J66" t="str">
        <v>Permanent</v>
      </c>
      <c r="K66" t="str">
        <v>Auckland, New Zealand</v>
      </c>
      <c r="L66">
        <v>1728</v>
      </c>
      <c r="M66">
        <v>4.7342465753424658</v>
      </c>
    </row>
    <row r="67" spans="1:13" x14ac:dyDescent="0.45">
      <c r="A67" t="str">
        <v>SQ02703</v>
      </c>
      <c r="B67" t="str">
        <v>Deepit Ranjana</v>
      </c>
      <c r="C67" t="str">
        <v>Female</v>
      </c>
      <c r="D67" t="str">
        <v>Marketing</v>
      </c>
      <c r="E67">
        <v>104903.79</v>
      </c>
      <c r="F67" t="str">
        <v>Above 100k</v>
      </c>
      <c r="G67" s="8">
        <v>43649</v>
      </c>
      <c r="H67">
        <v>1</v>
      </c>
      <c r="I67" t="str">
        <v>Full Time</v>
      </c>
      <c r="J67" t="str">
        <v>Permanent</v>
      </c>
      <c r="K67" t="str">
        <v>Chennai, India</v>
      </c>
      <c r="L67">
        <v>2015</v>
      </c>
      <c r="M67">
        <v>5.5205479452054798</v>
      </c>
    </row>
    <row r="68" spans="1:13" x14ac:dyDescent="0.45">
      <c r="A68" t="str">
        <v>TN00579</v>
      </c>
      <c r="B68" t="str">
        <v>Rafaelita Blaksland</v>
      </c>
      <c r="C68" t="str">
        <v>Female</v>
      </c>
      <c r="D68" t="str">
        <v>Services</v>
      </c>
      <c r="E68">
        <v>109163.39</v>
      </c>
      <c r="F68" t="str">
        <v>Above 100k</v>
      </c>
      <c r="G68" s="8">
        <v>44019</v>
      </c>
      <c r="H68">
        <v>0.8</v>
      </c>
      <c r="I68" t="str">
        <v>Part Time</v>
      </c>
      <c r="J68" t="str">
        <v>Permanent</v>
      </c>
      <c r="K68" t="str">
        <v>Seattle, USA</v>
      </c>
      <c r="L68">
        <v>1645</v>
      </c>
      <c r="M68">
        <v>4.506849315068493</v>
      </c>
    </row>
    <row r="69" spans="1:13" x14ac:dyDescent="0.45">
      <c r="A69" t="str">
        <v>SQ02174</v>
      </c>
      <c r="B69" t="str">
        <v>Sidoney Yitzhok</v>
      </c>
      <c r="C69" t="str">
        <v>Female</v>
      </c>
      <c r="D69" t="str">
        <v>Engineering</v>
      </c>
      <c r="E69">
        <v>118442.54</v>
      </c>
      <c r="F69" t="str">
        <v>Above 100k</v>
      </c>
      <c r="G69" s="8">
        <v>44193</v>
      </c>
      <c r="H69">
        <v>1</v>
      </c>
      <c r="I69" t="str">
        <v>Full Time</v>
      </c>
      <c r="J69" t="str">
        <v>Permanent</v>
      </c>
      <c r="K69" t="str">
        <v>Auckland, New Zealand</v>
      </c>
      <c r="L69">
        <v>1471</v>
      </c>
      <c r="M69">
        <v>4.0301369863013701</v>
      </c>
    </row>
    <row r="70" spans="1:13" x14ac:dyDescent="0.45">
      <c r="A70" t="str">
        <v>VT04093</v>
      </c>
      <c r="B70" t="str">
        <v>Baruna Ogale</v>
      </c>
      <c r="C70" t="str">
        <v>Female</v>
      </c>
      <c r="D70" t="str">
        <v>Training</v>
      </c>
      <c r="E70">
        <v>116767.63</v>
      </c>
      <c r="F70" t="str">
        <v>Above 100k</v>
      </c>
      <c r="G70" s="8">
        <v>43949</v>
      </c>
      <c r="H70">
        <v>0.4</v>
      </c>
      <c r="I70" t="str">
        <v>Part Time</v>
      </c>
      <c r="J70" t="str">
        <v>Temporary</v>
      </c>
      <c r="K70" t="str">
        <v>Chennai, India</v>
      </c>
      <c r="L70">
        <v>1715</v>
      </c>
      <c r="M70">
        <v>4.6986301369863011</v>
      </c>
    </row>
    <row r="71" spans="1:13" x14ac:dyDescent="0.45">
      <c r="A71" t="str">
        <v>SQ03491</v>
      </c>
      <c r="B71" t="str">
        <v>Freda Legan</v>
      </c>
      <c r="C71" t="str">
        <v>Female</v>
      </c>
      <c r="D71" t="str">
        <v>Sales</v>
      </c>
      <c r="E71">
        <v>102129.37</v>
      </c>
      <c r="F71" t="str">
        <v>Above 100k</v>
      </c>
      <c r="G71" s="8">
        <v>44396</v>
      </c>
      <c r="H71">
        <v>1</v>
      </c>
      <c r="I71" t="str">
        <v>Full Time</v>
      </c>
      <c r="J71" t="str">
        <v>Permanent</v>
      </c>
      <c r="K71" t="str">
        <v>Columbus, USA</v>
      </c>
      <c r="L71">
        <v>1268</v>
      </c>
      <c r="M71">
        <v>3.473972602739726</v>
      </c>
    </row>
    <row r="72" spans="1:13" x14ac:dyDescent="0.45">
      <c r="A72" t="str">
        <v>SQ02624</v>
      </c>
      <c r="B72" t="str">
        <v>Gwenneth Fealey</v>
      </c>
      <c r="C72" t="str">
        <v>Female</v>
      </c>
      <c r="D72" t="str">
        <v>Engineering</v>
      </c>
      <c r="E72">
        <v>114772.32</v>
      </c>
      <c r="F72" t="str">
        <v>Above 100k</v>
      </c>
      <c r="G72" s="8">
        <v>44251</v>
      </c>
      <c r="H72">
        <v>1</v>
      </c>
      <c r="I72" t="str">
        <v>Full Time</v>
      </c>
      <c r="J72" t="str">
        <v>Permanent</v>
      </c>
      <c r="K72" t="str">
        <v>Columbus, USA</v>
      </c>
      <c r="L72">
        <v>1413</v>
      </c>
      <c r="M72">
        <v>3.871232876712329</v>
      </c>
    </row>
    <row r="75" spans="1:13" x14ac:dyDescent="0.45">
      <c r="A75" s="10" t="s">
        <v>696</v>
      </c>
      <c r="B75" s="10"/>
      <c r="C75" s="10"/>
      <c r="D75" s="14">
        <v>120000</v>
      </c>
      <c r="G75"/>
    </row>
    <row r="76" spans="1:13" s="18" customFormat="1" x14ac:dyDescent="0.45">
      <c r="A76" s="18" t="str" cm="1">
        <f t="array" ref="A76:M76">Staff[#Headers]</f>
        <v>Emp ID</v>
      </c>
      <c r="B76" s="18" t="str">
        <v>Name</v>
      </c>
      <c r="C76" s="18" t="str">
        <v>Gender</v>
      </c>
      <c r="D76" s="22" t="str">
        <v>Department</v>
      </c>
      <c r="E76" s="18" t="str">
        <v>Salary</v>
      </c>
      <c r="F76" s="18" t="str">
        <v>Salary Bucket</v>
      </c>
      <c r="G76" s="18" t="str">
        <v>Start Date</v>
      </c>
      <c r="H76" s="18" t="str">
        <v>FTE</v>
      </c>
      <c r="I76" s="18" t="str">
        <v>Work Type</v>
      </c>
      <c r="J76" s="18" t="str">
        <v>Employee type</v>
      </c>
      <c r="K76" s="18" t="str">
        <v>Work location</v>
      </c>
      <c r="L76" s="18" t="str">
        <v>Age</v>
      </c>
      <c r="M76" s="18" t="str">
        <v>Total Years</v>
      </c>
    </row>
    <row r="77" spans="1:13" x14ac:dyDescent="0.45">
      <c r="A77" t="str" cm="1">
        <f t="array" ref="A77:M78">_xlfn._xlws.FILTER(Staff[],Staff[Salary]=D75)</f>
        <v>PR00147</v>
      </c>
      <c r="B77" t="str">
        <v>Minerva Ricardot</v>
      </c>
      <c r="C77" t="str">
        <v>Male</v>
      </c>
      <c r="D77" t="str">
        <v>Engineering</v>
      </c>
      <c r="E77">
        <v>120000</v>
      </c>
      <c r="F77" t="str">
        <v>Above 100k</v>
      </c>
      <c r="G77">
        <v>43416</v>
      </c>
      <c r="H77">
        <v>1</v>
      </c>
      <c r="I77" t="str">
        <v>Full Time</v>
      </c>
      <c r="J77" t="str">
        <v>Permanent</v>
      </c>
      <c r="K77" t="str">
        <v>Remote</v>
      </c>
      <c r="L77">
        <v>2248</v>
      </c>
      <c r="M77">
        <v>6.1589041095890407</v>
      </c>
    </row>
    <row r="78" spans="1:13" x14ac:dyDescent="0.45">
      <c r="A78" t="str">
        <v>SQ04612</v>
      </c>
      <c r="B78" t="str">
        <v>Mick Spraberry</v>
      </c>
      <c r="C78" t="str">
        <v>Female</v>
      </c>
      <c r="D78" t="str">
        <v>Services</v>
      </c>
      <c r="E78">
        <v>120000</v>
      </c>
      <c r="F78" t="str">
        <v>Above 100k</v>
      </c>
      <c r="G78">
        <v>43902</v>
      </c>
      <c r="H78">
        <v>0.9</v>
      </c>
      <c r="I78" t="str">
        <v>Part Time</v>
      </c>
      <c r="J78" t="str">
        <v>Permanent</v>
      </c>
      <c r="K78" t="str">
        <v>Remote</v>
      </c>
      <c r="L78">
        <v>1762</v>
      </c>
      <c r="M78">
        <v>4.8273972602739725</v>
      </c>
    </row>
    <row r="80" spans="1:13" x14ac:dyDescent="0.45">
      <c r="A80" s="10" t="s">
        <v>699</v>
      </c>
      <c r="B80" s="10"/>
      <c r="C80" s="10"/>
      <c r="D80" s="10"/>
      <c r="F80" s="8">
        <v>44256</v>
      </c>
      <c r="G80" s="8">
        <v>44286</v>
      </c>
    </row>
    <row r="81" spans="1:13" s="18" customFormat="1" x14ac:dyDescent="0.45">
      <c r="A81" s="18" t="str" cm="1">
        <f t="array" ref="A81:M81">Staff[#Headers]</f>
        <v>Emp ID</v>
      </c>
      <c r="B81" s="18" t="str">
        <v>Name</v>
      </c>
      <c r="C81" s="18" t="str">
        <v>Gender</v>
      </c>
      <c r="D81" s="18" t="str">
        <v>Department</v>
      </c>
      <c r="E81" s="18" t="str">
        <v>Salary</v>
      </c>
      <c r="F81" s="18" t="str">
        <v>Salary Bucket</v>
      </c>
      <c r="G81" s="19" t="str">
        <v>Start Date</v>
      </c>
      <c r="H81" s="18" t="str">
        <v>FTE</v>
      </c>
      <c r="I81" s="18" t="str">
        <v>Work Type</v>
      </c>
      <c r="J81" s="18" t="str">
        <v>Employee type</v>
      </c>
      <c r="K81" s="18" t="str">
        <v>Work location</v>
      </c>
      <c r="L81" s="18" t="str">
        <v>Age</v>
      </c>
      <c r="M81" s="18" t="str">
        <v>Total Years</v>
      </c>
    </row>
    <row r="82" spans="1:13" x14ac:dyDescent="0.45">
      <c r="A82" t="str" cm="1">
        <f t="array" ref="A82:M87">_xlfn._xlws.FILTER(Staff[], (Staff[Start Date]&gt;=F80) *(Staff[Start Date]&lt;=G80))</f>
        <v>PR00893</v>
      </c>
      <c r="B82" t="str">
        <v>Vasavi Veeravasarapu</v>
      </c>
      <c r="C82" t="str">
        <v>Male</v>
      </c>
      <c r="D82" t="str">
        <v>Human Resources</v>
      </c>
      <c r="E82">
        <v>50310.09</v>
      </c>
      <c r="F82" t="str">
        <v>50k to 100k</v>
      </c>
      <c r="G82" s="8">
        <v>44285</v>
      </c>
      <c r="H82">
        <v>0.4</v>
      </c>
      <c r="I82" t="str">
        <v>Part Time</v>
      </c>
      <c r="J82" t="str">
        <v>Permanent</v>
      </c>
      <c r="K82" t="str">
        <v>Hyderabad, India</v>
      </c>
      <c r="L82">
        <v>1379</v>
      </c>
      <c r="M82">
        <v>3.7780821917808218</v>
      </c>
    </row>
    <row r="83" spans="1:13" x14ac:dyDescent="0.45">
      <c r="A83" t="str">
        <v>VT03421</v>
      </c>
      <c r="B83" t="str">
        <v>Alic Bagg</v>
      </c>
      <c r="C83" t="str">
        <v>Male</v>
      </c>
      <c r="D83" t="str">
        <v>Legal</v>
      </c>
      <c r="E83">
        <v>113747.56</v>
      </c>
      <c r="F83" t="str">
        <v>Above 100k</v>
      </c>
      <c r="G83" s="8">
        <v>44270</v>
      </c>
      <c r="H83">
        <v>0.7</v>
      </c>
      <c r="I83" t="str">
        <v>Part Time</v>
      </c>
      <c r="J83" t="str">
        <v>Temporary</v>
      </c>
      <c r="K83" t="str">
        <v>Columbus, USA</v>
      </c>
      <c r="L83">
        <v>1394</v>
      </c>
      <c r="M83">
        <v>3.8191780821917809</v>
      </c>
    </row>
    <row r="84" spans="1:13" x14ac:dyDescent="0.45">
      <c r="A84" t="str">
        <v>VT03993</v>
      </c>
      <c r="B84" t="str">
        <v>Dulce Colbeck</v>
      </c>
      <c r="C84" t="str">
        <v>Male</v>
      </c>
      <c r="D84" t="str">
        <v>Human Resources</v>
      </c>
      <c r="E84">
        <v>83396.5</v>
      </c>
      <c r="F84" t="str">
        <v>50k to 100k</v>
      </c>
      <c r="G84" s="8">
        <v>44285</v>
      </c>
      <c r="H84">
        <v>1</v>
      </c>
      <c r="I84" t="str">
        <v>Full Time</v>
      </c>
      <c r="J84" t="str">
        <v>Temporary</v>
      </c>
      <c r="K84" t="str">
        <v>Auckland, New Zealand</v>
      </c>
      <c r="L84">
        <v>1379</v>
      </c>
      <c r="M84">
        <v>3.7780821917808218</v>
      </c>
    </row>
    <row r="85" spans="1:13" x14ac:dyDescent="0.45">
      <c r="A85" t="str">
        <v>TN01601</v>
      </c>
      <c r="B85" t="str">
        <v>Melva  Jickells</v>
      </c>
      <c r="C85" t="str">
        <v>Female</v>
      </c>
      <c r="D85" t="str">
        <v>Product Management</v>
      </c>
      <c r="E85">
        <v>68795.48</v>
      </c>
      <c r="F85" t="str">
        <v>50k to 100k</v>
      </c>
      <c r="G85" s="8">
        <v>44277</v>
      </c>
      <c r="H85">
        <v>0.2</v>
      </c>
      <c r="I85" t="str">
        <v>Part Time</v>
      </c>
      <c r="J85" t="str">
        <v>Permanent</v>
      </c>
      <c r="K85" t="str">
        <v>Remote</v>
      </c>
      <c r="L85">
        <v>1387</v>
      </c>
      <c r="M85">
        <v>3.8</v>
      </c>
    </row>
    <row r="86" spans="1:13" x14ac:dyDescent="0.45">
      <c r="A86" t="str">
        <v>TN01601</v>
      </c>
      <c r="B86" t="str">
        <v>Melva  Jickells</v>
      </c>
      <c r="C86" t="str">
        <v>Female</v>
      </c>
      <c r="D86" t="str">
        <v>Product Management</v>
      </c>
      <c r="E86">
        <v>68795.48</v>
      </c>
      <c r="F86" t="str">
        <v>50k to 100k</v>
      </c>
      <c r="G86" s="8">
        <v>44277</v>
      </c>
      <c r="H86">
        <v>0.2</v>
      </c>
      <c r="I86" t="str">
        <v>Part Time</v>
      </c>
      <c r="J86" t="str">
        <v>Permanent</v>
      </c>
      <c r="K86" t="str">
        <v>Remote</v>
      </c>
      <c r="L86">
        <v>1387</v>
      </c>
      <c r="M86">
        <v>3.8</v>
      </c>
    </row>
    <row r="87" spans="1:13" x14ac:dyDescent="0.45">
      <c r="A87" t="str">
        <v>VT03421</v>
      </c>
      <c r="B87" t="str">
        <v>Alic Bagg</v>
      </c>
      <c r="C87" t="str">
        <v>Male</v>
      </c>
      <c r="D87" t="str">
        <v>Legal</v>
      </c>
      <c r="E87">
        <v>113747.56</v>
      </c>
      <c r="F87" t="str">
        <v>Above 100k</v>
      </c>
      <c r="G87" s="8">
        <v>44270</v>
      </c>
      <c r="H87">
        <v>0.7</v>
      </c>
      <c r="I87" t="str">
        <v>Part Time</v>
      </c>
      <c r="J87" t="str">
        <v>Temporary</v>
      </c>
      <c r="K87" t="str">
        <v>Columbus, USA</v>
      </c>
      <c r="L87">
        <v>1394</v>
      </c>
      <c r="M87">
        <v>3.8191780821917809</v>
      </c>
    </row>
    <row r="89" spans="1:13" x14ac:dyDescent="0.45">
      <c r="A89" s="10" t="s">
        <v>700</v>
      </c>
      <c r="B89" s="10"/>
      <c r="C89" s="10"/>
      <c r="D89" s="10"/>
    </row>
    <row r="90" spans="1:13" x14ac:dyDescent="0.45">
      <c r="A90" s="10"/>
      <c r="B90" s="17"/>
      <c r="C90" s="17"/>
      <c r="D90" s="17"/>
    </row>
    <row r="91" spans="1:13" x14ac:dyDescent="0.45">
      <c r="A91" t="str" cm="1">
        <f t="array" ref="A91:G112">_xlfn._xlws.FILTER(Staff[[Emp ID]:[Start Date]],MONTH(Staff[Start Date])=3)</f>
        <v>SQ04612</v>
      </c>
      <c r="B91" t="str">
        <v>Mick Spraberry</v>
      </c>
      <c r="C91" t="str">
        <v>Female</v>
      </c>
      <c r="D91" t="str">
        <v>Services</v>
      </c>
      <c r="E91">
        <v>120000</v>
      </c>
      <c r="F91" t="str">
        <v>Above 100k</v>
      </c>
      <c r="G91" s="8">
        <v>43902</v>
      </c>
    </row>
    <row r="92" spans="1:13" x14ac:dyDescent="0.45">
      <c r="A92" t="str">
        <v>VT01803</v>
      </c>
      <c r="B92" t="str">
        <v>Freddy Linford</v>
      </c>
      <c r="C92" t="str">
        <v>Female</v>
      </c>
      <c r="D92" t="str">
        <v>Training</v>
      </c>
      <c r="E92">
        <v>93128.34</v>
      </c>
      <c r="F92" t="str">
        <v>50k to 100k</v>
      </c>
      <c r="G92" s="8">
        <v>43164</v>
      </c>
    </row>
    <row r="93" spans="1:13" x14ac:dyDescent="0.45">
      <c r="A93" t="str">
        <v>VT02417</v>
      </c>
      <c r="B93" t="str">
        <v>Evangelina Lergan</v>
      </c>
      <c r="C93" t="str">
        <v>Male</v>
      </c>
      <c r="D93" t="str">
        <v>Support</v>
      </c>
      <c r="E93">
        <v>61214.26</v>
      </c>
      <c r="F93" t="str">
        <v>50k to 100k</v>
      </c>
      <c r="G93" s="8">
        <v>43171</v>
      </c>
    </row>
    <row r="94" spans="1:13" x14ac:dyDescent="0.45">
      <c r="A94" t="str">
        <v>PR00893</v>
      </c>
      <c r="B94" t="str">
        <v>Vasavi Veeravasarapu</v>
      </c>
      <c r="C94" t="str">
        <v>Male</v>
      </c>
      <c r="D94" t="str">
        <v>Human Resources</v>
      </c>
      <c r="E94">
        <v>50310.09</v>
      </c>
      <c r="F94" t="str">
        <v>50k to 100k</v>
      </c>
      <c r="G94" s="8">
        <v>44285</v>
      </c>
    </row>
    <row r="95" spans="1:13" x14ac:dyDescent="0.45">
      <c r="A95" t="str">
        <v>VT03421</v>
      </c>
      <c r="B95" t="str">
        <v>Alic Bagg</v>
      </c>
      <c r="C95" t="str">
        <v>Male</v>
      </c>
      <c r="D95" t="str">
        <v>Legal</v>
      </c>
      <c r="E95">
        <v>113747.56</v>
      </c>
      <c r="F95" t="str">
        <v>Above 100k</v>
      </c>
      <c r="G95" s="8">
        <v>44270</v>
      </c>
    </row>
    <row r="96" spans="1:13" x14ac:dyDescent="0.45">
      <c r="A96" t="str">
        <v>VT03993</v>
      </c>
      <c r="B96" t="str">
        <v>Dulce Colbeck</v>
      </c>
      <c r="C96" t="str">
        <v>Male</v>
      </c>
      <c r="D96" t="str">
        <v>Human Resources</v>
      </c>
      <c r="E96">
        <v>83396.5</v>
      </c>
      <c r="F96" t="str">
        <v>50k to 100k</v>
      </c>
      <c r="G96" s="8">
        <v>44285</v>
      </c>
    </row>
    <row r="97" spans="1:7" x14ac:dyDescent="0.45">
      <c r="A97" t="str">
        <v>SQ01519</v>
      </c>
      <c r="B97" t="str">
        <v>Caron Kolakovic</v>
      </c>
      <c r="C97" t="str">
        <v>Male</v>
      </c>
      <c r="D97" t="str">
        <v>Accounting</v>
      </c>
      <c r="E97">
        <v>49915.14</v>
      </c>
      <c r="F97" t="str">
        <v>Under 50k</v>
      </c>
      <c r="G97" s="8">
        <v>43550</v>
      </c>
    </row>
    <row r="98" spans="1:7" x14ac:dyDescent="0.45">
      <c r="A98" t="str">
        <v>VT04028</v>
      </c>
      <c r="B98" t="str">
        <v>Michale Rolf</v>
      </c>
      <c r="C98" t="str">
        <v>Male</v>
      </c>
      <c r="D98" t="str">
        <v>Services</v>
      </c>
      <c r="E98">
        <v>111815.49</v>
      </c>
      <c r="F98" t="str">
        <v>Above 100k</v>
      </c>
      <c r="G98" s="8">
        <v>43895</v>
      </c>
    </row>
    <row r="99" spans="1:7" x14ac:dyDescent="0.45">
      <c r="A99" t="str">
        <v>VT04028</v>
      </c>
      <c r="B99" t="str">
        <v>Michale Rolf</v>
      </c>
      <c r="C99" t="str">
        <v>Male</v>
      </c>
      <c r="D99" t="str">
        <v>Services</v>
      </c>
      <c r="E99">
        <v>111815.49</v>
      </c>
      <c r="F99" t="str">
        <v>Above 100k</v>
      </c>
      <c r="G99" s="8">
        <v>43895</v>
      </c>
    </row>
    <row r="100" spans="1:7" x14ac:dyDescent="0.45">
      <c r="A100" t="str">
        <v>SQ00022</v>
      </c>
      <c r="B100" t="str">
        <v>Carlin Demke</v>
      </c>
      <c r="C100" t="str">
        <v>Male</v>
      </c>
      <c r="D100" t="str">
        <v>Business Development</v>
      </c>
      <c r="E100">
        <v>110042.37</v>
      </c>
      <c r="F100" t="str">
        <v>Above 100k</v>
      </c>
      <c r="G100" s="8">
        <v>43914</v>
      </c>
    </row>
    <row r="101" spans="1:7" x14ac:dyDescent="0.45">
      <c r="A101" t="str">
        <v>TN01256</v>
      </c>
      <c r="B101" t="str">
        <v>Shattesh Utpat</v>
      </c>
      <c r="C101" t="str">
        <v>Male</v>
      </c>
      <c r="D101" t="str">
        <v>Legal</v>
      </c>
      <c r="E101">
        <v>28481.16</v>
      </c>
      <c r="F101" t="str">
        <v>Under 50k</v>
      </c>
      <c r="G101" s="8">
        <v>43916</v>
      </c>
    </row>
    <row r="102" spans="1:7" x14ac:dyDescent="0.45">
      <c r="A102" t="str">
        <v>PR00746</v>
      </c>
      <c r="B102" t="str">
        <v>Hogan Iles</v>
      </c>
      <c r="C102" t="str">
        <v>Female</v>
      </c>
      <c r="D102" t="str">
        <v>Accounting</v>
      </c>
      <c r="E102">
        <v>114177.23</v>
      </c>
      <c r="F102" t="str">
        <v>Above 100k</v>
      </c>
      <c r="G102" s="8">
        <v>43908</v>
      </c>
    </row>
    <row r="103" spans="1:7" x14ac:dyDescent="0.45">
      <c r="A103" t="str">
        <v>SQ00105</v>
      </c>
      <c r="B103" t="str">
        <v>Sarayu Ragunathan</v>
      </c>
      <c r="C103" t="str">
        <v>Female</v>
      </c>
      <c r="D103" t="str">
        <v>Training</v>
      </c>
      <c r="E103">
        <v>86010.54</v>
      </c>
      <c r="F103" t="str">
        <v>50k to 100k</v>
      </c>
      <c r="G103" s="8">
        <v>43164</v>
      </c>
    </row>
    <row r="104" spans="1:7" x14ac:dyDescent="0.45">
      <c r="A104" t="str">
        <v>VT04415</v>
      </c>
      <c r="B104" t="str">
        <v>Malory Biles</v>
      </c>
      <c r="C104" t="str">
        <v>Female</v>
      </c>
      <c r="D104" t="str">
        <v>Training</v>
      </c>
      <c r="E104">
        <v>58744.17</v>
      </c>
      <c r="F104" t="str">
        <v>50k to 100k</v>
      </c>
      <c r="G104" s="8">
        <v>43171</v>
      </c>
    </row>
    <row r="105" spans="1:7" x14ac:dyDescent="0.45">
      <c r="A105" t="str">
        <v>TN01601</v>
      </c>
      <c r="B105" t="str">
        <v>Melva  Jickells</v>
      </c>
      <c r="C105" t="str">
        <v>Female</v>
      </c>
      <c r="D105" t="str">
        <v>Product Management</v>
      </c>
      <c r="E105">
        <v>68795.48</v>
      </c>
      <c r="F105" t="str">
        <v>50k to 100k</v>
      </c>
      <c r="G105" s="8">
        <v>44277</v>
      </c>
    </row>
    <row r="106" spans="1:7" x14ac:dyDescent="0.45">
      <c r="A106" t="str">
        <v>TN04892</v>
      </c>
      <c r="B106" t="str">
        <v>Luca Wolstenholme</v>
      </c>
      <c r="C106" t="str">
        <v>Male</v>
      </c>
      <c r="D106" t="str">
        <v>Engineering</v>
      </c>
      <c r="E106">
        <v>53184.02</v>
      </c>
      <c r="F106" t="str">
        <v>50k to 100k</v>
      </c>
      <c r="G106" s="8">
        <v>43180</v>
      </c>
    </row>
    <row r="107" spans="1:7" x14ac:dyDescent="0.45">
      <c r="A107" t="str">
        <v>VT01762</v>
      </c>
      <c r="B107" t="str">
        <v>Geena Raghavanpillai</v>
      </c>
      <c r="C107" t="str">
        <v>Male</v>
      </c>
      <c r="D107" t="str">
        <v>Accounting</v>
      </c>
      <c r="E107">
        <v>102515.81</v>
      </c>
      <c r="F107" t="str">
        <v>Above 100k</v>
      </c>
      <c r="G107" s="8">
        <v>43902</v>
      </c>
    </row>
    <row r="108" spans="1:7" x14ac:dyDescent="0.45">
      <c r="A108" t="str">
        <v>TN01601</v>
      </c>
      <c r="B108" t="str">
        <v>Melva  Jickells</v>
      </c>
      <c r="C108" t="str">
        <v>Female</v>
      </c>
      <c r="D108" t="str">
        <v>Product Management</v>
      </c>
      <c r="E108">
        <v>68795.48</v>
      </c>
      <c r="F108" t="str">
        <v>50k to 100k</v>
      </c>
      <c r="G108" s="8">
        <v>44277</v>
      </c>
    </row>
    <row r="109" spans="1:7" x14ac:dyDescent="0.45">
      <c r="A109" t="str">
        <v>TN01256</v>
      </c>
      <c r="B109" t="str">
        <v>Sawini Chandan</v>
      </c>
      <c r="C109" t="str">
        <v>Male</v>
      </c>
      <c r="D109" t="str">
        <v>Legal</v>
      </c>
      <c r="E109">
        <v>28481.16</v>
      </c>
      <c r="F109" t="str">
        <v>Under 50k</v>
      </c>
      <c r="G109" s="8">
        <v>43916</v>
      </c>
    </row>
    <row r="110" spans="1:7" x14ac:dyDescent="0.45">
      <c r="A110" t="str">
        <v>SQ03112</v>
      </c>
      <c r="B110" t="str">
        <v>Kantimoy Pritish</v>
      </c>
      <c r="C110" t="str">
        <v>Male</v>
      </c>
      <c r="D110" t="str">
        <v>Product Management</v>
      </c>
      <c r="E110">
        <v>77743.149999999994</v>
      </c>
      <c r="F110" t="str">
        <v>50k to 100k</v>
      </c>
      <c r="G110" s="8">
        <v>43920</v>
      </c>
    </row>
    <row r="111" spans="1:7" x14ac:dyDescent="0.45">
      <c r="A111" t="str">
        <v>VT03421</v>
      </c>
      <c r="B111" t="str">
        <v>Alic Bagg</v>
      </c>
      <c r="C111" t="str">
        <v>Male</v>
      </c>
      <c r="D111" t="str">
        <v>Legal</v>
      </c>
      <c r="E111">
        <v>113747.56</v>
      </c>
      <c r="F111" t="str">
        <v>Above 100k</v>
      </c>
      <c r="G111" s="8">
        <v>44270</v>
      </c>
    </row>
    <row r="112" spans="1:7" x14ac:dyDescent="0.45">
      <c r="A112" t="str">
        <v>SQ03625</v>
      </c>
      <c r="B112" t="str">
        <v>Fidela Artis</v>
      </c>
      <c r="C112" t="str">
        <v>Female</v>
      </c>
      <c r="D112" t="str">
        <v>Sales</v>
      </c>
      <c r="E112">
        <v>78020.39</v>
      </c>
      <c r="F112" t="str">
        <v>50k to 100k</v>
      </c>
      <c r="G112" s="8">
        <v>43899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E5D69-0126-4153-9E40-BBA6CB3C5CF3}">
  <dimension ref="A1:I58"/>
  <sheetViews>
    <sheetView topLeftCell="A15" workbookViewId="0">
      <selection activeCell="A2" sqref="A2:A58"/>
    </sheetView>
  </sheetViews>
  <sheetFormatPr defaultRowHeight="18.5" x14ac:dyDescent="0.45"/>
  <cols>
    <col min="1" max="1" width="8.2109375" bestFit="1" customWidth="1"/>
    <col min="2" max="2" width="21.2109375" bestFit="1" customWidth="1"/>
    <col min="3" max="3" width="6.5" bestFit="1" customWidth="1"/>
    <col min="4" max="4" width="22.28515625" bestFit="1" customWidth="1"/>
    <col min="5" max="5" width="11.5" bestFit="1" customWidth="1"/>
    <col min="6" max="6" width="11.0703125" bestFit="1" customWidth="1"/>
    <col min="7" max="7" width="3.92578125" bestFit="1" customWidth="1"/>
    <col min="8" max="8" width="10.0703125" bestFit="1" customWidth="1"/>
    <col min="9" max="9" width="20.0703125" bestFit="1" customWidth="1"/>
  </cols>
  <sheetData>
    <row r="1" spans="1:9" x14ac:dyDescent="0.45">
      <c r="A1" s="1" t="s">
        <v>0</v>
      </c>
      <c r="B1" s="1" t="s">
        <v>1</v>
      </c>
      <c r="C1" s="1" t="s">
        <v>2</v>
      </c>
      <c r="D1" s="1" t="s">
        <v>3</v>
      </c>
      <c r="E1" s="2" t="s">
        <v>4</v>
      </c>
      <c r="F1" s="2" t="s">
        <v>5</v>
      </c>
      <c r="G1" s="3" t="s">
        <v>6</v>
      </c>
      <c r="H1" s="1" t="s">
        <v>7</v>
      </c>
      <c r="I1" s="1" t="s">
        <v>8</v>
      </c>
    </row>
    <row r="2" spans="1:9" x14ac:dyDescent="0.45">
      <c r="A2" t="s">
        <v>22</v>
      </c>
      <c r="B2" t="s">
        <v>23</v>
      </c>
      <c r="C2" t="s">
        <v>24</v>
      </c>
      <c r="D2" t="s">
        <v>25</v>
      </c>
      <c r="E2" s="4">
        <v>120000</v>
      </c>
      <c r="F2" s="5">
        <v>43416</v>
      </c>
      <c r="G2" s="6">
        <v>1</v>
      </c>
      <c r="H2" t="s">
        <v>13</v>
      </c>
      <c r="I2" t="s">
        <v>26</v>
      </c>
    </row>
    <row r="3" spans="1:9" x14ac:dyDescent="0.45">
      <c r="A3" t="s">
        <v>119</v>
      </c>
      <c r="B3" t="s">
        <v>120</v>
      </c>
      <c r="C3" t="s">
        <v>24</v>
      </c>
      <c r="D3" t="s">
        <v>37</v>
      </c>
      <c r="E3" s="4">
        <v>119022.49</v>
      </c>
      <c r="F3" s="5">
        <v>44431</v>
      </c>
      <c r="G3" s="6">
        <v>1</v>
      </c>
      <c r="H3" t="s">
        <v>13</v>
      </c>
      <c r="I3" t="s">
        <v>56</v>
      </c>
    </row>
    <row r="4" spans="1:9" x14ac:dyDescent="0.45">
      <c r="A4" t="s">
        <v>76</v>
      </c>
      <c r="B4" t="s">
        <v>77</v>
      </c>
      <c r="C4" t="s">
        <v>24</v>
      </c>
      <c r="D4" t="s">
        <v>67</v>
      </c>
      <c r="E4" s="4">
        <v>115191.38</v>
      </c>
      <c r="F4" s="5">
        <v>44004</v>
      </c>
      <c r="G4" s="6">
        <v>1</v>
      </c>
      <c r="H4" t="s">
        <v>13</v>
      </c>
      <c r="I4" t="s">
        <v>18</v>
      </c>
    </row>
    <row r="5" spans="1:9" x14ac:dyDescent="0.45">
      <c r="A5" t="s">
        <v>51</v>
      </c>
      <c r="B5" t="s">
        <v>52</v>
      </c>
      <c r="C5" t="s">
        <v>24</v>
      </c>
      <c r="D5" t="s">
        <v>25</v>
      </c>
      <c r="E5" s="4">
        <v>112645.99</v>
      </c>
      <c r="F5" s="5">
        <v>43759</v>
      </c>
      <c r="G5" s="6">
        <v>0.6</v>
      </c>
      <c r="H5" t="s">
        <v>13</v>
      </c>
      <c r="I5" t="s">
        <v>53</v>
      </c>
    </row>
    <row r="6" spans="1:9" x14ac:dyDescent="0.45">
      <c r="A6" t="s">
        <v>136</v>
      </c>
      <c r="B6" t="s">
        <v>137</v>
      </c>
      <c r="C6" t="s">
        <v>24</v>
      </c>
      <c r="D6" t="s">
        <v>17</v>
      </c>
      <c r="E6" s="4">
        <v>110042.37</v>
      </c>
      <c r="F6" s="5">
        <v>43914</v>
      </c>
      <c r="G6" s="6">
        <v>1</v>
      </c>
      <c r="H6" t="s">
        <v>13</v>
      </c>
      <c r="I6" t="s">
        <v>21</v>
      </c>
    </row>
    <row r="7" spans="1:9" x14ac:dyDescent="0.45">
      <c r="A7" t="s">
        <v>90</v>
      </c>
      <c r="B7" t="s">
        <v>91</v>
      </c>
      <c r="C7" t="s">
        <v>24</v>
      </c>
      <c r="D7" t="s">
        <v>67</v>
      </c>
      <c r="E7" s="4">
        <v>104335.03999999999</v>
      </c>
      <c r="F7" s="5">
        <v>43874</v>
      </c>
      <c r="G7" s="6">
        <v>1</v>
      </c>
      <c r="H7" t="s">
        <v>13</v>
      </c>
      <c r="I7" t="s">
        <v>21</v>
      </c>
    </row>
    <row r="8" spans="1:9" x14ac:dyDescent="0.45">
      <c r="A8" t="s">
        <v>83</v>
      </c>
      <c r="B8" t="s">
        <v>84</v>
      </c>
      <c r="C8" t="s">
        <v>24</v>
      </c>
      <c r="D8" t="s">
        <v>37</v>
      </c>
      <c r="E8" s="4">
        <v>95954.02</v>
      </c>
      <c r="F8" s="5">
        <v>43567</v>
      </c>
      <c r="G8" s="6">
        <v>0.3</v>
      </c>
      <c r="H8" t="s">
        <v>13</v>
      </c>
      <c r="I8" t="s">
        <v>18</v>
      </c>
    </row>
    <row r="9" spans="1:9" x14ac:dyDescent="0.45">
      <c r="A9" t="s">
        <v>54</v>
      </c>
      <c r="B9" t="s">
        <v>55</v>
      </c>
      <c r="C9" t="s">
        <v>24</v>
      </c>
      <c r="D9" t="s">
        <v>37</v>
      </c>
      <c r="E9" s="4">
        <v>91645.04</v>
      </c>
      <c r="F9" s="5">
        <v>44223</v>
      </c>
      <c r="G9" s="6">
        <v>1</v>
      </c>
      <c r="H9" t="s">
        <v>13</v>
      </c>
      <c r="I9" t="s">
        <v>56</v>
      </c>
    </row>
    <row r="10" spans="1:9" x14ac:dyDescent="0.45">
      <c r="A10" t="s">
        <v>63</v>
      </c>
      <c r="B10" t="s">
        <v>64</v>
      </c>
      <c r="C10" t="s">
        <v>24</v>
      </c>
      <c r="D10" t="s">
        <v>17</v>
      </c>
      <c r="E10" s="4">
        <v>85918.61</v>
      </c>
      <c r="F10" s="5">
        <v>43136</v>
      </c>
      <c r="G10" s="6">
        <v>1</v>
      </c>
      <c r="H10" t="s">
        <v>13</v>
      </c>
      <c r="I10" t="s">
        <v>21</v>
      </c>
    </row>
    <row r="11" spans="1:9" x14ac:dyDescent="0.45">
      <c r="A11" t="s">
        <v>60</v>
      </c>
      <c r="B11" t="s">
        <v>61</v>
      </c>
      <c r="C11" t="s">
        <v>24</v>
      </c>
      <c r="D11" t="s">
        <v>62</v>
      </c>
      <c r="E11" s="4">
        <v>84742.86</v>
      </c>
      <c r="F11" s="5">
        <v>44098</v>
      </c>
      <c r="G11" s="6">
        <v>1</v>
      </c>
      <c r="H11" t="s">
        <v>13</v>
      </c>
      <c r="I11" t="s">
        <v>56</v>
      </c>
    </row>
    <row r="12" spans="1:9" x14ac:dyDescent="0.45">
      <c r="A12" t="s">
        <v>68</v>
      </c>
      <c r="B12" t="s">
        <v>69</v>
      </c>
      <c r="C12" t="s">
        <v>24</v>
      </c>
      <c r="D12" t="s">
        <v>62</v>
      </c>
      <c r="E12" s="4">
        <v>77096.05</v>
      </c>
      <c r="F12" s="5">
        <v>43217</v>
      </c>
      <c r="G12" s="6">
        <v>1</v>
      </c>
      <c r="H12" t="s">
        <v>13</v>
      </c>
      <c r="I12" t="s">
        <v>50</v>
      </c>
    </row>
    <row r="13" spans="1:9" x14ac:dyDescent="0.45">
      <c r="A13" t="s">
        <v>112</v>
      </c>
      <c r="B13" t="s">
        <v>113</v>
      </c>
      <c r="C13" t="s">
        <v>24</v>
      </c>
      <c r="D13" t="s">
        <v>44</v>
      </c>
      <c r="E13" s="4">
        <v>72876.91</v>
      </c>
      <c r="F13" s="5">
        <v>43837</v>
      </c>
      <c r="G13" s="6">
        <v>1</v>
      </c>
      <c r="H13" t="s">
        <v>13</v>
      </c>
      <c r="I13" t="s">
        <v>26</v>
      </c>
    </row>
    <row r="14" spans="1:9" x14ac:dyDescent="0.45">
      <c r="A14" t="s">
        <v>114</v>
      </c>
      <c r="B14" t="s">
        <v>115</v>
      </c>
      <c r="C14" t="s">
        <v>24</v>
      </c>
      <c r="D14" t="s">
        <v>27</v>
      </c>
      <c r="E14" s="4">
        <v>66572.58</v>
      </c>
      <c r="F14" s="5">
        <v>44193</v>
      </c>
      <c r="G14" s="6">
        <v>1</v>
      </c>
      <c r="H14" t="s">
        <v>13</v>
      </c>
      <c r="I14" t="s">
        <v>50</v>
      </c>
    </row>
    <row r="15" spans="1:9" x14ac:dyDescent="0.45">
      <c r="A15" t="s">
        <v>114</v>
      </c>
      <c r="B15" t="s">
        <v>116</v>
      </c>
      <c r="C15" t="s">
        <v>24</v>
      </c>
      <c r="D15" t="s">
        <v>27</v>
      </c>
      <c r="E15" s="4">
        <v>66572.58</v>
      </c>
      <c r="F15" s="5">
        <v>44193</v>
      </c>
      <c r="G15" s="6">
        <v>1</v>
      </c>
      <c r="H15" t="s">
        <v>13</v>
      </c>
      <c r="I15" t="s">
        <v>50</v>
      </c>
    </row>
    <row r="16" spans="1:9" x14ac:dyDescent="0.45">
      <c r="A16" t="s">
        <v>121</v>
      </c>
      <c r="B16" t="s">
        <v>122</v>
      </c>
      <c r="C16" t="s">
        <v>24</v>
      </c>
      <c r="D16" t="s">
        <v>30</v>
      </c>
      <c r="E16" s="4">
        <v>65699.02</v>
      </c>
      <c r="F16" s="5">
        <v>43951</v>
      </c>
      <c r="G16" s="6">
        <v>1</v>
      </c>
      <c r="H16" t="s">
        <v>13</v>
      </c>
      <c r="I16" t="s">
        <v>21</v>
      </c>
    </row>
    <row r="17" spans="1:9" x14ac:dyDescent="0.45">
      <c r="A17" t="s">
        <v>138</v>
      </c>
      <c r="B17" t="s">
        <v>139</v>
      </c>
      <c r="C17" t="s">
        <v>24</v>
      </c>
      <c r="D17" t="s">
        <v>47</v>
      </c>
      <c r="E17" s="4">
        <v>62281.24</v>
      </c>
      <c r="F17" s="5">
        <v>43272</v>
      </c>
      <c r="G17" s="6">
        <v>1</v>
      </c>
      <c r="H17" t="s">
        <v>13</v>
      </c>
      <c r="I17" t="s">
        <v>26</v>
      </c>
    </row>
    <row r="18" spans="1:9" x14ac:dyDescent="0.45">
      <c r="A18" t="s">
        <v>110</v>
      </c>
      <c r="B18" t="s">
        <v>111</v>
      </c>
      <c r="C18" t="s">
        <v>24</v>
      </c>
      <c r="D18" t="s">
        <v>89</v>
      </c>
      <c r="E18" s="4">
        <v>62195.47</v>
      </c>
      <c r="F18" s="5">
        <v>44434</v>
      </c>
      <c r="G18" s="6">
        <v>1</v>
      </c>
      <c r="H18" t="s">
        <v>13</v>
      </c>
      <c r="I18" t="s">
        <v>26</v>
      </c>
    </row>
    <row r="19" spans="1:9" x14ac:dyDescent="0.45">
      <c r="A19" t="s">
        <v>40</v>
      </c>
      <c r="B19" t="s">
        <v>41</v>
      </c>
      <c r="C19" t="s">
        <v>24</v>
      </c>
      <c r="D19" t="s">
        <v>37</v>
      </c>
      <c r="E19" s="4">
        <v>52963.65</v>
      </c>
      <c r="F19" s="5">
        <v>44288</v>
      </c>
      <c r="G19" s="6">
        <v>0.3</v>
      </c>
      <c r="H19" t="s">
        <v>13</v>
      </c>
      <c r="I19" t="s">
        <v>21</v>
      </c>
    </row>
    <row r="20" spans="1:9" x14ac:dyDescent="0.45">
      <c r="A20" t="s">
        <v>42</v>
      </c>
      <c r="B20" t="s">
        <v>43</v>
      </c>
      <c r="C20" t="s">
        <v>24</v>
      </c>
      <c r="D20" t="s">
        <v>44</v>
      </c>
      <c r="E20" s="4">
        <v>50310.09</v>
      </c>
      <c r="F20" s="5">
        <v>44285</v>
      </c>
      <c r="G20" s="6">
        <v>0.4</v>
      </c>
      <c r="H20" t="s">
        <v>13</v>
      </c>
      <c r="I20" t="s">
        <v>18</v>
      </c>
    </row>
    <row r="21" spans="1:9" x14ac:dyDescent="0.45">
      <c r="A21" t="s">
        <v>72</v>
      </c>
      <c r="B21" t="s">
        <v>73</v>
      </c>
      <c r="C21" t="s">
        <v>24</v>
      </c>
      <c r="D21" t="s">
        <v>44</v>
      </c>
      <c r="E21" s="4">
        <v>48525.71</v>
      </c>
      <c r="F21" s="5">
        <v>43264</v>
      </c>
      <c r="G21" s="6">
        <v>1</v>
      </c>
      <c r="H21" t="s">
        <v>13</v>
      </c>
      <c r="I21" t="s">
        <v>18</v>
      </c>
    </row>
    <row r="22" spans="1:9" x14ac:dyDescent="0.45">
      <c r="A22" t="s">
        <v>98</v>
      </c>
      <c r="B22" t="s">
        <v>99</v>
      </c>
      <c r="C22" t="s">
        <v>24</v>
      </c>
      <c r="D22" t="s">
        <v>30</v>
      </c>
      <c r="E22" s="4">
        <v>37362.300000000003</v>
      </c>
      <c r="F22" s="5">
        <v>43642</v>
      </c>
      <c r="G22" s="6">
        <v>1</v>
      </c>
      <c r="H22" t="s">
        <v>13</v>
      </c>
      <c r="I22" t="s">
        <v>56</v>
      </c>
    </row>
    <row r="23" spans="1:9" x14ac:dyDescent="0.45">
      <c r="A23" t="s">
        <v>104</v>
      </c>
      <c r="B23" t="s">
        <v>105</v>
      </c>
      <c r="C23" t="s">
        <v>24</v>
      </c>
      <c r="D23" t="s">
        <v>82</v>
      </c>
      <c r="E23" s="4">
        <v>36714.379999999997</v>
      </c>
      <c r="F23" s="5">
        <v>44175</v>
      </c>
      <c r="G23" s="6">
        <v>1</v>
      </c>
      <c r="H23" t="s">
        <v>13</v>
      </c>
      <c r="I23" t="s">
        <v>50</v>
      </c>
    </row>
    <row r="24" spans="1:9" x14ac:dyDescent="0.45">
      <c r="A24" t="s">
        <v>74</v>
      </c>
      <c r="B24" t="s">
        <v>75</v>
      </c>
      <c r="C24" t="s">
        <v>24</v>
      </c>
      <c r="D24" t="s">
        <v>37</v>
      </c>
      <c r="E24" s="4">
        <v>36547.58</v>
      </c>
      <c r="F24" s="5">
        <v>43416</v>
      </c>
      <c r="G24" s="6">
        <v>1</v>
      </c>
      <c r="H24" t="s">
        <v>13</v>
      </c>
      <c r="I24" t="s">
        <v>26</v>
      </c>
    </row>
    <row r="25" spans="1:9" x14ac:dyDescent="0.45">
      <c r="A25" t="s">
        <v>74</v>
      </c>
      <c r="B25" t="s">
        <v>75</v>
      </c>
      <c r="C25" t="s">
        <v>24</v>
      </c>
      <c r="D25" t="s">
        <v>37</v>
      </c>
      <c r="E25" s="4">
        <v>36547.58</v>
      </c>
      <c r="F25" s="5">
        <v>43416</v>
      </c>
      <c r="G25" s="6">
        <v>1</v>
      </c>
      <c r="H25" t="s">
        <v>13</v>
      </c>
      <c r="I25" t="s">
        <v>26</v>
      </c>
    </row>
    <row r="26" spans="1:9" x14ac:dyDescent="0.45">
      <c r="A26" t="s">
        <v>48</v>
      </c>
      <c r="B26" t="s">
        <v>49</v>
      </c>
      <c r="C26" t="s">
        <v>24</v>
      </c>
      <c r="D26" t="s">
        <v>37</v>
      </c>
      <c r="E26" s="4">
        <v>35936.31</v>
      </c>
      <c r="F26" s="5">
        <v>43241</v>
      </c>
      <c r="G26" s="6">
        <v>1</v>
      </c>
      <c r="H26" t="s">
        <v>13</v>
      </c>
      <c r="I26" t="s">
        <v>50</v>
      </c>
    </row>
    <row r="27" spans="1:9" x14ac:dyDescent="0.45">
      <c r="A27" t="s">
        <v>102</v>
      </c>
      <c r="B27" t="s">
        <v>103</v>
      </c>
      <c r="C27" t="s">
        <v>24</v>
      </c>
      <c r="D27" t="s">
        <v>89</v>
      </c>
      <c r="E27" s="4">
        <v>32192.15</v>
      </c>
      <c r="F27" s="5">
        <v>44473</v>
      </c>
      <c r="G27" s="6">
        <v>1</v>
      </c>
      <c r="H27" t="s">
        <v>13</v>
      </c>
      <c r="I27" t="s">
        <v>18</v>
      </c>
    </row>
    <row r="28" spans="1:9" x14ac:dyDescent="0.45">
      <c r="A28" t="s">
        <v>38</v>
      </c>
      <c r="B28" t="s">
        <v>39</v>
      </c>
      <c r="C28" t="s">
        <v>24</v>
      </c>
      <c r="D28" t="s">
        <v>27</v>
      </c>
      <c r="E28" s="4">
        <v>29774.76</v>
      </c>
      <c r="F28" s="5">
        <v>44105</v>
      </c>
      <c r="G28" s="6">
        <v>1</v>
      </c>
      <c r="H28" t="s">
        <v>13</v>
      </c>
      <c r="I28" t="s">
        <v>14</v>
      </c>
    </row>
    <row r="29" spans="1:9" x14ac:dyDescent="0.45">
      <c r="A29" t="s">
        <v>35</v>
      </c>
      <c r="B29" t="s">
        <v>36</v>
      </c>
      <c r="C29" t="s">
        <v>11</v>
      </c>
      <c r="D29" t="s">
        <v>37</v>
      </c>
      <c r="E29" s="4">
        <v>114177.23</v>
      </c>
      <c r="F29" s="5">
        <v>43908</v>
      </c>
      <c r="G29" s="6">
        <v>1</v>
      </c>
      <c r="H29" t="s">
        <v>13</v>
      </c>
      <c r="I29" t="s">
        <v>14</v>
      </c>
    </row>
    <row r="30" spans="1:9" x14ac:dyDescent="0.45">
      <c r="A30" t="s">
        <v>85</v>
      </c>
      <c r="B30" t="s">
        <v>86</v>
      </c>
      <c r="C30" t="s">
        <v>11</v>
      </c>
      <c r="D30" t="s">
        <v>12</v>
      </c>
      <c r="E30" s="4">
        <v>102934.09</v>
      </c>
      <c r="F30" s="5">
        <v>44315</v>
      </c>
      <c r="G30" s="6">
        <v>1</v>
      </c>
      <c r="H30" t="s">
        <v>13</v>
      </c>
      <c r="I30" t="s">
        <v>18</v>
      </c>
    </row>
    <row r="31" spans="1:9" x14ac:dyDescent="0.45">
      <c r="A31" t="s">
        <v>132</v>
      </c>
      <c r="B31" t="s">
        <v>133</v>
      </c>
      <c r="C31" t="s">
        <v>11</v>
      </c>
      <c r="D31" t="s">
        <v>17</v>
      </c>
      <c r="E31" s="4">
        <v>98000</v>
      </c>
      <c r="F31" s="5">
        <v>43710</v>
      </c>
      <c r="G31" s="6">
        <v>0.9</v>
      </c>
      <c r="H31" t="s">
        <v>13</v>
      </c>
      <c r="I31" t="s">
        <v>53</v>
      </c>
    </row>
    <row r="32" spans="1:9" x14ac:dyDescent="0.45">
      <c r="A32" t="s">
        <v>57</v>
      </c>
      <c r="B32" t="s">
        <v>58</v>
      </c>
      <c r="C32" t="s">
        <v>11</v>
      </c>
      <c r="D32" t="s">
        <v>59</v>
      </c>
      <c r="E32" s="4">
        <v>97105.19</v>
      </c>
      <c r="F32" s="5">
        <v>44425</v>
      </c>
      <c r="G32" s="6">
        <v>1</v>
      </c>
      <c r="H32" t="s">
        <v>13</v>
      </c>
      <c r="I32" t="s">
        <v>21</v>
      </c>
    </row>
    <row r="33" spans="1:9" x14ac:dyDescent="0.45">
      <c r="A33" t="s">
        <v>9</v>
      </c>
      <c r="B33" t="s">
        <v>10</v>
      </c>
      <c r="C33" t="s">
        <v>11</v>
      </c>
      <c r="D33" t="s">
        <v>12</v>
      </c>
      <c r="E33" s="4">
        <v>96135.75</v>
      </c>
      <c r="F33" s="5">
        <v>44025</v>
      </c>
      <c r="G33" s="6">
        <v>0.3</v>
      </c>
      <c r="H33" t="s">
        <v>13</v>
      </c>
      <c r="I33" t="s">
        <v>14</v>
      </c>
    </row>
    <row r="34" spans="1:9" x14ac:dyDescent="0.45">
      <c r="A34" t="s">
        <v>126</v>
      </c>
      <c r="B34" t="s">
        <v>127</v>
      </c>
      <c r="C34" t="s">
        <v>11</v>
      </c>
      <c r="D34" t="s">
        <v>47</v>
      </c>
      <c r="E34" s="4">
        <v>92336.08</v>
      </c>
      <c r="F34" s="5">
        <v>44431</v>
      </c>
      <c r="G34" s="6">
        <v>1</v>
      </c>
      <c r="H34" t="s">
        <v>13</v>
      </c>
      <c r="I34" t="s">
        <v>18</v>
      </c>
    </row>
    <row r="35" spans="1:9" x14ac:dyDescent="0.45">
      <c r="A35" t="s">
        <v>106</v>
      </c>
      <c r="B35" t="s">
        <v>107</v>
      </c>
      <c r="C35" t="s">
        <v>11</v>
      </c>
      <c r="D35" t="s">
        <v>62</v>
      </c>
      <c r="E35" s="4">
        <v>89690.38</v>
      </c>
      <c r="F35" s="5">
        <v>43206</v>
      </c>
      <c r="G35" s="6">
        <v>1</v>
      </c>
      <c r="H35" t="s">
        <v>13</v>
      </c>
      <c r="I35" t="s">
        <v>14</v>
      </c>
    </row>
    <row r="36" spans="1:9" x14ac:dyDescent="0.45">
      <c r="A36" t="s">
        <v>100</v>
      </c>
      <c r="B36" t="s">
        <v>101</v>
      </c>
      <c r="C36" t="s">
        <v>11</v>
      </c>
      <c r="D36" t="s">
        <v>12</v>
      </c>
      <c r="E36" s="4">
        <v>84745.93</v>
      </c>
      <c r="F36" s="5">
        <v>43707</v>
      </c>
      <c r="G36" s="6">
        <v>1</v>
      </c>
      <c r="H36" t="s">
        <v>13</v>
      </c>
      <c r="I36" t="s">
        <v>14</v>
      </c>
    </row>
    <row r="37" spans="1:9" x14ac:dyDescent="0.45">
      <c r="A37" t="s">
        <v>45</v>
      </c>
      <c r="B37" t="s">
        <v>46</v>
      </c>
      <c r="C37" t="s">
        <v>11</v>
      </c>
      <c r="D37" t="s">
        <v>47</v>
      </c>
      <c r="E37" s="4">
        <v>84309.95</v>
      </c>
      <c r="F37" s="5">
        <v>44501</v>
      </c>
      <c r="G37" s="6">
        <v>1</v>
      </c>
      <c r="H37" t="s">
        <v>13</v>
      </c>
      <c r="I37" t="s">
        <v>26</v>
      </c>
    </row>
    <row r="38" spans="1:9" x14ac:dyDescent="0.45">
      <c r="A38" t="s">
        <v>92</v>
      </c>
      <c r="B38" t="s">
        <v>93</v>
      </c>
      <c r="C38" t="s">
        <v>11</v>
      </c>
      <c r="D38" t="s">
        <v>62</v>
      </c>
      <c r="E38" s="4">
        <v>81897.789999999994</v>
      </c>
      <c r="F38" s="5">
        <v>43146</v>
      </c>
      <c r="G38" s="6">
        <v>1</v>
      </c>
      <c r="H38" t="s">
        <v>13</v>
      </c>
      <c r="I38" t="s">
        <v>56</v>
      </c>
    </row>
    <row r="39" spans="1:9" x14ac:dyDescent="0.45">
      <c r="A39" t="s">
        <v>19</v>
      </c>
      <c r="B39" t="s">
        <v>20</v>
      </c>
      <c r="C39" t="s">
        <v>11</v>
      </c>
      <c r="D39" t="s">
        <v>17</v>
      </c>
      <c r="E39" s="4">
        <v>80695.740000000005</v>
      </c>
      <c r="F39" s="5">
        <v>43360</v>
      </c>
      <c r="G39" s="6">
        <v>1</v>
      </c>
      <c r="H39" t="s">
        <v>13</v>
      </c>
      <c r="I39" t="s">
        <v>21</v>
      </c>
    </row>
    <row r="40" spans="1:9" x14ac:dyDescent="0.45">
      <c r="A40" t="s">
        <v>19</v>
      </c>
      <c r="B40" t="s">
        <v>20</v>
      </c>
      <c r="C40" t="s">
        <v>11</v>
      </c>
      <c r="D40" t="s">
        <v>17</v>
      </c>
      <c r="E40" s="4">
        <v>80695.740000000005</v>
      </c>
      <c r="F40" s="5">
        <v>43360</v>
      </c>
      <c r="G40" s="6">
        <v>1</v>
      </c>
      <c r="H40" t="s">
        <v>13</v>
      </c>
      <c r="I40" t="s">
        <v>21</v>
      </c>
    </row>
    <row r="41" spans="1:9" x14ac:dyDescent="0.45">
      <c r="A41" t="s">
        <v>125</v>
      </c>
      <c r="B41" t="s">
        <v>20</v>
      </c>
      <c r="C41" t="s">
        <v>11</v>
      </c>
      <c r="D41" t="s">
        <v>17</v>
      </c>
      <c r="E41" s="4">
        <v>80695.740000000005</v>
      </c>
      <c r="F41" s="5">
        <v>43787</v>
      </c>
      <c r="G41" s="6">
        <v>0.8</v>
      </c>
      <c r="H41" t="s">
        <v>13</v>
      </c>
      <c r="I41" t="s">
        <v>21</v>
      </c>
    </row>
    <row r="42" spans="1:9" x14ac:dyDescent="0.45">
      <c r="A42" t="s">
        <v>94</v>
      </c>
      <c r="B42" t="s">
        <v>95</v>
      </c>
      <c r="C42" t="s">
        <v>11</v>
      </c>
      <c r="D42" t="s">
        <v>59</v>
      </c>
      <c r="E42" s="4">
        <v>78378.2</v>
      </c>
      <c r="F42" s="5">
        <v>43465</v>
      </c>
      <c r="G42" s="6">
        <v>0.4</v>
      </c>
      <c r="H42" t="s">
        <v>13</v>
      </c>
      <c r="I42" t="s">
        <v>26</v>
      </c>
    </row>
    <row r="43" spans="1:9" x14ac:dyDescent="0.45">
      <c r="A43" t="s">
        <v>134</v>
      </c>
      <c r="B43" t="s">
        <v>135</v>
      </c>
      <c r="C43" t="s">
        <v>11</v>
      </c>
      <c r="D43" t="s">
        <v>89</v>
      </c>
      <c r="E43" s="4">
        <v>77045.440000000002</v>
      </c>
      <c r="F43" s="5">
        <v>43636</v>
      </c>
      <c r="G43" s="6">
        <v>1</v>
      </c>
      <c r="H43" t="s">
        <v>13</v>
      </c>
      <c r="I43" t="s">
        <v>26</v>
      </c>
    </row>
    <row r="44" spans="1:9" x14ac:dyDescent="0.45">
      <c r="A44" t="s">
        <v>80</v>
      </c>
      <c r="B44" t="s">
        <v>81</v>
      </c>
      <c r="C44" t="s">
        <v>11</v>
      </c>
      <c r="D44" t="s">
        <v>82</v>
      </c>
      <c r="E44" s="4">
        <v>75974.990000000005</v>
      </c>
      <c r="F44" s="5">
        <v>44172</v>
      </c>
      <c r="G44" s="6">
        <v>1</v>
      </c>
      <c r="H44" t="s">
        <v>13</v>
      </c>
      <c r="I44" t="s">
        <v>26</v>
      </c>
    </row>
    <row r="45" spans="1:9" x14ac:dyDescent="0.45">
      <c r="A45" t="s">
        <v>65</v>
      </c>
      <c r="B45" t="s">
        <v>66</v>
      </c>
      <c r="C45" t="s">
        <v>11</v>
      </c>
      <c r="D45" t="s">
        <v>67</v>
      </c>
      <c r="E45" s="4">
        <v>72502.61</v>
      </c>
      <c r="F45" s="5">
        <v>44235</v>
      </c>
      <c r="G45" s="6">
        <v>1</v>
      </c>
      <c r="H45" t="s">
        <v>13</v>
      </c>
      <c r="I45" t="s">
        <v>14</v>
      </c>
    </row>
    <row r="46" spans="1:9" x14ac:dyDescent="0.45">
      <c r="A46" t="s">
        <v>15</v>
      </c>
      <c r="B46" t="s">
        <v>16</v>
      </c>
      <c r="C46" t="s">
        <v>11</v>
      </c>
      <c r="D46" t="s">
        <v>17</v>
      </c>
      <c r="E46" s="4">
        <v>70649.460000000006</v>
      </c>
      <c r="F46" s="5">
        <v>43843</v>
      </c>
      <c r="G46" s="6">
        <v>1</v>
      </c>
      <c r="H46" t="s">
        <v>13</v>
      </c>
      <c r="I46" t="s">
        <v>18</v>
      </c>
    </row>
    <row r="47" spans="1:9" x14ac:dyDescent="0.45">
      <c r="A47" t="s">
        <v>128</v>
      </c>
      <c r="B47" t="s">
        <v>129</v>
      </c>
      <c r="C47" t="s">
        <v>11</v>
      </c>
      <c r="D47" t="s">
        <v>17</v>
      </c>
      <c r="E47" s="4">
        <v>69192.850000000006</v>
      </c>
      <c r="F47" s="5">
        <v>44305</v>
      </c>
      <c r="G47" s="6">
        <v>1</v>
      </c>
      <c r="H47" t="s">
        <v>13</v>
      </c>
      <c r="I47" t="s">
        <v>21</v>
      </c>
    </row>
    <row r="48" spans="1:9" x14ac:dyDescent="0.45">
      <c r="A48" t="s">
        <v>31</v>
      </c>
      <c r="B48" t="s">
        <v>32</v>
      </c>
      <c r="C48" t="s">
        <v>11</v>
      </c>
      <c r="D48" t="s">
        <v>17</v>
      </c>
      <c r="E48" s="4">
        <v>68980.52</v>
      </c>
      <c r="F48" s="5">
        <v>43494</v>
      </c>
      <c r="G48" s="6">
        <v>0.8</v>
      </c>
      <c r="H48" t="s">
        <v>13</v>
      </c>
      <c r="I48" t="s">
        <v>26</v>
      </c>
    </row>
    <row r="49" spans="1:9" x14ac:dyDescent="0.45">
      <c r="A49" t="s">
        <v>28</v>
      </c>
      <c r="B49" t="s">
        <v>29</v>
      </c>
      <c r="C49" t="s">
        <v>11</v>
      </c>
      <c r="D49" t="s">
        <v>30</v>
      </c>
      <c r="E49" s="4">
        <v>67905.8</v>
      </c>
      <c r="F49" s="5">
        <v>44194</v>
      </c>
      <c r="G49" s="6">
        <v>1</v>
      </c>
      <c r="H49" t="s">
        <v>13</v>
      </c>
      <c r="I49" t="s">
        <v>26</v>
      </c>
    </row>
    <row r="50" spans="1:9" x14ac:dyDescent="0.45">
      <c r="A50" t="s">
        <v>33</v>
      </c>
      <c r="B50" t="s">
        <v>34</v>
      </c>
      <c r="C50" t="s">
        <v>11</v>
      </c>
      <c r="D50" t="s">
        <v>27</v>
      </c>
      <c r="E50" s="4">
        <v>63705.4</v>
      </c>
      <c r="F50" s="5">
        <v>43682</v>
      </c>
      <c r="G50" s="6">
        <v>1</v>
      </c>
      <c r="H50" t="s">
        <v>13</v>
      </c>
      <c r="I50" t="s">
        <v>18</v>
      </c>
    </row>
    <row r="51" spans="1:9" x14ac:dyDescent="0.45">
      <c r="A51" t="s">
        <v>96</v>
      </c>
      <c r="B51" t="s">
        <v>97</v>
      </c>
      <c r="C51" t="s">
        <v>11</v>
      </c>
      <c r="D51" t="s">
        <v>44</v>
      </c>
      <c r="E51" s="4">
        <v>61994.76</v>
      </c>
      <c r="F51" s="5">
        <v>43794</v>
      </c>
      <c r="G51" s="6">
        <v>0.3</v>
      </c>
      <c r="H51" t="s">
        <v>13</v>
      </c>
      <c r="I51" t="s">
        <v>18</v>
      </c>
    </row>
    <row r="52" spans="1:9" x14ac:dyDescent="0.45">
      <c r="A52" t="s">
        <v>78</v>
      </c>
      <c r="B52" t="s">
        <v>79</v>
      </c>
      <c r="C52" t="s">
        <v>11</v>
      </c>
      <c r="D52" t="s">
        <v>25</v>
      </c>
      <c r="E52" s="4">
        <v>58861.19</v>
      </c>
      <c r="F52" s="5">
        <v>43654</v>
      </c>
      <c r="G52" s="6">
        <v>1</v>
      </c>
      <c r="H52" t="s">
        <v>13</v>
      </c>
      <c r="I52" t="s">
        <v>21</v>
      </c>
    </row>
    <row r="53" spans="1:9" x14ac:dyDescent="0.45">
      <c r="A53" t="s">
        <v>70</v>
      </c>
      <c r="B53" t="s">
        <v>71</v>
      </c>
      <c r="C53" t="s">
        <v>11</v>
      </c>
      <c r="D53" t="s">
        <v>47</v>
      </c>
      <c r="E53" s="4">
        <v>50449.46</v>
      </c>
      <c r="F53" s="5">
        <v>43418</v>
      </c>
      <c r="G53" s="6">
        <v>0.8</v>
      </c>
      <c r="H53" t="s">
        <v>13</v>
      </c>
      <c r="I53" t="s">
        <v>56</v>
      </c>
    </row>
    <row r="54" spans="1:9" x14ac:dyDescent="0.45">
      <c r="A54" t="s">
        <v>123</v>
      </c>
      <c r="B54" t="s">
        <v>124</v>
      </c>
      <c r="C54" t="s">
        <v>11</v>
      </c>
      <c r="D54" t="s">
        <v>89</v>
      </c>
      <c r="E54" s="4">
        <v>47551.89</v>
      </c>
      <c r="F54" s="5">
        <v>43468</v>
      </c>
      <c r="G54" s="6">
        <v>1</v>
      </c>
      <c r="H54" t="s">
        <v>13</v>
      </c>
      <c r="I54" t="s">
        <v>56</v>
      </c>
    </row>
    <row r="55" spans="1:9" x14ac:dyDescent="0.45">
      <c r="A55" t="s">
        <v>87</v>
      </c>
      <c r="B55" t="s">
        <v>88</v>
      </c>
      <c r="C55" t="s">
        <v>11</v>
      </c>
      <c r="D55" t="s">
        <v>89</v>
      </c>
      <c r="E55" s="4">
        <v>41934.71</v>
      </c>
      <c r="F55" s="5">
        <v>43780</v>
      </c>
      <c r="G55" s="6">
        <v>1</v>
      </c>
      <c r="H55" t="s">
        <v>13</v>
      </c>
      <c r="I55" t="s">
        <v>26</v>
      </c>
    </row>
    <row r="56" spans="1:9" x14ac:dyDescent="0.45">
      <c r="A56" t="s">
        <v>108</v>
      </c>
      <c r="B56" t="s">
        <v>109</v>
      </c>
      <c r="C56" t="s">
        <v>11</v>
      </c>
      <c r="D56" t="s">
        <v>89</v>
      </c>
      <c r="E56" s="4">
        <v>39535.49</v>
      </c>
      <c r="F56" s="5">
        <v>43397</v>
      </c>
      <c r="G56" s="6">
        <v>0.3</v>
      </c>
      <c r="H56" t="s">
        <v>13</v>
      </c>
      <c r="I56" t="s">
        <v>26</v>
      </c>
    </row>
    <row r="57" spans="1:9" x14ac:dyDescent="0.45">
      <c r="A57" t="s">
        <v>117</v>
      </c>
      <c r="B57" t="s">
        <v>118</v>
      </c>
      <c r="C57" t="s">
        <v>11</v>
      </c>
      <c r="D57" t="s">
        <v>44</v>
      </c>
      <c r="E57" s="4">
        <v>35943.620000000003</v>
      </c>
      <c r="F57" s="5">
        <v>44078</v>
      </c>
      <c r="G57" s="6">
        <v>1</v>
      </c>
      <c r="H57" t="s">
        <v>13</v>
      </c>
      <c r="I57" t="s">
        <v>21</v>
      </c>
    </row>
    <row r="58" spans="1:9" x14ac:dyDescent="0.45">
      <c r="A58" t="s">
        <v>130</v>
      </c>
      <c r="B58" t="s">
        <v>131</v>
      </c>
      <c r="D58" t="s">
        <v>82</v>
      </c>
      <c r="E58" s="4">
        <v>104802.63</v>
      </c>
      <c r="F58" s="5">
        <v>44502</v>
      </c>
      <c r="G58" s="6">
        <v>1</v>
      </c>
      <c r="H58" t="s">
        <v>13</v>
      </c>
      <c r="I58" t="s">
        <v>18</v>
      </c>
    </row>
  </sheetData>
  <autoFilter ref="A1:I58" xr:uid="{AF3E5D69-0126-4153-9E40-BBA6CB3C5CF3}">
    <sortState xmlns:xlrd2="http://schemas.microsoft.com/office/spreadsheetml/2017/richdata2" ref="A2:I58">
      <sortCondition descending="1" ref="C1:C58"/>
    </sortState>
  </autoFilter>
  <conditionalFormatting sqref="A2:A58">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D7AF-1B51-42E1-843A-7AA0780C44B5}">
  <dimension ref="A1:B16"/>
  <sheetViews>
    <sheetView zoomScale="81" zoomScaleNormal="81" workbookViewId="0">
      <selection activeCell="B25" sqref="B25"/>
    </sheetView>
  </sheetViews>
  <sheetFormatPr defaultRowHeight="18.5" x14ac:dyDescent="0.45"/>
  <cols>
    <col min="1" max="1" width="18.140625" customWidth="1"/>
    <col min="2" max="2" width="19.42578125" customWidth="1"/>
  </cols>
  <sheetData>
    <row r="1" spans="1:2" x14ac:dyDescent="0.45">
      <c r="A1" s="10" t="s">
        <v>689</v>
      </c>
    </row>
    <row r="2" spans="1:2" x14ac:dyDescent="0.45">
      <c r="A2" s="10" t="s">
        <v>692</v>
      </c>
    </row>
    <row r="3" spans="1:2" x14ac:dyDescent="0.45">
      <c r="A3" s="17"/>
    </row>
    <row r="4" spans="1:2" x14ac:dyDescent="0.45">
      <c r="A4" t="s">
        <v>690</v>
      </c>
      <c r="B4" s="16" t="s">
        <v>325</v>
      </c>
    </row>
    <row r="6" spans="1:2" x14ac:dyDescent="0.45">
      <c r="A6" t="s">
        <v>691</v>
      </c>
      <c r="B6" t="str">
        <f>VLOOKUP(B4,Staff[],2,FALSE)</f>
        <v>Jessica Callcott</v>
      </c>
    </row>
    <row r="7" spans="1:2" x14ac:dyDescent="0.45">
      <c r="A7" t="s">
        <v>3</v>
      </c>
      <c r="B7" t="str">
        <f>VLOOKUP(B4,Staff[],4,FALSE)</f>
        <v>Marketing</v>
      </c>
    </row>
    <row r="8" spans="1:2" x14ac:dyDescent="0.45">
      <c r="A8" t="s">
        <v>4</v>
      </c>
      <c r="B8" s="13">
        <f>VLOOKUP(B4,Staff[],5,FALSE)</f>
        <v>66017.179999999993</v>
      </c>
    </row>
    <row r="11" spans="1:2" x14ac:dyDescent="0.45">
      <c r="A11" s="10" t="s">
        <v>693</v>
      </c>
    </row>
    <row r="12" spans="1:2" x14ac:dyDescent="0.45">
      <c r="A12" t="s">
        <v>1</v>
      </c>
      <c r="B12" s="15" t="s">
        <v>32</v>
      </c>
    </row>
    <row r="14" spans="1:2" x14ac:dyDescent="0.45">
      <c r="A14" t="s">
        <v>695</v>
      </c>
      <c r="B14" t="str">
        <f>_xlfn.XLOOKUP(B12,Staff[Name],Staff[Emp ID],,0)</f>
        <v>PR00419</v>
      </c>
    </row>
    <row r="15" spans="1:2" x14ac:dyDescent="0.45">
      <c r="A15" t="s">
        <v>694</v>
      </c>
      <c r="B15" t="str">
        <f>_xlfn.XLOOKUP(B12,Staff[Name],Staff[Department],,0)</f>
        <v>Business Development</v>
      </c>
    </row>
    <row r="16" spans="1:2" x14ac:dyDescent="0.45">
      <c r="A16" t="s">
        <v>4</v>
      </c>
      <c r="B16" s="13">
        <f>_xlfn.XLOOKUP(B12,Staff[Name],Staff[Salary],,0)</f>
        <v>68980.52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7C2AC-AE0E-4FE4-8DFE-2A274AEC0A5E}">
  <dimension ref="A1:U1001"/>
  <sheetViews>
    <sheetView zoomScale="50" zoomScaleNormal="50" workbookViewId="0">
      <selection activeCell="N1003" sqref="N1003"/>
    </sheetView>
  </sheetViews>
  <sheetFormatPr defaultRowHeight="18.5" x14ac:dyDescent="0.45"/>
  <cols>
    <col min="1" max="1" width="12.85546875" bestFit="1" customWidth="1"/>
    <col min="2" max="2" width="13" bestFit="1" customWidth="1"/>
    <col min="3" max="3" width="9.78515625" bestFit="1" customWidth="1"/>
    <col min="4" max="4" width="15.140625" bestFit="1" customWidth="1"/>
    <col min="5" max="5" width="15.0703125" bestFit="1" customWidth="1"/>
    <col min="6" max="6" width="17.28515625" bestFit="1" customWidth="1"/>
    <col min="7" max="7" width="18.28515625" bestFit="1" customWidth="1"/>
    <col min="8" max="8" width="14.85546875" bestFit="1" customWidth="1"/>
    <col min="9" max="9" width="8.640625" bestFit="1" customWidth="1"/>
    <col min="10" max="10" width="5.5703125" bestFit="1" customWidth="1"/>
    <col min="11" max="11" width="9.0703125" bestFit="1" customWidth="1"/>
    <col min="12" max="12" width="14.28515625" bestFit="1" customWidth="1"/>
    <col min="13" max="13" width="12.78515625" bestFit="1" customWidth="1"/>
    <col min="14" max="14" width="14.78515625" customWidth="1"/>
    <col min="18" max="18" width="11.92578125" customWidth="1"/>
  </cols>
  <sheetData>
    <row r="1" spans="1:21" x14ac:dyDescent="0.45">
      <c r="A1" t="s">
        <v>704</v>
      </c>
      <c r="B1" t="s">
        <v>705</v>
      </c>
      <c r="C1" t="s">
        <v>706</v>
      </c>
      <c r="D1" t="s">
        <v>707</v>
      </c>
      <c r="E1" t="s">
        <v>708</v>
      </c>
      <c r="F1" t="s">
        <v>709</v>
      </c>
      <c r="G1" t="s">
        <v>710</v>
      </c>
      <c r="H1" t="s">
        <v>711</v>
      </c>
      <c r="I1" t="s">
        <v>712</v>
      </c>
      <c r="J1" t="s">
        <v>309</v>
      </c>
      <c r="K1" t="s">
        <v>713</v>
      </c>
      <c r="L1" t="s">
        <v>1778</v>
      </c>
      <c r="M1" t="s">
        <v>1779</v>
      </c>
      <c r="N1" t="s">
        <v>1793</v>
      </c>
      <c r="R1" t="s">
        <v>1790</v>
      </c>
      <c r="S1" t="s">
        <v>2</v>
      </c>
      <c r="T1" t="s">
        <v>309</v>
      </c>
      <c r="U1" t="s">
        <v>713</v>
      </c>
    </row>
    <row r="2" spans="1:21" x14ac:dyDescent="0.45">
      <c r="A2" t="s">
        <v>714</v>
      </c>
      <c r="B2" t="s">
        <v>715</v>
      </c>
      <c r="C2">
        <v>116</v>
      </c>
      <c r="D2" t="s">
        <v>716</v>
      </c>
      <c r="E2" s="26">
        <v>44927</v>
      </c>
      <c r="F2">
        <v>128</v>
      </c>
      <c r="G2">
        <v>4.9000000000000004</v>
      </c>
      <c r="H2" t="s">
        <v>717</v>
      </c>
      <c r="I2" t="s">
        <v>24</v>
      </c>
      <c r="J2">
        <v>41</v>
      </c>
      <c r="K2" t="s">
        <v>718</v>
      </c>
      <c r="L2">
        <v>2023</v>
      </c>
      <c r="M2" t="s">
        <v>1781</v>
      </c>
      <c r="N2">
        <f>ROUND(Calls[[#This Row],[Satisfaction Rating]],0)</f>
        <v>5</v>
      </c>
      <c r="R2" t="s">
        <v>717</v>
      </c>
      <c r="S2" t="s">
        <v>24</v>
      </c>
      <c r="T2">
        <v>41</v>
      </c>
      <c r="U2" t="s">
        <v>718</v>
      </c>
    </row>
    <row r="3" spans="1:21" x14ac:dyDescent="0.45">
      <c r="A3" t="s">
        <v>719</v>
      </c>
      <c r="B3" t="s">
        <v>720</v>
      </c>
      <c r="C3">
        <v>119</v>
      </c>
      <c r="D3" t="s">
        <v>716</v>
      </c>
      <c r="E3" s="26">
        <v>44927</v>
      </c>
      <c r="F3">
        <v>135</v>
      </c>
      <c r="G3">
        <v>2.9</v>
      </c>
      <c r="H3" t="s">
        <v>721</v>
      </c>
      <c r="I3" t="s">
        <v>24</v>
      </c>
      <c r="J3">
        <v>31</v>
      </c>
      <c r="K3" t="s">
        <v>722</v>
      </c>
      <c r="L3">
        <v>2023</v>
      </c>
      <c r="M3" t="s">
        <v>1781</v>
      </c>
      <c r="N3">
        <f>ROUND(Calls[[#This Row],[Satisfaction Rating]],0)</f>
        <v>3</v>
      </c>
      <c r="R3" t="s">
        <v>721</v>
      </c>
      <c r="S3" t="s">
        <v>24</v>
      </c>
      <c r="T3">
        <v>31</v>
      </c>
      <c r="U3" t="s">
        <v>722</v>
      </c>
    </row>
    <row r="4" spans="1:21" x14ac:dyDescent="0.45">
      <c r="A4" t="s">
        <v>723</v>
      </c>
      <c r="B4" t="s">
        <v>724</v>
      </c>
      <c r="C4">
        <v>68</v>
      </c>
      <c r="D4" t="s">
        <v>725</v>
      </c>
      <c r="E4" s="26">
        <v>44927</v>
      </c>
      <c r="F4">
        <v>66</v>
      </c>
      <c r="G4">
        <v>4.7</v>
      </c>
      <c r="H4" t="s">
        <v>715</v>
      </c>
      <c r="I4" t="s">
        <v>24</v>
      </c>
      <c r="J4">
        <v>26</v>
      </c>
      <c r="K4" t="s">
        <v>726</v>
      </c>
      <c r="L4">
        <v>2023</v>
      </c>
      <c r="M4" t="s">
        <v>1781</v>
      </c>
      <c r="N4">
        <f>ROUND(Calls[[#This Row],[Satisfaction Rating]],0)</f>
        <v>5</v>
      </c>
      <c r="R4" t="s">
        <v>715</v>
      </c>
      <c r="S4" t="s">
        <v>24</v>
      </c>
      <c r="T4">
        <v>26</v>
      </c>
      <c r="U4" t="s">
        <v>1791</v>
      </c>
    </row>
    <row r="5" spans="1:21" x14ac:dyDescent="0.45">
      <c r="A5" t="s">
        <v>727</v>
      </c>
      <c r="B5" t="s">
        <v>728</v>
      </c>
      <c r="C5">
        <v>119</v>
      </c>
      <c r="D5" t="s">
        <v>725</v>
      </c>
      <c r="E5" s="26">
        <v>44927</v>
      </c>
      <c r="F5">
        <v>22</v>
      </c>
      <c r="G5">
        <v>2.9</v>
      </c>
      <c r="H5" t="s">
        <v>720</v>
      </c>
      <c r="I5" t="s">
        <v>24</v>
      </c>
      <c r="J5">
        <v>36</v>
      </c>
      <c r="K5" t="s">
        <v>726</v>
      </c>
      <c r="L5">
        <v>2023</v>
      </c>
      <c r="M5" t="s">
        <v>1781</v>
      </c>
      <c r="N5">
        <f>ROUND(Calls[[#This Row],[Satisfaction Rating]],0)</f>
        <v>3</v>
      </c>
      <c r="R5" t="s">
        <v>720</v>
      </c>
      <c r="S5" t="s">
        <v>24</v>
      </c>
      <c r="T5">
        <v>36</v>
      </c>
      <c r="U5" t="s">
        <v>1791</v>
      </c>
    </row>
    <row r="6" spans="1:21" x14ac:dyDescent="0.45">
      <c r="A6" t="s">
        <v>729</v>
      </c>
      <c r="B6" t="s">
        <v>730</v>
      </c>
      <c r="C6">
        <v>128</v>
      </c>
      <c r="D6" t="s">
        <v>731</v>
      </c>
      <c r="E6" s="26">
        <v>44928</v>
      </c>
      <c r="F6">
        <v>31</v>
      </c>
      <c r="G6">
        <v>2.8</v>
      </c>
      <c r="H6" t="s">
        <v>724</v>
      </c>
      <c r="I6" t="s">
        <v>24</v>
      </c>
      <c r="J6">
        <v>37</v>
      </c>
      <c r="K6" t="s">
        <v>718</v>
      </c>
      <c r="L6">
        <v>2023</v>
      </c>
      <c r="M6" t="s">
        <v>1782</v>
      </c>
      <c r="N6">
        <f>ROUND(Calls[[#This Row],[Satisfaction Rating]],0)</f>
        <v>3</v>
      </c>
      <c r="R6" t="s">
        <v>724</v>
      </c>
      <c r="S6" t="s">
        <v>24</v>
      </c>
      <c r="T6">
        <v>37</v>
      </c>
      <c r="U6" t="s">
        <v>718</v>
      </c>
    </row>
    <row r="7" spans="1:21" x14ac:dyDescent="0.45">
      <c r="A7" t="s">
        <v>732</v>
      </c>
      <c r="B7" t="s">
        <v>730</v>
      </c>
      <c r="C7">
        <v>49</v>
      </c>
      <c r="D7" t="s">
        <v>725</v>
      </c>
      <c r="E7" s="26">
        <v>44929</v>
      </c>
      <c r="F7">
        <v>135</v>
      </c>
      <c r="G7">
        <v>4.8</v>
      </c>
      <c r="H7" t="s">
        <v>733</v>
      </c>
      <c r="I7" t="s">
        <v>24</v>
      </c>
      <c r="J7">
        <v>23</v>
      </c>
      <c r="K7" t="s">
        <v>718</v>
      </c>
      <c r="L7">
        <v>2023</v>
      </c>
      <c r="M7" t="s">
        <v>1783</v>
      </c>
      <c r="N7">
        <f>ROUND(Calls[[#This Row],[Satisfaction Rating]],0)</f>
        <v>5</v>
      </c>
      <c r="R7" t="s">
        <v>733</v>
      </c>
      <c r="S7" t="s">
        <v>24</v>
      </c>
      <c r="T7">
        <v>23</v>
      </c>
      <c r="U7" t="s">
        <v>718</v>
      </c>
    </row>
    <row r="8" spans="1:21" x14ac:dyDescent="0.45">
      <c r="A8" t="s">
        <v>734</v>
      </c>
      <c r="B8" t="s">
        <v>735</v>
      </c>
      <c r="C8">
        <v>84</v>
      </c>
      <c r="D8" t="s">
        <v>716</v>
      </c>
      <c r="E8" s="26">
        <v>44929</v>
      </c>
      <c r="F8">
        <v>60</v>
      </c>
      <c r="G8">
        <v>4.7</v>
      </c>
      <c r="H8" t="s">
        <v>735</v>
      </c>
      <c r="I8" t="s">
        <v>11</v>
      </c>
      <c r="J8">
        <v>22</v>
      </c>
      <c r="K8" t="s">
        <v>722</v>
      </c>
      <c r="L8">
        <v>2023</v>
      </c>
      <c r="M8" t="s">
        <v>1783</v>
      </c>
      <c r="N8">
        <f>ROUND(Calls[[#This Row],[Satisfaction Rating]],0)</f>
        <v>5</v>
      </c>
      <c r="R8" t="s">
        <v>735</v>
      </c>
      <c r="S8" t="s">
        <v>11</v>
      </c>
      <c r="T8">
        <v>22</v>
      </c>
      <c r="U8" t="s">
        <v>722</v>
      </c>
    </row>
    <row r="9" spans="1:21" x14ac:dyDescent="0.45">
      <c r="A9" t="s">
        <v>736</v>
      </c>
      <c r="B9" t="s">
        <v>715</v>
      </c>
      <c r="C9">
        <v>103</v>
      </c>
      <c r="D9" t="s">
        <v>737</v>
      </c>
      <c r="E9" s="26">
        <v>44929</v>
      </c>
      <c r="F9">
        <v>148</v>
      </c>
      <c r="G9">
        <v>4.4000000000000004</v>
      </c>
      <c r="H9" t="s">
        <v>738</v>
      </c>
      <c r="I9" t="s">
        <v>11</v>
      </c>
      <c r="J9">
        <v>42</v>
      </c>
      <c r="K9" t="s">
        <v>722</v>
      </c>
      <c r="L9">
        <v>2023</v>
      </c>
      <c r="M9" t="s">
        <v>1783</v>
      </c>
      <c r="N9">
        <f>ROUND(Calls[[#This Row],[Satisfaction Rating]],0)</f>
        <v>4</v>
      </c>
      <c r="R9" t="s">
        <v>738</v>
      </c>
      <c r="S9" t="s">
        <v>11</v>
      </c>
      <c r="T9">
        <v>42</v>
      </c>
      <c r="U9" t="s">
        <v>722</v>
      </c>
    </row>
    <row r="10" spans="1:21" x14ac:dyDescent="0.45">
      <c r="A10" t="s">
        <v>739</v>
      </c>
      <c r="B10" t="s">
        <v>724</v>
      </c>
      <c r="C10">
        <v>31</v>
      </c>
      <c r="D10" t="s">
        <v>725</v>
      </c>
      <c r="E10" s="26">
        <v>44929</v>
      </c>
      <c r="F10">
        <v>135</v>
      </c>
      <c r="G10">
        <v>3.6</v>
      </c>
      <c r="H10" t="s">
        <v>740</v>
      </c>
      <c r="I10" t="s">
        <v>11</v>
      </c>
      <c r="J10">
        <v>25</v>
      </c>
      <c r="K10" t="s">
        <v>718</v>
      </c>
      <c r="L10">
        <v>2023</v>
      </c>
      <c r="M10" t="s">
        <v>1783</v>
      </c>
      <c r="N10">
        <f>ROUND(Calls[[#This Row],[Satisfaction Rating]],0)</f>
        <v>4</v>
      </c>
      <c r="R10" t="s">
        <v>740</v>
      </c>
      <c r="S10" t="s">
        <v>11</v>
      </c>
      <c r="T10">
        <v>25</v>
      </c>
      <c r="U10" t="s">
        <v>718</v>
      </c>
    </row>
    <row r="11" spans="1:21" x14ac:dyDescent="0.45">
      <c r="A11" t="s">
        <v>741</v>
      </c>
      <c r="B11" t="s">
        <v>742</v>
      </c>
      <c r="C11">
        <v>44</v>
      </c>
      <c r="D11" t="s">
        <v>743</v>
      </c>
      <c r="E11" s="26">
        <v>44929</v>
      </c>
      <c r="F11">
        <v>105</v>
      </c>
      <c r="G11">
        <v>2.9</v>
      </c>
      <c r="H11" t="s">
        <v>742</v>
      </c>
      <c r="I11" t="s">
        <v>11</v>
      </c>
      <c r="J11">
        <v>30</v>
      </c>
      <c r="K11" t="s">
        <v>722</v>
      </c>
      <c r="L11">
        <v>2023</v>
      </c>
      <c r="M11" t="s">
        <v>1783</v>
      </c>
      <c r="N11">
        <f>ROUND(Calls[[#This Row],[Satisfaction Rating]],0)</f>
        <v>3</v>
      </c>
      <c r="R11" t="s">
        <v>742</v>
      </c>
      <c r="S11" t="s">
        <v>11</v>
      </c>
      <c r="T11">
        <v>30</v>
      </c>
      <c r="U11" t="s">
        <v>722</v>
      </c>
    </row>
    <row r="12" spans="1:21" x14ac:dyDescent="0.45">
      <c r="A12" t="s">
        <v>744</v>
      </c>
      <c r="B12" t="s">
        <v>730</v>
      </c>
      <c r="C12">
        <v>102</v>
      </c>
      <c r="D12" t="s">
        <v>725</v>
      </c>
      <c r="E12" s="26">
        <v>44929</v>
      </c>
      <c r="F12">
        <v>69</v>
      </c>
      <c r="G12">
        <v>4.9000000000000004</v>
      </c>
      <c r="H12" t="s">
        <v>730</v>
      </c>
      <c r="I12" t="s">
        <v>11</v>
      </c>
      <c r="J12">
        <v>30</v>
      </c>
      <c r="K12" t="s">
        <v>726</v>
      </c>
      <c r="L12">
        <v>2023</v>
      </c>
      <c r="M12" t="s">
        <v>1783</v>
      </c>
      <c r="N12">
        <f>ROUND(Calls[[#This Row],[Satisfaction Rating]],0)</f>
        <v>5</v>
      </c>
      <c r="R12" t="s">
        <v>730</v>
      </c>
      <c r="S12" t="s">
        <v>11</v>
      </c>
      <c r="T12">
        <v>30</v>
      </c>
      <c r="U12" t="s">
        <v>1791</v>
      </c>
    </row>
    <row r="13" spans="1:21" x14ac:dyDescent="0.45">
      <c r="A13" t="s">
        <v>745</v>
      </c>
      <c r="B13" t="s">
        <v>746</v>
      </c>
      <c r="C13">
        <v>135</v>
      </c>
      <c r="D13" t="s">
        <v>716</v>
      </c>
      <c r="E13" s="26">
        <v>44929</v>
      </c>
      <c r="F13">
        <v>46</v>
      </c>
      <c r="G13">
        <v>3.4</v>
      </c>
      <c r="H13" t="s">
        <v>747</v>
      </c>
      <c r="I13" t="s">
        <v>11</v>
      </c>
      <c r="J13">
        <v>28</v>
      </c>
      <c r="K13" t="s">
        <v>726</v>
      </c>
      <c r="L13">
        <v>2023</v>
      </c>
      <c r="M13" t="s">
        <v>1783</v>
      </c>
      <c r="N13">
        <f>ROUND(Calls[[#This Row],[Satisfaction Rating]],0)</f>
        <v>3</v>
      </c>
      <c r="R13" t="s">
        <v>747</v>
      </c>
      <c r="S13" t="s">
        <v>11</v>
      </c>
      <c r="T13">
        <v>28</v>
      </c>
      <c r="U13" t="s">
        <v>1791</v>
      </c>
    </row>
    <row r="14" spans="1:21" x14ac:dyDescent="0.45">
      <c r="A14" t="s">
        <v>748</v>
      </c>
      <c r="B14" t="s">
        <v>721</v>
      </c>
      <c r="C14">
        <v>98</v>
      </c>
      <c r="D14" t="s">
        <v>725</v>
      </c>
      <c r="E14" s="26">
        <v>44930</v>
      </c>
      <c r="F14">
        <v>108</v>
      </c>
      <c r="G14">
        <v>3.5</v>
      </c>
      <c r="H14" t="s">
        <v>746</v>
      </c>
      <c r="I14" t="s">
        <v>11</v>
      </c>
      <c r="J14">
        <v>37</v>
      </c>
      <c r="K14" t="s">
        <v>722</v>
      </c>
      <c r="L14">
        <v>2023</v>
      </c>
      <c r="M14" t="s">
        <v>1784</v>
      </c>
      <c r="N14">
        <f>ROUND(Calls[[#This Row],[Satisfaction Rating]],0)</f>
        <v>4</v>
      </c>
      <c r="R14" t="s">
        <v>746</v>
      </c>
      <c r="S14" t="s">
        <v>11</v>
      </c>
      <c r="T14">
        <v>37</v>
      </c>
      <c r="U14" t="s">
        <v>722</v>
      </c>
    </row>
    <row r="15" spans="1:21" x14ac:dyDescent="0.45">
      <c r="A15" t="s">
        <v>749</v>
      </c>
      <c r="B15" t="s">
        <v>742</v>
      </c>
      <c r="C15">
        <v>139</v>
      </c>
      <c r="D15" t="s">
        <v>725</v>
      </c>
      <c r="E15" s="26">
        <v>44930</v>
      </c>
      <c r="F15">
        <v>96</v>
      </c>
      <c r="G15">
        <v>4</v>
      </c>
      <c r="H15" t="s">
        <v>728</v>
      </c>
      <c r="I15" t="s">
        <v>11</v>
      </c>
      <c r="J15">
        <v>38</v>
      </c>
      <c r="K15" t="s">
        <v>718</v>
      </c>
      <c r="L15">
        <v>2023</v>
      </c>
      <c r="M15" t="s">
        <v>1784</v>
      </c>
      <c r="N15">
        <f>ROUND(Calls[[#This Row],[Satisfaction Rating]],0)</f>
        <v>4</v>
      </c>
      <c r="R15" t="s">
        <v>728</v>
      </c>
      <c r="S15" t="s">
        <v>11</v>
      </c>
      <c r="T15">
        <v>38</v>
      </c>
      <c r="U15" t="s">
        <v>718</v>
      </c>
    </row>
    <row r="16" spans="1:21" x14ac:dyDescent="0.45">
      <c r="A16" t="s">
        <v>750</v>
      </c>
      <c r="B16" t="s">
        <v>746</v>
      </c>
      <c r="C16">
        <v>48</v>
      </c>
      <c r="D16" t="s">
        <v>731</v>
      </c>
      <c r="E16" s="26">
        <v>44930</v>
      </c>
      <c r="F16">
        <v>68</v>
      </c>
      <c r="G16">
        <v>4.9000000000000004</v>
      </c>
      <c r="H16" t="s">
        <v>751</v>
      </c>
      <c r="I16" t="s">
        <v>11</v>
      </c>
      <c r="J16">
        <v>43</v>
      </c>
      <c r="K16" t="s">
        <v>722</v>
      </c>
      <c r="L16">
        <v>2023</v>
      </c>
      <c r="M16" t="s">
        <v>1784</v>
      </c>
      <c r="N16">
        <f>ROUND(Calls[[#This Row],[Satisfaction Rating]],0)</f>
        <v>5</v>
      </c>
      <c r="R16" t="s">
        <v>751</v>
      </c>
      <c r="S16" t="s">
        <v>11</v>
      </c>
      <c r="T16">
        <v>43</v>
      </c>
      <c r="U16" t="s">
        <v>722</v>
      </c>
    </row>
    <row r="17" spans="1:14" x14ac:dyDescent="0.45">
      <c r="A17" t="s">
        <v>752</v>
      </c>
      <c r="B17" t="s">
        <v>742</v>
      </c>
      <c r="C17">
        <v>176</v>
      </c>
      <c r="D17" t="s">
        <v>716</v>
      </c>
      <c r="E17" s="26">
        <v>44931</v>
      </c>
      <c r="F17">
        <v>24</v>
      </c>
      <c r="G17">
        <v>4.8</v>
      </c>
      <c r="L17">
        <v>2023</v>
      </c>
      <c r="M17" t="s">
        <v>1785</v>
      </c>
      <c r="N17">
        <f>ROUND(Calls[[#This Row],[Satisfaction Rating]],0)</f>
        <v>5</v>
      </c>
    </row>
    <row r="18" spans="1:14" x14ac:dyDescent="0.45">
      <c r="A18" t="s">
        <v>753</v>
      </c>
      <c r="B18" t="s">
        <v>742</v>
      </c>
      <c r="C18">
        <v>99</v>
      </c>
      <c r="D18" t="s">
        <v>731</v>
      </c>
      <c r="E18" s="26">
        <v>44931</v>
      </c>
      <c r="F18">
        <v>195</v>
      </c>
      <c r="G18">
        <v>3.9</v>
      </c>
      <c r="L18">
        <v>2023</v>
      </c>
      <c r="M18" t="s">
        <v>1785</v>
      </c>
      <c r="N18">
        <f>ROUND(Calls[[#This Row],[Satisfaction Rating]],0)</f>
        <v>4</v>
      </c>
    </row>
    <row r="19" spans="1:14" x14ac:dyDescent="0.45">
      <c r="A19" t="s">
        <v>754</v>
      </c>
      <c r="B19" t="s">
        <v>740</v>
      </c>
      <c r="C19">
        <v>28</v>
      </c>
      <c r="D19" t="s">
        <v>743</v>
      </c>
      <c r="E19" s="26">
        <v>44931</v>
      </c>
      <c r="F19">
        <v>28</v>
      </c>
      <c r="G19">
        <v>3.8</v>
      </c>
      <c r="L19">
        <v>2023</v>
      </c>
      <c r="M19" t="s">
        <v>1785</v>
      </c>
      <c r="N19">
        <f>ROUND(Calls[[#This Row],[Satisfaction Rating]],0)</f>
        <v>4</v>
      </c>
    </row>
    <row r="20" spans="1:14" x14ac:dyDescent="0.45">
      <c r="A20" t="s">
        <v>755</v>
      </c>
      <c r="B20" t="s">
        <v>735</v>
      </c>
      <c r="C20">
        <v>54</v>
      </c>
      <c r="D20" t="s">
        <v>725</v>
      </c>
      <c r="E20" s="26">
        <v>44931</v>
      </c>
      <c r="F20">
        <v>170</v>
      </c>
      <c r="G20">
        <v>4.3</v>
      </c>
      <c r="L20">
        <v>2023</v>
      </c>
      <c r="M20" t="s">
        <v>1785</v>
      </c>
      <c r="N20">
        <f>ROUND(Calls[[#This Row],[Satisfaction Rating]],0)</f>
        <v>4</v>
      </c>
    </row>
    <row r="21" spans="1:14" x14ac:dyDescent="0.45">
      <c r="A21" t="s">
        <v>756</v>
      </c>
      <c r="B21" t="s">
        <v>733</v>
      </c>
      <c r="C21">
        <v>48</v>
      </c>
      <c r="D21" t="s">
        <v>716</v>
      </c>
      <c r="E21" s="26">
        <v>44932</v>
      </c>
      <c r="F21">
        <v>30</v>
      </c>
      <c r="G21">
        <v>4.4000000000000004</v>
      </c>
      <c r="L21">
        <v>2023</v>
      </c>
      <c r="M21" t="s">
        <v>1786</v>
      </c>
      <c r="N21">
        <f>ROUND(Calls[[#This Row],[Satisfaction Rating]],0)</f>
        <v>4</v>
      </c>
    </row>
    <row r="22" spans="1:14" x14ac:dyDescent="0.45">
      <c r="A22" t="s">
        <v>757</v>
      </c>
      <c r="B22" t="s">
        <v>720</v>
      </c>
      <c r="C22">
        <v>128</v>
      </c>
      <c r="D22" t="s">
        <v>716</v>
      </c>
      <c r="E22" s="26">
        <v>44932</v>
      </c>
      <c r="F22">
        <v>72</v>
      </c>
      <c r="G22">
        <v>5</v>
      </c>
      <c r="L22">
        <v>2023</v>
      </c>
      <c r="M22" t="s">
        <v>1786</v>
      </c>
      <c r="N22">
        <f>ROUND(Calls[[#This Row],[Satisfaction Rating]],0)</f>
        <v>5</v>
      </c>
    </row>
    <row r="23" spans="1:14" x14ac:dyDescent="0.45">
      <c r="A23" t="s">
        <v>758</v>
      </c>
      <c r="B23" t="s">
        <v>720</v>
      </c>
      <c r="C23">
        <v>38</v>
      </c>
      <c r="D23" t="s">
        <v>737</v>
      </c>
      <c r="E23" s="26">
        <v>44933</v>
      </c>
      <c r="F23">
        <v>92</v>
      </c>
      <c r="G23">
        <v>4.9000000000000004</v>
      </c>
      <c r="L23">
        <v>2023</v>
      </c>
      <c r="M23" t="s">
        <v>1787</v>
      </c>
      <c r="N23">
        <f>ROUND(Calls[[#This Row],[Satisfaction Rating]],0)</f>
        <v>5</v>
      </c>
    </row>
    <row r="24" spans="1:14" x14ac:dyDescent="0.45">
      <c r="A24" t="s">
        <v>759</v>
      </c>
      <c r="B24" t="s">
        <v>715</v>
      </c>
      <c r="C24">
        <v>67</v>
      </c>
      <c r="D24" t="s">
        <v>737</v>
      </c>
      <c r="E24" s="26">
        <v>44934</v>
      </c>
      <c r="F24">
        <v>165</v>
      </c>
      <c r="G24">
        <v>4.5</v>
      </c>
      <c r="L24">
        <v>2023</v>
      </c>
      <c r="M24" t="s">
        <v>1781</v>
      </c>
      <c r="N24">
        <f>ROUND(Calls[[#This Row],[Satisfaction Rating]],0)</f>
        <v>5</v>
      </c>
    </row>
    <row r="25" spans="1:14" x14ac:dyDescent="0.45">
      <c r="A25" t="s">
        <v>760</v>
      </c>
      <c r="B25" t="s">
        <v>751</v>
      </c>
      <c r="C25">
        <v>58</v>
      </c>
      <c r="D25" t="s">
        <v>725</v>
      </c>
      <c r="E25" s="26">
        <v>44934</v>
      </c>
      <c r="F25">
        <v>140</v>
      </c>
      <c r="G25">
        <v>2.1</v>
      </c>
      <c r="L25">
        <v>2023</v>
      </c>
      <c r="M25" t="s">
        <v>1781</v>
      </c>
      <c r="N25">
        <f>ROUND(Calls[[#This Row],[Satisfaction Rating]],0)</f>
        <v>2</v>
      </c>
    </row>
    <row r="26" spans="1:14" x14ac:dyDescent="0.45">
      <c r="A26" t="s">
        <v>761</v>
      </c>
      <c r="B26" t="s">
        <v>742</v>
      </c>
      <c r="C26">
        <v>54</v>
      </c>
      <c r="D26" t="s">
        <v>731</v>
      </c>
      <c r="E26" s="26">
        <v>44934</v>
      </c>
      <c r="F26">
        <v>111</v>
      </c>
      <c r="G26">
        <v>3.3</v>
      </c>
      <c r="L26">
        <v>2023</v>
      </c>
      <c r="M26" t="s">
        <v>1781</v>
      </c>
      <c r="N26">
        <f>ROUND(Calls[[#This Row],[Satisfaction Rating]],0)</f>
        <v>3</v>
      </c>
    </row>
    <row r="27" spans="1:14" x14ac:dyDescent="0.45">
      <c r="A27" t="s">
        <v>762</v>
      </c>
      <c r="B27" t="s">
        <v>747</v>
      </c>
      <c r="C27">
        <v>28</v>
      </c>
      <c r="D27" t="s">
        <v>716</v>
      </c>
      <c r="E27" s="26">
        <v>44935</v>
      </c>
      <c r="F27">
        <v>63</v>
      </c>
      <c r="G27">
        <v>4.0999999999999996</v>
      </c>
      <c r="L27">
        <v>2023</v>
      </c>
      <c r="M27" t="s">
        <v>1782</v>
      </c>
      <c r="N27">
        <f>ROUND(Calls[[#This Row],[Satisfaction Rating]],0)</f>
        <v>4</v>
      </c>
    </row>
    <row r="28" spans="1:14" x14ac:dyDescent="0.45">
      <c r="A28" t="s">
        <v>763</v>
      </c>
      <c r="B28" t="s">
        <v>721</v>
      </c>
      <c r="C28">
        <v>73</v>
      </c>
      <c r="D28" t="s">
        <v>716</v>
      </c>
      <c r="E28" s="26">
        <v>44935</v>
      </c>
      <c r="F28">
        <v>80</v>
      </c>
      <c r="G28">
        <v>4.2</v>
      </c>
      <c r="L28">
        <v>2023</v>
      </c>
      <c r="M28" t="s">
        <v>1782</v>
      </c>
      <c r="N28">
        <f>ROUND(Calls[[#This Row],[Satisfaction Rating]],0)</f>
        <v>4</v>
      </c>
    </row>
    <row r="29" spans="1:14" x14ac:dyDescent="0.45">
      <c r="A29" t="s">
        <v>764</v>
      </c>
      <c r="B29" t="s">
        <v>730</v>
      </c>
      <c r="C29">
        <v>81</v>
      </c>
      <c r="D29" t="s">
        <v>716</v>
      </c>
      <c r="E29" s="26">
        <v>44936</v>
      </c>
      <c r="F29">
        <v>50</v>
      </c>
      <c r="G29">
        <v>4.5999999999999996</v>
      </c>
      <c r="L29">
        <v>2023</v>
      </c>
      <c r="M29" t="s">
        <v>1783</v>
      </c>
      <c r="N29">
        <f>ROUND(Calls[[#This Row],[Satisfaction Rating]],0)</f>
        <v>5</v>
      </c>
    </row>
    <row r="30" spans="1:14" x14ac:dyDescent="0.45">
      <c r="A30" t="s">
        <v>765</v>
      </c>
      <c r="B30" t="s">
        <v>740</v>
      </c>
      <c r="C30">
        <v>31</v>
      </c>
      <c r="D30" t="s">
        <v>737</v>
      </c>
      <c r="E30" s="26">
        <v>44936</v>
      </c>
      <c r="F30">
        <v>123</v>
      </c>
      <c r="G30">
        <v>2.9</v>
      </c>
      <c r="L30">
        <v>2023</v>
      </c>
      <c r="M30" t="s">
        <v>1783</v>
      </c>
      <c r="N30">
        <f>ROUND(Calls[[#This Row],[Satisfaction Rating]],0)</f>
        <v>3</v>
      </c>
    </row>
    <row r="31" spans="1:14" x14ac:dyDescent="0.45">
      <c r="A31" t="s">
        <v>766</v>
      </c>
      <c r="B31" t="s">
        <v>751</v>
      </c>
      <c r="C31">
        <v>155</v>
      </c>
      <c r="D31" t="s">
        <v>731</v>
      </c>
      <c r="E31" s="26">
        <v>44936</v>
      </c>
      <c r="F31">
        <v>110</v>
      </c>
      <c r="G31">
        <v>4.8</v>
      </c>
      <c r="L31">
        <v>2023</v>
      </c>
      <c r="M31" t="s">
        <v>1783</v>
      </c>
      <c r="N31">
        <f>ROUND(Calls[[#This Row],[Satisfaction Rating]],0)</f>
        <v>5</v>
      </c>
    </row>
    <row r="32" spans="1:14" x14ac:dyDescent="0.45">
      <c r="A32" t="s">
        <v>767</v>
      </c>
      <c r="B32" t="s">
        <v>740</v>
      </c>
      <c r="C32">
        <v>80</v>
      </c>
      <c r="D32" t="s">
        <v>716</v>
      </c>
      <c r="E32" s="26">
        <v>44936</v>
      </c>
      <c r="F32">
        <v>140</v>
      </c>
      <c r="G32">
        <v>4.2</v>
      </c>
      <c r="L32">
        <v>2023</v>
      </c>
      <c r="M32" t="s">
        <v>1783</v>
      </c>
      <c r="N32">
        <f>ROUND(Calls[[#This Row],[Satisfaction Rating]],0)</f>
        <v>4</v>
      </c>
    </row>
    <row r="33" spans="1:14" x14ac:dyDescent="0.45">
      <c r="A33" t="s">
        <v>768</v>
      </c>
      <c r="B33" t="s">
        <v>730</v>
      </c>
      <c r="C33">
        <v>82</v>
      </c>
      <c r="D33" t="s">
        <v>716</v>
      </c>
      <c r="E33" s="26">
        <v>44938</v>
      </c>
      <c r="F33">
        <v>42</v>
      </c>
      <c r="G33">
        <v>3.7</v>
      </c>
      <c r="L33">
        <v>2023</v>
      </c>
      <c r="M33" t="s">
        <v>1785</v>
      </c>
      <c r="N33">
        <f>ROUND(Calls[[#This Row],[Satisfaction Rating]],0)</f>
        <v>4</v>
      </c>
    </row>
    <row r="34" spans="1:14" x14ac:dyDescent="0.45">
      <c r="A34" t="s">
        <v>769</v>
      </c>
      <c r="B34" t="s">
        <v>730</v>
      </c>
      <c r="C34">
        <v>29</v>
      </c>
      <c r="D34" t="s">
        <v>731</v>
      </c>
      <c r="E34" s="26">
        <v>44938</v>
      </c>
      <c r="F34">
        <v>170</v>
      </c>
      <c r="G34">
        <v>5</v>
      </c>
      <c r="L34">
        <v>2023</v>
      </c>
      <c r="M34" t="s">
        <v>1785</v>
      </c>
      <c r="N34">
        <f>ROUND(Calls[[#This Row],[Satisfaction Rating]],0)</f>
        <v>5</v>
      </c>
    </row>
    <row r="35" spans="1:14" x14ac:dyDescent="0.45">
      <c r="A35" t="s">
        <v>770</v>
      </c>
      <c r="B35" t="s">
        <v>733</v>
      </c>
      <c r="C35">
        <v>160</v>
      </c>
      <c r="D35" t="s">
        <v>725</v>
      </c>
      <c r="E35" s="26">
        <v>44940</v>
      </c>
      <c r="F35">
        <v>105</v>
      </c>
      <c r="G35">
        <v>5</v>
      </c>
      <c r="L35">
        <v>2023</v>
      </c>
      <c r="M35" t="s">
        <v>1787</v>
      </c>
      <c r="N35">
        <f>ROUND(Calls[[#This Row],[Satisfaction Rating]],0)</f>
        <v>5</v>
      </c>
    </row>
    <row r="36" spans="1:14" x14ac:dyDescent="0.45">
      <c r="A36" t="s">
        <v>771</v>
      </c>
      <c r="B36" t="s">
        <v>717</v>
      </c>
      <c r="C36">
        <v>105</v>
      </c>
      <c r="D36" t="s">
        <v>716</v>
      </c>
      <c r="E36" s="26">
        <v>44941</v>
      </c>
      <c r="F36">
        <v>125</v>
      </c>
      <c r="G36">
        <v>4.8</v>
      </c>
      <c r="L36">
        <v>2023</v>
      </c>
      <c r="M36" t="s">
        <v>1781</v>
      </c>
      <c r="N36">
        <f>ROUND(Calls[[#This Row],[Satisfaction Rating]],0)</f>
        <v>5</v>
      </c>
    </row>
    <row r="37" spans="1:14" x14ac:dyDescent="0.45">
      <c r="A37" t="s">
        <v>772</v>
      </c>
      <c r="B37" t="s">
        <v>740</v>
      </c>
      <c r="C37">
        <v>75</v>
      </c>
      <c r="D37" t="s">
        <v>743</v>
      </c>
      <c r="E37" s="26">
        <v>44941</v>
      </c>
      <c r="F37">
        <v>26</v>
      </c>
      <c r="G37">
        <v>2.4</v>
      </c>
      <c r="L37">
        <v>2023</v>
      </c>
      <c r="M37" t="s">
        <v>1781</v>
      </c>
      <c r="N37">
        <f>ROUND(Calls[[#This Row],[Satisfaction Rating]],0)</f>
        <v>2</v>
      </c>
    </row>
    <row r="38" spans="1:14" x14ac:dyDescent="0.45">
      <c r="A38" t="s">
        <v>773</v>
      </c>
      <c r="B38" t="s">
        <v>751</v>
      </c>
      <c r="C38">
        <v>94</v>
      </c>
      <c r="D38" t="s">
        <v>743</v>
      </c>
      <c r="E38" s="26">
        <v>44942</v>
      </c>
      <c r="F38">
        <v>120</v>
      </c>
      <c r="G38">
        <v>3.1</v>
      </c>
      <c r="L38">
        <v>2023</v>
      </c>
      <c r="M38" t="s">
        <v>1782</v>
      </c>
      <c r="N38">
        <f>ROUND(Calls[[#This Row],[Satisfaction Rating]],0)</f>
        <v>3</v>
      </c>
    </row>
    <row r="39" spans="1:14" x14ac:dyDescent="0.45">
      <c r="A39" t="s">
        <v>774</v>
      </c>
      <c r="B39" t="s">
        <v>720</v>
      </c>
      <c r="C39">
        <v>90</v>
      </c>
      <c r="D39" t="s">
        <v>725</v>
      </c>
      <c r="E39" s="26">
        <v>44942</v>
      </c>
      <c r="F39">
        <v>132</v>
      </c>
      <c r="G39">
        <v>3.2</v>
      </c>
      <c r="L39">
        <v>2023</v>
      </c>
      <c r="M39" t="s">
        <v>1782</v>
      </c>
      <c r="N39">
        <f>ROUND(Calls[[#This Row],[Satisfaction Rating]],0)</f>
        <v>3</v>
      </c>
    </row>
    <row r="40" spans="1:14" x14ac:dyDescent="0.45">
      <c r="A40" t="s">
        <v>775</v>
      </c>
      <c r="B40" t="s">
        <v>751</v>
      </c>
      <c r="C40">
        <v>81</v>
      </c>
      <c r="D40" t="s">
        <v>737</v>
      </c>
      <c r="E40" s="26">
        <v>44943</v>
      </c>
      <c r="F40">
        <v>86</v>
      </c>
      <c r="G40">
        <v>2.4</v>
      </c>
      <c r="L40">
        <v>2023</v>
      </c>
      <c r="M40" t="s">
        <v>1783</v>
      </c>
      <c r="N40">
        <f>ROUND(Calls[[#This Row],[Satisfaction Rating]],0)</f>
        <v>2</v>
      </c>
    </row>
    <row r="41" spans="1:14" x14ac:dyDescent="0.45">
      <c r="A41" t="s">
        <v>776</v>
      </c>
      <c r="B41" t="s">
        <v>740</v>
      </c>
      <c r="C41">
        <v>106</v>
      </c>
      <c r="D41" t="s">
        <v>716</v>
      </c>
      <c r="E41" s="26">
        <v>44943</v>
      </c>
      <c r="F41">
        <v>108</v>
      </c>
      <c r="G41">
        <v>5</v>
      </c>
      <c r="L41">
        <v>2023</v>
      </c>
      <c r="M41" t="s">
        <v>1783</v>
      </c>
      <c r="N41">
        <f>ROUND(Calls[[#This Row],[Satisfaction Rating]],0)</f>
        <v>5</v>
      </c>
    </row>
    <row r="42" spans="1:14" x14ac:dyDescent="0.45">
      <c r="A42" t="s">
        <v>777</v>
      </c>
      <c r="B42" t="s">
        <v>720</v>
      </c>
      <c r="C42">
        <v>74</v>
      </c>
      <c r="D42" t="s">
        <v>737</v>
      </c>
      <c r="E42" s="26">
        <v>44943</v>
      </c>
      <c r="F42">
        <v>96</v>
      </c>
      <c r="G42">
        <v>4.7</v>
      </c>
      <c r="L42">
        <v>2023</v>
      </c>
      <c r="M42" t="s">
        <v>1783</v>
      </c>
      <c r="N42">
        <f>ROUND(Calls[[#This Row],[Satisfaction Rating]],0)</f>
        <v>5</v>
      </c>
    </row>
    <row r="43" spans="1:14" x14ac:dyDescent="0.45">
      <c r="A43" t="s">
        <v>778</v>
      </c>
      <c r="B43" t="s">
        <v>742</v>
      </c>
      <c r="C43">
        <v>105</v>
      </c>
      <c r="D43" t="s">
        <v>725</v>
      </c>
      <c r="E43" s="26">
        <v>44944</v>
      </c>
      <c r="F43">
        <v>80</v>
      </c>
      <c r="G43">
        <v>4.7</v>
      </c>
      <c r="L43">
        <v>2023</v>
      </c>
      <c r="M43" t="s">
        <v>1784</v>
      </c>
      <c r="N43">
        <f>ROUND(Calls[[#This Row],[Satisfaction Rating]],0)</f>
        <v>5</v>
      </c>
    </row>
    <row r="44" spans="1:14" x14ac:dyDescent="0.45">
      <c r="A44" t="s">
        <v>779</v>
      </c>
      <c r="B44" t="s">
        <v>740</v>
      </c>
      <c r="C44">
        <v>89</v>
      </c>
      <c r="D44" t="s">
        <v>716</v>
      </c>
      <c r="E44" s="26">
        <v>44944</v>
      </c>
      <c r="F44">
        <v>155</v>
      </c>
      <c r="G44">
        <v>4.0999999999999996</v>
      </c>
      <c r="L44">
        <v>2023</v>
      </c>
      <c r="M44" t="s">
        <v>1784</v>
      </c>
      <c r="N44">
        <f>ROUND(Calls[[#This Row],[Satisfaction Rating]],0)</f>
        <v>4</v>
      </c>
    </row>
    <row r="45" spans="1:14" x14ac:dyDescent="0.45">
      <c r="A45" t="s">
        <v>780</v>
      </c>
      <c r="B45" t="s">
        <v>746</v>
      </c>
      <c r="C45">
        <v>132</v>
      </c>
      <c r="D45" t="s">
        <v>743</v>
      </c>
      <c r="E45" s="26">
        <v>44944</v>
      </c>
      <c r="F45">
        <v>168</v>
      </c>
      <c r="G45">
        <v>4.0999999999999996</v>
      </c>
      <c r="L45">
        <v>2023</v>
      </c>
      <c r="M45" t="s">
        <v>1784</v>
      </c>
      <c r="N45">
        <f>ROUND(Calls[[#This Row],[Satisfaction Rating]],0)</f>
        <v>4</v>
      </c>
    </row>
    <row r="46" spans="1:14" x14ac:dyDescent="0.45">
      <c r="A46" t="s">
        <v>781</v>
      </c>
      <c r="B46" t="s">
        <v>717</v>
      </c>
      <c r="C46">
        <v>105</v>
      </c>
      <c r="D46" t="s">
        <v>731</v>
      </c>
      <c r="E46" s="26">
        <v>44944</v>
      </c>
      <c r="F46">
        <v>56</v>
      </c>
      <c r="G46">
        <v>3.6</v>
      </c>
      <c r="L46">
        <v>2023</v>
      </c>
      <c r="M46" t="s">
        <v>1784</v>
      </c>
      <c r="N46">
        <f>ROUND(Calls[[#This Row],[Satisfaction Rating]],0)</f>
        <v>4</v>
      </c>
    </row>
    <row r="47" spans="1:14" x14ac:dyDescent="0.45">
      <c r="A47" t="s">
        <v>782</v>
      </c>
      <c r="B47" t="s">
        <v>730</v>
      </c>
      <c r="C47">
        <v>13</v>
      </c>
      <c r="D47" t="s">
        <v>743</v>
      </c>
      <c r="E47" s="26">
        <v>44945</v>
      </c>
      <c r="F47">
        <v>32</v>
      </c>
      <c r="G47">
        <v>4.4000000000000004</v>
      </c>
      <c r="L47">
        <v>2023</v>
      </c>
      <c r="M47" t="s">
        <v>1785</v>
      </c>
      <c r="N47">
        <f>ROUND(Calls[[#This Row],[Satisfaction Rating]],0)</f>
        <v>4</v>
      </c>
    </row>
    <row r="48" spans="1:14" x14ac:dyDescent="0.45">
      <c r="A48" t="s">
        <v>783</v>
      </c>
      <c r="B48" t="s">
        <v>728</v>
      </c>
      <c r="C48">
        <v>131</v>
      </c>
      <c r="D48" t="s">
        <v>731</v>
      </c>
      <c r="E48" s="26">
        <v>44945</v>
      </c>
      <c r="F48">
        <v>78</v>
      </c>
      <c r="G48">
        <v>4.4000000000000004</v>
      </c>
      <c r="L48">
        <v>2023</v>
      </c>
      <c r="M48" t="s">
        <v>1785</v>
      </c>
      <c r="N48">
        <f>ROUND(Calls[[#This Row],[Satisfaction Rating]],0)</f>
        <v>4</v>
      </c>
    </row>
    <row r="49" spans="1:14" x14ac:dyDescent="0.45">
      <c r="A49" t="s">
        <v>784</v>
      </c>
      <c r="B49" t="s">
        <v>720</v>
      </c>
      <c r="C49">
        <v>104</v>
      </c>
      <c r="D49" t="s">
        <v>716</v>
      </c>
      <c r="E49" s="26">
        <v>44945</v>
      </c>
      <c r="F49">
        <v>86</v>
      </c>
      <c r="G49">
        <v>4</v>
      </c>
      <c r="L49">
        <v>2023</v>
      </c>
      <c r="M49" t="s">
        <v>1785</v>
      </c>
      <c r="N49">
        <f>ROUND(Calls[[#This Row],[Satisfaction Rating]],0)</f>
        <v>4</v>
      </c>
    </row>
    <row r="50" spans="1:14" x14ac:dyDescent="0.45">
      <c r="A50" t="s">
        <v>785</v>
      </c>
      <c r="B50" t="s">
        <v>715</v>
      </c>
      <c r="C50">
        <v>90</v>
      </c>
      <c r="D50" t="s">
        <v>725</v>
      </c>
      <c r="E50" s="26">
        <v>44946</v>
      </c>
      <c r="F50">
        <v>64</v>
      </c>
      <c r="G50">
        <v>3.8</v>
      </c>
      <c r="L50">
        <v>2023</v>
      </c>
      <c r="M50" t="s">
        <v>1786</v>
      </c>
      <c r="N50">
        <f>ROUND(Calls[[#This Row],[Satisfaction Rating]],0)</f>
        <v>4</v>
      </c>
    </row>
    <row r="51" spans="1:14" x14ac:dyDescent="0.45">
      <c r="A51" t="s">
        <v>786</v>
      </c>
      <c r="B51" t="s">
        <v>747</v>
      </c>
      <c r="C51">
        <v>37</v>
      </c>
      <c r="D51" t="s">
        <v>725</v>
      </c>
      <c r="E51" s="26">
        <v>44946</v>
      </c>
      <c r="F51">
        <v>96</v>
      </c>
      <c r="G51">
        <v>3.6</v>
      </c>
      <c r="L51">
        <v>2023</v>
      </c>
      <c r="M51" t="s">
        <v>1786</v>
      </c>
      <c r="N51">
        <f>ROUND(Calls[[#This Row],[Satisfaction Rating]],0)</f>
        <v>4</v>
      </c>
    </row>
    <row r="52" spans="1:14" x14ac:dyDescent="0.45">
      <c r="A52" t="s">
        <v>787</v>
      </c>
      <c r="B52" t="s">
        <v>721</v>
      </c>
      <c r="C52">
        <v>149</v>
      </c>
      <c r="D52" t="s">
        <v>731</v>
      </c>
      <c r="E52" s="26">
        <v>44946</v>
      </c>
      <c r="F52">
        <v>72</v>
      </c>
      <c r="G52">
        <v>4.3</v>
      </c>
      <c r="L52">
        <v>2023</v>
      </c>
      <c r="M52" t="s">
        <v>1786</v>
      </c>
      <c r="N52">
        <f>ROUND(Calls[[#This Row],[Satisfaction Rating]],0)</f>
        <v>4</v>
      </c>
    </row>
    <row r="53" spans="1:14" x14ac:dyDescent="0.45">
      <c r="A53" t="s">
        <v>788</v>
      </c>
      <c r="B53" t="s">
        <v>746</v>
      </c>
      <c r="C53">
        <v>100</v>
      </c>
      <c r="D53" t="s">
        <v>737</v>
      </c>
      <c r="E53" s="26">
        <v>44947</v>
      </c>
      <c r="F53">
        <v>135</v>
      </c>
      <c r="G53">
        <v>3.8</v>
      </c>
      <c r="L53">
        <v>2023</v>
      </c>
      <c r="M53" t="s">
        <v>1787</v>
      </c>
      <c r="N53">
        <f>ROUND(Calls[[#This Row],[Satisfaction Rating]],0)</f>
        <v>4</v>
      </c>
    </row>
    <row r="54" spans="1:14" x14ac:dyDescent="0.45">
      <c r="A54" t="s">
        <v>789</v>
      </c>
      <c r="B54" t="s">
        <v>746</v>
      </c>
      <c r="C54">
        <v>79</v>
      </c>
      <c r="D54" t="s">
        <v>743</v>
      </c>
      <c r="E54" s="26">
        <v>44947</v>
      </c>
      <c r="F54">
        <v>140</v>
      </c>
      <c r="G54">
        <v>4.5</v>
      </c>
      <c r="L54">
        <v>2023</v>
      </c>
      <c r="M54" t="s">
        <v>1787</v>
      </c>
      <c r="N54">
        <f>ROUND(Calls[[#This Row],[Satisfaction Rating]],0)</f>
        <v>5</v>
      </c>
    </row>
    <row r="55" spans="1:14" x14ac:dyDescent="0.45">
      <c r="A55" t="s">
        <v>790</v>
      </c>
      <c r="B55" t="s">
        <v>738</v>
      </c>
      <c r="C55">
        <v>157</v>
      </c>
      <c r="D55" t="s">
        <v>731</v>
      </c>
      <c r="E55" s="26">
        <v>44947</v>
      </c>
      <c r="F55">
        <v>69</v>
      </c>
      <c r="G55">
        <v>4.5</v>
      </c>
      <c r="L55">
        <v>2023</v>
      </c>
      <c r="M55" t="s">
        <v>1787</v>
      </c>
      <c r="N55">
        <f>ROUND(Calls[[#This Row],[Satisfaction Rating]],0)</f>
        <v>5</v>
      </c>
    </row>
    <row r="56" spans="1:14" x14ac:dyDescent="0.45">
      <c r="A56" t="s">
        <v>791</v>
      </c>
      <c r="B56" t="s">
        <v>746</v>
      </c>
      <c r="C56">
        <v>59</v>
      </c>
      <c r="D56" t="s">
        <v>716</v>
      </c>
      <c r="E56" s="26">
        <v>44948</v>
      </c>
      <c r="F56">
        <v>136</v>
      </c>
      <c r="G56">
        <v>4.5999999999999996</v>
      </c>
      <c r="L56">
        <v>2023</v>
      </c>
      <c r="M56" t="s">
        <v>1781</v>
      </c>
      <c r="N56">
        <f>ROUND(Calls[[#This Row],[Satisfaction Rating]],0)</f>
        <v>5</v>
      </c>
    </row>
    <row r="57" spans="1:14" x14ac:dyDescent="0.45">
      <c r="A57" t="s">
        <v>792</v>
      </c>
      <c r="B57" t="s">
        <v>747</v>
      </c>
      <c r="C57">
        <v>83</v>
      </c>
      <c r="D57" t="s">
        <v>731</v>
      </c>
      <c r="E57" s="26">
        <v>44948</v>
      </c>
      <c r="F57">
        <v>28</v>
      </c>
      <c r="G57">
        <v>4.5</v>
      </c>
      <c r="L57">
        <v>2023</v>
      </c>
      <c r="M57" t="s">
        <v>1781</v>
      </c>
      <c r="N57">
        <f>ROUND(Calls[[#This Row],[Satisfaction Rating]],0)</f>
        <v>5</v>
      </c>
    </row>
    <row r="58" spans="1:14" x14ac:dyDescent="0.45">
      <c r="A58" t="s">
        <v>793</v>
      </c>
      <c r="B58" t="s">
        <v>738</v>
      </c>
      <c r="C58">
        <v>58</v>
      </c>
      <c r="D58" t="s">
        <v>725</v>
      </c>
      <c r="E58" s="26">
        <v>44949</v>
      </c>
      <c r="F58">
        <v>135</v>
      </c>
      <c r="G58">
        <v>3.3</v>
      </c>
      <c r="L58">
        <v>2023</v>
      </c>
      <c r="M58" t="s">
        <v>1782</v>
      </c>
      <c r="N58">
        <f>ROUND(Calls[[#This Row],[Satisfaction Rating]],0)</f>
        <v>3</v>
      </c>
    </row>
    <row r="59" spans="1:14" x14ac:dyDescent="0.45">
      <c r="A59" t="s">
        <v>794</v>
      </c>
      <c r="B59" t="s">
        <v>751</v>
      </c>
      <c r="C59">
        <v>118</v>
      </c>
      <c r="D59" t="s">
        <v>725</v>
      </c>
      <c r="E59" s="26">
        <v>44949</v>
      </c>
      <c r="F59">
        <v>126</v>
      </c>
      <c r="G59">
        <v>2.2999999999999998</v>
      </c>
      <c r="L59">
        <v>2023</v>
      </c>
      <c r="M59" t="s">
        <v>1782</v>
      </c>
      <c r="N59">
        <f>ROUND(Calls[[#This Row],[Satisfaction Rating]],0)</f>
        <v>2</v>
      </c>
    </row>
    <row r="60" spans="1:14" x14ac:dyDescent="0.45">
      <c r="A60" t="s">
        <v>795</v>
      </c>
      <c r="B60" t="s">
        <v>730</v>
      </c>
      <c r="C60">
        <v>63</v>
      </c>
      <c r="D60" t="s">
        <v>716</v>
      </c>
      <c r="E60" s="26">
        <v>44949</v>
      </c>
      <c r="F60">
        <v>160</v>
      </c>
      <c r="G60">
        <v>4.3</v>
      </c>
      <c r="L60">
        <v>2023</v>
      </c>
      <c r="M60" t="s">
        <v>1782</v>
      </c>
      <c r="N60">
        <f>ROUND(Calls[[#This Row],[Satisfaction Rating]],0)</f>
        <v>4</v>
      </c>
    </row>
    <row r="61" spans="1:14" x14ac:dyDescent="0.45">
      <c r="A61" t="s">
        <v>796</v>
      </c>
      <c r="B61" t="s">
        <v>738</v>
      </c>
      <c r="C61">
        <v>95</v>
      </c>
      <c r="D61" t="s">
        <v>725</v>
      </c>
      <c r="E61" s="26">
        <v>44950</v>
      </c>
      <c r="F61">
        <v>48</v>
      </c>
      <c r="G61">
        <v>4.5999999999999996</v>
      </c>
      <c r="L61">
        <v>2023</v>
      </c>
      <c r="M61" t="s">
        <v>1783</v>
      </c>
      <c r="N61">
        <f>ROUND(Calls[[#This Row],[Satisfaction Rating]],0)</f>
        <v>5</v>
      </c>
    </row>
    <row r="62" spans="1:14" x14ac:dyDescent="0.45">
      <c r="A62" t="s">
        <v>797</v>
      </c>
      <c r="B62" t="s">
        <v>746</v>
      </c>
      <c r="C62">
        <v>74</v>
      </c>
      <c r="D62" t="s">
        <v>731</v>
      </c>
      <c r="E62" s="26">
        <v>44950</v>
      </c>
      <c r="F62">
        <v>66</v>
      </c>
      <c r="G62">
        <v>4</v>
      </c>
      <c r="L62">
        <v>2023</v>
      </c>
      <c r="M62" t="s">
        <v>1783</v>
      </c>
      <c r="N62">
        <f>ROUND(Calls[[#This Row],[Satisfaction Rating]],0)</f>
        <v>4</v>
      </c>
    </row>
    <row r="63" spans="1:14" x14ac:dyDescent="0.45">
      <c r="A63" t="s">
        <v>798</v>
      </c>
      <c r="B63" t="s">
        <v>742</v>
      </c>
      <c r="C63">
        <v>130</v>
      </c>
      <c r="D63" t="s">
        <v>737</v>
      </c>
      <c r="E63" s="26">
        <v>44950</v>
      </c>
      <c r="F63">
        <v>126</v>
      </c>
      <c r="G63">
        <v>2.5</v>
      </c>
      <c r="L63">
        <v>2023</v>
      </c>
      <c r="M63" t="s">
        <v>1783</v>
      </c>
      <c r="N63">
        <f>ROUND(Calls[[#This Row],[Satisfaction Rating]],0)</f>
        <v>3</v>
      </c>
    </row>
    <row r="64" spans="1:14" x14ac:dyDescent="0.45">
      <c r="A64" t="s">
        <v>799</v>
      </c>
      <c r="B64" t="s">
        <v>751</v>
      </c>
      <c r="C64">
        <v>110</v>
      </c>
      <c r="D64" t="s">
        <v>743</v>
      </c>
      <c r="E64" s="26">
        <v>44950</v>
      </c>
      <c r="F64">
        <v>96</v>
      </c>
      <c r="G64">
        <v>5</v>
      </c>
      <c r="L64">
        <v>2023</v>
      </c>
      <c r="M64" t="s">
        <v>1783</v>
      </c>
      <c r="N64">
        <f>ROUND(Calls[[#This Row],[Satisfaction Rating]],0)</f>
        <v>5</v>
      </c>
    </row>
    <row r="65" spans="1:14" x14ac:dyDescent="0.45">
      <c r="A65" t="s">
        <v>800</v>
      </c>
      <c r="B65" t="s">
        <v>746</v>
      </c>
      <c r="C65">
        <v>71</v>
      </c>
      <c r="D65" t="s">
        <v>716</v>
      </c>
      <c r="E65" s="26">
        <v>44951</v>
      </c>
      <c r="F65">
        <v>90</v>
      </c>
      <c r="G65">
        <v>3.8</v>
      </c>
      <c r="L65">
        <v>2023</v>
      </c>
      <c r="M65" t="s">
        <v>1784</v>
      </c>
      <c r="N65">
        <f>ROUND(Calls[[#This Row],[Satisfaction Rating]],0)</f>
        <v>4</v>
      </c>
    </row>
    <row r="66" spans="1:14" x14ac:dyDescent="0.45">
      <c r="A66" t="s">
        <v>801</v>
      </c>
      <c r="B66" t="s">
        <v>717</v>
      </c>
      <c r="C66">
        <v>147</v>
      </c>
      <c r="D66" t="s">
        <v>737</v>
      </c>
      <c r="E66" s="26">
        <v>44951</v>
      </c>
      <c r="F66">
        <v>105</v>
      </c>
      <c r="G66">
        <v>4.4000000000000004</v>
      </c>
      <c r="L66">
        <v>2023</v>
      </c>
      <c r="M66" t="s">
        <v>1784</v>
      </c>
      <c r="N66">
        <f>ROUND(Calls[[#This Row],[Satisfaction Rating]],0)</f>
        <v>4</v>
      </c>
    </row>
    <row r="67" spans="1:14" x14ac:dyDescent="0.45">
      <c r="A67" t="s">
        <v>802</v>
      </c>
      <c r="B67" t="s">
        <v>720</v>
      </c>
      <c r="C67">
        <v>69</v>
      </c>
      <c r="D67" t="s">
        <v>725</v>
      </c>
      <c r="E67" s="26">
        <v>44952</v>
      </c>
      <c r="F67">
        <v>40</v>
      </c>
      <c r="G67">
        <v>3.8</v>
      </c>
      <c r="L67">
        <v>2023</v>
      </c>
      <c r="M67" t="s">
        <v>1785</v>
      </c>
      <c r="N67">
        <f>ROUND(Calls[[#This Row],[Satisfaction Rating]],0)</f>
        <v>4</v>
      </c>
    </row>
    <row r="68" spans="1:14" x14ac:dyDescent="0.45">
      <c r="A68" t="s">
        <v>803</v>
      </c>
      <c r="B68" t="s">
        <v>751</v>
      </c>
      <c r="C68">
        <v>50</v>
      </c>
      <c r="D68" t="s">
        <v>716</v>
      </c>
      <c r="E68" s="26">
        <v>44952</v>
      </c>
      <c r="F68">
        <v>60</v>
      </c>
      <c r="G68">
        <v>2</v>
      </c>
      <c r="L68">
        <v>2023</v>
      </c>
      <c r="M68" t="s">
        <v>1785</v>
      </c>
      <c r="N68">
        <f>ROUND(Calls[[#This Row],[Satisfaction Rating]],0)</f>
        <v>2</v>
      </c>
    </row>
    <row r="69" spans="1:14" x14ac:dyDescent="0.45">
      <c r="A69" t="s">
        <v>804</v>
      </c>
      <c r="B69" t="s">
        <v>742</v>
      </c>
      <c r="C69">
        <v>124</v>
      </c>
      <c r="D69" t="s">
        <v>737</v>
      </c>
      <c r="E69" s="26">
        <v>44953</v>
      </c>
      <c r="F69">
        <v>215</v>
      </c>
      <c r="G69">
        <v>4.0999999999999996</v>
      </c>
      <c r="L69">
        <v>2023</v>
      </c>
      <c r="M69" t="s">
        <v>1786</v>
      </c>
      <c r="N69">
        <f>ROUND(Calls[[#This Row],[Satisfaction Rating]],0)</f>
        <v>4</v>
      </c>
    </row>
    <row r="70" spans="1:14" x14ac:dyDescent="0.45">
      <c r="A70" t="s">
        <v>805</v>
      </c>
      <c r="B70" t="s">
        <v>724</v>
      </c>
      <c r="C70">
        <v>81</v>
      </c>
      <c r="D70" t="s">
        <v>731</v>
      </c>
      <c r="E70" s="26">
        <v>44953</v>
      </c>
      <c r="F70">
        <v>156</v>
      </c>
      <c r="G70">
        <v>2.6</v>
      </c>
      <c r="L70">
        <v>2023</v>
      </c>
      <c r="M70" t="s">
        <v>1786</v>
      </c>
      <c r="N70">
        <f>ROUND(Calls[[#This Row],[Satisfaction Rating]],0)</f>
        <v>3</v>
      </c>
    </row>
    <row r="71" spans="1:14" x14ac:dyDescent="0.45">
      <c r="A71" t="s">
        <v>806</v>
      </c>
      <c r="B71" t="s">
        <v>733</v>
      </c>
      <c r="C71">
        <v>141</v>
      </c>
      <c r="D71" t="s">
        <v>743</v>
      </c>
      <c r="E71" s="26">
        <v>44953</v>
      </c>
      <c r="F71">
        <v>54</v>
      </c>
      <c r="G71">
        <v>0</v>
      </c>
      <c r="L71">
        <v>2023</v>
      </c>
      <c r="M71" t="s">
        <v>1786</v>
      </c>
      <c r="N71">
        <f>ROUND(Calls[[#This Row],[Satisfaction Rating]],0)</f>
        <v>0</v>
      </c>
    </row>
    <row r="72" spans="1:14" x14ac:dyDescent="0.45">
      <c r="A72" t="s">
        <v>807</v>
      </c>
      <c r="B72" t="s">
        <v>733</v>
      </c>
      <c r="C72">
        <v>168</v>
      </c>
      <c r="D72" t="s">
        <v>743</v>
      </c>
      <c r="E72" s="26">
        <v>44954</v>
      </c>
      <c r="F72">
        <v>160</v>
      </c>
      <c r="G72">
        <v>3.9</v>
      </c>
      <c r="L72">
        <v>2023</v>
      </c>
      <c r="M72" t="s">
        <v>1787</v>
      </c>
      <c r="N72">
        <f>ROUND(Calls[[#This Row],[Satisfaction Rating]],0)</f>
        <v>4</v>
      </c>
    </row>
    <row r="73" spans="1:14" x14ac:dyDescent="0.45">
      <c r="A73" t="s">
        <v>808</v>
      </c>
      <c r="B73" t="s">
        <v>717</v>
      </c>
      <c r="C73">
        <v>101</v>
      </c>
      <c r="D73" t="s">
        <v>731</v>
      </c>
      <c r="E73" s="26">
        <v>44954</v>
      </c>
      <c r="F73">
        <v>80</v>
      </c>
      <c r="G73">
        <v>4.8</v>
      </c>
      <c r="L73">
        <v>2023</v>
      </c>
      <c r="M73" t="s">
        <v>1787</v>
      </c>
      <c r="N73">
        <f>ROUND(Calls[[#This Row],[Satisfaction Rating]],0)</f>
        <v>5</v>
      </c>
    </row>
    <row r="74" spans="1:14" x14ac:dyDescent="0.45">
      <c r="A74" t="s">
        <v>809</v>
      </c>
      <c r="B74" t="s">
        <v>746</v>
      </c>
      <c r="C74">
        <v>67</v>
      </c>
      <c r="D74" t="s">
        <v>731</v>
      </c>
      <c r="E74" s="26">
        <v>44954</v>
      </c>
      <c r="F74">
        <v>168</v>
      </c>
      <c r="G74">
        <v>2.6</v>
      </c>
      <c r="L74">
        <v>2023</v>
      </c>
      <c r="M74" t="s">
        <v>1787</v>
      </c>
      <c r="N74">
        <f>ROUND(Calls[[#This Row],[Satisfaction Rating]],0)</f>
        <v>3</v>
      </c>
    </row>
    <row r="75" spans="1:14" x14ac:dyDescent="0.45">
      <c r="A75" t="s">
        <v>810</v>
      </c>
      <c r="B75" t="s">
        <v>738</v>
      </c>
      <c r="C75">
        <v>114</v>
      </c>
      <c r="D75" t="s">
        <v>743</v>
      </c>
      <c r="E75" s="26">
        <v>44956</v>
      </c>
      <c r="F75">
        <v>42</v>
      </c>
      <c r="G75">
        <v>2.6</v>
      </c>
      <c r="L75">
        <v>2023</v>
      </c>
      <c r="M75" t="s">
        <v>1782</v>
      </c>
      <c r="N75">
        <f>ROUND(Calls[[#This Row],[Satisfaction Rating]],0)</f>
        <v>3</v>
      </c>
    </row>
    <row r="76" spans="1:14" x14ac:dyDescent="0.45">
      <c r="A76" t="s">
        <v>811</v>
      </c>
      <c r="B76" t="s">
        <v>724</v>
      </c>
      <c r="C76">
        <v>42</v>
      </c>
      <c r="D76" t="s">
        <v>731</v>
      </c>
      <c r="E76" s="26">
        <v>44956</v>
      </c>
      <c r="F76">
        <v>205</v>
      </c>
      <c r="G76">
        <v>3.6</v>
      </c>
      <c r="L76">
        <v>2023</v>
      </c>
      <c r="M76" t="s">
        <v>1782</v>
      </c>
      <c r="N76">
        <f>ROUND(Calls[[#This Row],[Satisfaction Rating]],0)</f>
        <v>4</v>
      </c>
    </row>
    <row r="77" spans="1:14" x14ac:dyDescent="0.45">
      <c r="A77" t="s">
        <v>812</v>
      </c>
      <c r="B77" t="s">
        <v>730</v>
      </c>
      <c r="C77">
        <v>69</v>
      </c>
      <c r="D77" t="s">
        <v>743</v>
      </c>
      <c r="E77" s="26">
        <v>44956</v>
      </c>
      <c r="F77">
        <v>108</v>
      </c>
      <c r="G77">
        <v>3.3</v>
      </c>
      <c r="L77">
        <v>2023</v>
      </c>
      <c r="M77" t="s">
        <v>1782</v>
      </c>
      <c r="N77">
        <f>ROUND(Calls[[#This Row],[Satisfaction Rating]],0)</f>
        <v>3</v>
      </c>
    </row>
    <row r="78" spans="1:14" x14ac:dyDescent="0.45">
      <c r="A78" t="s">
        <v>813</v>
      </c>
      <c r="B78" t="s">
        <v>742</v>
      </c>
      <c r="C78">
        <v>145</v>
      </c>
      <c r="D78" t="s">
        <v>725</v>
      </c>
      <c r="E78" s="26">
        <v>44956</v>
      </c>
      <c r="F78">
        <v>78</v>
      </c>
      <c r="G78">
        <v>1.9</v>
      </c>
      <c r="L78">
        <v>2023</v>
      </c>
      <c r="M78" t="s">
        <v>1782</v>
      </c>
      <c r="N78">
        <f>ROUND(Calls[[#This Row],[Satisfaction Rating]],0)</f>
        <v>2</v>
      </c>
    </row>
    <row r="79" spans="1:14" x14ac:dyDescent="0.45">
      <c r="A79" t="s">
        <v>814</v>
      </c>
      <c r="B79" t="s">
        <v>720</v>
      </c>
      <c r="C79">
        <v>43</v>
      </c>
      <c r="D79" t="s">
        <v>743</v>
      </c>
      <c r="E79" s="26">
        <v>44956</v>
      </c>
      <c r="F79">
        <v>23</v>
      </c>
      <c r="G79">
        <v>4.9000000000000004</v>
      </c>
      <c r="L79">
        <v>2023</v>
      </c>
      <c r="M79" t="s">
        <v>1782</v>
      </c>
      <c r="N79">
        <f>ROUND(Calls[[#This Row],[Satisfaction Rating]],0)</f>
        <v>5</v>
      </c>
    </row>
    <row r="80" spans="1:14" x14ac:dyDescent="0.45">
      <c r="A80" t="s">
        <v>815</v>
      </c>
      <c r="B80" t="s">
        <v>730</v>
      </c>
      <c r="C80">
        <v>62</v>
      </c>
      <c r="D80" t="s">
        <v>716</v>
      </c>
      <c r="E80" s="26">
        <v>44957</v>
      </c>
      <c r="F80">
        <v>99</v>
      </c>
      <c r="G80">
        <v>3.6</v>
      </c>
      <c r="L80">
        <v>2023</v>
      </c>
      <c r="M80" t="s">
        <v>1783</v>
      </c>
      <c r="N80">
        <f>ROUND(Calls[[#This Row],[Satisfaction Rating]],0)</f>
        <v>4</v>
      </c>
    </row>
    <row r="81" spans="1:14" x14ac:dyDescent="0.45">
      <c r="A81" t="s">
        <v>816</v>
      </c>
      <c r="B81" t="s">
        <v>740</v>
      </c>
      <c r="C81">
        <v>79</v>
      </c>
      <c r="D81" t="s">
        <v>743</v>
      </c>
      <c r="E81" s="26">
        <v>44958</v>
      </c>
      <c r="F81">
        <v>148</v>
      </c>
      <c r="G81">
        <v>4.5</v>
      </c>
      <c r="L81">
        <v>2023</v>
      </c>
      <c r="M81" t="s">
        <v>1784</v>
      </c>
      <c r="N81">
        <f>ROUND(Calls[[#This Row],[Satisfaction Rating]],0)</f>
        <v>5</v>
      </c>
    </row>
    <row r="82" spans="1:14" x14ac:dyDescent="0.45">
      <c r="A82" t="s">
        <v>817</v>
      </c>
      <c r="B82" t="s">
        <v>742</v>
      </c>
      <c r="C82">
        <v>45</v>
      </c>
      <c r="D82" t="s">
        <v>737</v>
      </c>
      <c r="E82" s="26">
        <v>44958</v>
      </c>
      <c r="F82">
        <v>34</v>
      </c>
      <c r="G82">
        <v>3.7</v>
      </c>
      <c r="L82">
        <v>2023</v>
      </c>
      <c r="M82" t="s">
        <v>1784</v>
      </c>
      <c r="N82">
        <f>ROUND(Calls[[#This Row],[Satisfaction Rating]],0)</f>
        <v>4</v>
      </c>
    </row>
    <row r="83" spans="1:14" x14ac:dyDescent="0.45">
      <c r="A83" t="s">
        <v>818</v>
      </c>
      <c r="B83" t="s">
        <v>730</v>
      </c>
      <c r="C83">
        <v>137</v>
      </c>
      <c r="D83" t="s">
        <v>743</v>
      </c>
      <c r="E83" s="26">
        <v>44958</v>
      </c>
      <c r="F83">
        <v>86</v>
      </c>
      <c r="G83">
        <v>4.8</v>
      </c>
      <c r="L83">
        <v>2023</v>
      </c>
      <c r="M83" t="s">
        <v>1784</v>
      </c>
      <c r="N83">
        <f>ROUND(Calls[[#This Row],[Satisfaction Rating]],0)</f>
        <v>5</v>
      </c>
    </row>
    <row r="84" spans="1:14" x14ac:dyDescent="0.45">
      <c r="A84" t="s">
        <v>819</v>
      </c>
      <c r="B84" t="s">
        <v>738</v>
      </c>
      <c r="C84">
        <v>109</v>
      </c>
      <c r="D84" t="s">
        <v>716</v>
      </c>
      <c r="E84" s="26">
        <v>44958</v>
      </c>
      <c r="F84">
        <v>105</v>
      </c>
      <c r="G84">
        <v>3.3</v>
      </c>
      <c r="L84">
        <v>2023</v>
      </c>
      <c r="M84" t="s">
        <v>1784</v>
      </c>
      <c r="N84">
        <f>ROUND(Calls[[#This Row],[Satisfaction Rating]],0)</f>
        <v>3</v>
      </c>
    </row>
    <row r="85" spans="1:14" x14ac:dyDescent="0.45">
      <c r="A85" t="s">
        <v>820</v>
      </c>
      <c r="B85" t="s">
        <v>720</v>
      </c>
      <c r="C85">
        <v>78</v>
      </c>
      <c r="D85" t="s">
        <v>716</v>
      </c>
      <c r="E85" s="26">
        <v>44958</v>
      </c>
      <c r="F85">
        <v>62</v>
      </c>
      <c r="G85">
        <v>3.1</v>
      </c>
      <c r="L85">
        <v>2023</v>
      </c>
      <c r="M85" t="s">
        <v>1784</v>
      </c>
      <c r="N85">
        <f>ROUND(Calls[[#This Row],[Satisfaction Rating]],0)</f>
        <v>3</v>
      </c>
    </row>
    <row r="86" spans="1:14" x14ac:dyDescent="0.45">
      <c r="A86" t="s">
        <v>821</v>
      </c>
      <c r="B86" t="s">
        <v>730</v>
      </c>
      <c r="C86">
        <v>137</v>
      </c>
      <c r="D86" t="s">
        <v>737</v>
      </c>
      <c r="E86" s="26">
        <v>44958</v>
      </c>
      <c r="F86">
        <v>90</v>
      </c>
      <c r="G86">
        <v>4.0999999999999996</v>
      </c>
      <c r="L86">
        <v>2023</v>
      </c>
      <c r="M86" t="s">
        <v>1784</v>
      </c>
      <c r="N86">
        <f>ROUND(Calls[[#This Row],[Satisfaction Rating]],0)</f>
        <v>4</v>
      </c>
    </row>
    <row r="87" spans="1:14" x14ac:dyDescent="0.45">
      <c r="A87" t="s">
        <v>822</v>
      </c>
      <c r="B87" t="s">
        <v>728</v>
      </c>
      <c r="C87">
        <v>99</v>
      </c>
      <c r="D87" t="s">
        <v>716</v>
      </c>
      <c r="E87" s="26">
        <v>44959</v>
      </c>
      <c r="F87">
        <v>112</v>
      </c>
      <c r="G87">
        <v>4.9000000000000004</v>
      </c>
      <c r="L87">
        <v>2023</v>
      </c>
      <c r="M87" t="s">
        <v>1785</v>
      </c>
      <c r="N87">
        <f>ROUND(Calls[[#This Row],[Satisfaction Rating]],0)</f>
        <v>5</v>
      </c>
    </row>
    <row r="88" spans="1:14" x14ac:dyDescent="0.45">
      <c r="A88" t="s">
        <v>823</v>
      </c>
      <c r="B88" t="s">
        <v>751</v>
      </c>
      <c r="C88">
        <v>100</v>
      </c>
      <c r="D88" t="s">
        <v>716</v>
      </c>
      <c r="E88" s="26">
        <v>44959</v>
      </c>
      <c r="F88">
        <v>135</v>
      </c>
      <c r="G88">
        <v>4</v>
      </c>
      <c r="L88">
        <v>2023</v>
      </c>
      <c r="M88" t="s">
        <v>1785</v>
      </c>
      <c r="N88">
        <f>ROUND(Calls[[#This Row],[Satisfaction Rating]],0)</f>
        <v>4</v>
      </c>
    </row>
    <row r="89" spans="1:14" x14ac:dyDescent="0.45">
      <c r="A89" t="s">
        <v>824</v>
      </c>
      <c r="B89" t="s">
        <v>720</v>
      </c>
      <c r="C89">
        <v>47</v>
      </c>
      <c r="D89" t="s">
        <v>725</v>
      </c>
      <c r="E89" s="26">
        <v>44959</v>
      </c>
      <c r="F89">
        <v>34</v>
      </c>
      <c r="G89">
        <v>2.1</v>
      </c>
      <c r="L89">
        <v>2023</v>
      </c>
      <c r="M89" t="s">
        <v>1785</v>
      </c>
      <c r="N89">
        <f>ROUND(Calls[[#This Row],[Satisfaction Rating]],0)</f>
        <v>2</v>
      </c>
    </row>
    <row r="90" spans="1:14" x14ac:dyDescent="0.45">
      <c r="A90" t="s">
        <v>825</v>
      </c>
      <c r="B90" t="s">
        <v>738</v>
      </c>
      <c r="C90">
        <v>87</v>
      </c>
      <c r="D90" t="s">
        <v>731</v>
      </c>
      <c r="E90" s="26">
        <v>44959</v>
      </c>
      <c r="F90">
        <v>155</v>
      </c>
      <c r="G90">
        <v>4.5</v>
      </c>
      <c r="L90">
        <v>2023</v>
      </c>
      <c r="M90" t="s">
        <v>1785</v>
      </c>
      <c r="N90">
        <f>ROUND(Calls[[#This Row],[Satisfaction Rating]],0)</f>
        <v>5</v>
      </c>
    </row>
    <row r="91" spans="1:14" x14ac:dyDescent="0.45">
      <c r="A91" t="s">
        <v>826</v>
      </c>
      <c r="B91" t="s">
        <v>728</v>
      </c>
      <c r="C91">
        <v>143</v>
      </c>
      <c r="D91" t="s">
        <v>731</v>
      </c>
      <c r="E91" s="26">
        <v>44961</v>
      </c>
      <c r="F91">
        <v>124</v>
      </c>
      <c r="G91">
        <v>4.9000000000000004</v>
      </c>
      <c r="L91">
        <v>2023</v>
      </c>
      <c r="M91" t="s">
        <v>1787</v>
      </c>
      <c r="N91">
        <f>ROUND(Calls[[#This Row],[Satisfaction Rating]],0)</f>
        <v>5</v>
      </c>
    </row>
    <row r="92" spans="1:14" x14ac:dyDescent="0.45">
      <c r="A92" t="s">
        <v>827</v>
      </c>
      <c r="B92" t="s">
        <v>751</v>
      </c>
      <c r="C92">
        <v>84</v>
      </c>
      <c r="D92" t="s">
        <v>716</v>
      </c>
      <c r="E92" s="26">
        <v>44961</v>
      </c>
      <c r="F92">
        <v>195</v>
      </c>
      <c r="G92">
        <v>4.0999999999999996</v>
      </c>
      <c r="L92">
        <v>2023</v>
      </c>
      <c r="M92" t="s">
        <v>1787</v>
      </c>
      <c r="N92">
        <f>ROUND(Calls[[#This Row],[Satisfaction Rating]],0)</f>
        <v>4</v>
      </c>
    </row>
    <row r="93" spans="1:14" x14ac:dyDescent="0.45">
      <c r="A93" t="s">
        <v>828</v>
      </c>
      <c r="B93" t="s">
        <v>717</v>
      </c>
      <c r="C93">
        <v>55</v>
      </c>
      <c r="D93" t="s">
        <v>731</v>
      </c>
      <c r="E93" s="26">
        <v>44962</v>
      </c>
      <c r="F93">
        <v>78</v>
      </c>
      <c r="G93">
        <v>4.5</v>
      </c>
      <c r="L93">
        <v>2023</v>
      </c>
      <c r="M93" t="s">
        <v>1781</v>
      </c>
      <c r="N93">
        <f>ROUND(Calls[[#This Row],[Satisfaction Rating]],0)</f>
        <v>5</v>
      </c>
    </row>
    <row r="94" spans="1:14" x14ac:dyDescent="0.45">
      <c r="A94" t="s">
        <v>829</v>
      </c>
      <c r="B94" t="s">
        <v>735</v>
      </c>
      <c r="C94">
        <v>135</v>
      </c>
      <c r="D94" t="s">
        <v>737</v>
      </c>
      <c r="E94" s="26">
        <v>44964</v>
      </c>
      <c r="F94">
        <v>35</v>
      </c>
      <c r="G94">
        <v>4.8</v>
      </c>
      <c r="L94">
        <v>2023</v>
      </c>
      <c r="M94" t="s">
        <v>1783</v>
      </c>
      <c r="N94">
        <f>ROUND(Calls[[#This Row],[Satisfaction Rating]],0)</f>
        <v>5</v>
      </c>
    </row>
    <row r="95" spans="1:14" x14ac:dyDescent="0.45">
      <c r="A95" t="s">
        <v>830</v>
      </c>
      <c r="B95" t="s">
        <v>747</v>
      </c>
      <c r="C95">
        <v>152</v>
      </c>
      <c r="D95" t="s">
        <v>725</v>
      </c>
      <c r="E95" s="26">
        <v>44964</v>
      </c>
      <c r="F95">
        <v>123</v>
      </c>
      <c r="G95">
        <v>4.5999999999999996</v>
      </c>
      <c r="L95">
        <v>2023</v>
      </c>
      <c r="M95" t="s">
        <v>1783</v>
      </c>
      <c r="N95">
        <f>ROUND(Calls[[#This Row],[Satisfaction Rating]],0)</f>
        <v>5</v>
      </c>
    </row>
    <row r="96" spans="1:14" x14ac:dyDescent="0.45">
      <c r="A96" t="s">
        <v>831</v>
      </c>
      <c r="B96" t="s">
        <v>724</v>
      </c>
      <c r="C96">
        <v>132</v>
      </c>
      <c r="D96" t="s">
        <v>725</v>
      </c>
      <c r="E96" s="26">
        <v>44964</v>
      </c>
      <c r="F96">
        <v>43</v>
      </c>
      <c r="G96">
        <v>4.5999999999999996</v>
      </c>
      <c r="L96">
        <v>2023</v>
      </c>
      <c r="M96" t="s">
        <v>1783</v>
      </c>
      <c r="N96">
        <f>ROUND(Calls[[#This Row],[Satisfaction Rating]],0)</f>
        <v>5</v>
      </c>
    </row>
    <row r="97" spans="1:14" x14ac:dyDescent="0.45">
      <c r="A97" t="s">
        <v>832</v>
      </c>
      <c r="B97" t="s">
        <v>733</v>
      </c>
      <c r="C97">
        <v>60</v>
      </c>
      <c r="D97" t="s">
        <v>716</v>
      </c>
      <c r="E97" s="26">
        <v>44965</v>
      </c>
      <c r="F97">
        <v>69</v>
      </c>
      <c r="G97">
        <v>4.3</v>
      </c>
      <c r="L97">
        <v>2023</v>
      </c>
      <c r="M97" t="s">
        <v>1784</v>
      </c>
      <c r="N97">
        <f>ROUND(Calls[[#This Row],[Satisfaction Rating]],0)</f>
        <v>4</v>
      </c>
    </row>
    <row r="98" spans="1:14" x14ac:dyDescent="0.45">
      <c r="A98" t="s">
        <v>833</v>
      </c>
      <c r="B98" t="s">
        <v>747</v>
      </c>
      <c r="C98">
        <v>95</v>
      </c>
      <c r="D98" t="s">
        <v>725</v>
      </c>
      <c r="E98" s="26">
        <v>44965</v>
      </c>
      <c r="F98">
        <v>130</v>
      </c>
      <c r="G98">
        <v>5</v>
      </c>
      <c r="L98">
        <v>2023</v>
      </c>
      <c r="M98" t="s">
        <v>1784</v>
      </c>
      <c r="N98">
        <f>ROUND(Calls[[#This Row],[Satisfaction Rating]],0)</f>
        <v>5</v>
      </c>
    </row>
    <row r="99" spans="1:14" x14ac:dyDescent="0.45">
      <c r="A99" t="s">
        <v>834</v>
      </c>
      <c r="B99" t="s">
        <v>715</v>
      </c>
      <c r="C99">
        <v>96</v>
      </c>
      <c r="D99" t="s">
        <v>743</v>
      </c>
      <c r="E99" s="26">
        <v>44965</v>
      </c>
      <c r="F99">
        <v>120</v>
      </c>
      <c r="G99">
        <v>4</v>
      </c>
      <c r="L99">
        <v>2023</v>
      </c>
      <c r="M99" t="s">
        <v>1784</v>
      </c>
      <c r="N99">
        <f>ROUND(Calls[[#This Row],[Satisfaction Rating]],0)</f>
        <v>4</v>
      </c>
    </row>
    <row r="100" spans="1:14" x14ac:dyDescent="0.45">
      <c r="A100" t="s">
        <v>835</v>
      </c>
      <c r="B100" t="s">
        <v>717</v>
      </c>
      <c r="C100">
        <v>45</v>
      </c>
      <c r="D100" t="s">
        <v>716</v>
      </c>
      <c r="E100" s="26">
        <v>44966</v>
      </c>
      <c r="F100">
        <v>84</v>
      </c>
      <c r="G100">
        <v>4.5999999999999996</v>
      </c>
      <c r="L100">
        <v>2023</v>
      </c>
      <c r="M100" t="s">
        <v>1785</v>
      </c>
      <c r="N100">
        <f>ROUND(Calls[[#This Row],[Satisfaction Rating]],0)</f>
        <v>5</v>
      </c>
    </row>
    <row r="101" spans="1:14" x14ac:dyDescent="0.45">
      <c r="A101" t="s">
        <v>836</v>
      </c>
      <c r="B101" t="s">
        <v>715</v>
      </c>
      <c r="C101">
        <v>132</v>
      </c>
      <c r="D101" t="s">
        <v>743</v>
      </c>
      <c r="E101" s="26">
        <v>44967</v>
      </c>
      <c r="F101">
        <v>112</v>
      </c>
      <c r="G101">
        <v>4.5</v>
      </c>
      <c r="L101">
        <v>2023</v>
      </c>
      <c r="M101" t="s">
        <v>1786</v>
      </c>
      <c r="N101">
        <f>ROUND(Calls[[#This Row],[Satisfaction Rating]],0)</f>
        <v>5</v>
      </c>
    </row>
    <row r="102" spans="1:14" x14ac:dyDescent="0.45">
      <c r="A102" t="s">
        <v>837</v>
      </c>
      <c r="B102" t="s">
        <v>746</v>
      </c>
      <c r="C102">
        <v>95</v>
      </c>
      <c r="D102" t="s">
        <v>716</v>
      </c>
      <c r="E102" s="26">
        <v>44967</v>
      </c>
      <c r="F102">
        <v>66</v>
      </c>
      <c r="G102">
        <v>4.5999999999999996</v>
      </c>
      <c r="L102">
        <v>2023</v>
      </c>
      <c r="M102" t="s">
        <v>1786</v>
      </c>
      <c r="N102">
        <f>ROUND(Calls[[#This Row],[Satisfaction Rating]],0)</f>
        <v>5</v>
      </c>
    </row>
    <row r="103" spans="1:14" x14ac:dyDescent="0.45">
      <c r="A103" t="s">
        <v>838</v>
      </c>
      <c r="B103" t="s">
        <v>747</v>
      </c>
      <c r="C103">
        <v>131</v>
      </c>
      <c r="D103" t="s">
        <v>731</v>
      </c>
      <c r="E103" s="26">
        <v>44967</v>
      </c>
      <c r="F103">
        <v>172</v>
      </c>
      <c r="G103">
        <v>2.6</v>
      </c>
      <c r="L103">
        <v>2023</v>
      </c>
      <c r="M103" t="s">
        <v>1786</v>
      </c>
      <c r="N103">
        <f>ROUND(Calls[[#This Row],[Satisfaction Rating]],0)</f>
        <v>3</v>
      </c>
    </row>
    <row r="104" spans="1:14" x14ac:dyDescent="0.45">
      <c r="A104" t="s">
        <v>839</v>
      </c>
      <c r="B104" t="s">
        <v>740</v>
      </c>
      <c r="C104">
        <v>67</v>
      </c>
      <c r="D104" t="s">
        <v>737</v>
      </c>
      <c r="E104" s="26">
        <v>44968</v>
      </c>
      <c r="F104">
        <v>24</v>
      </c>
      <c r="G104">
        <v>4.3</v>
      </c>
      <c r="L104">
        <v>2023</v>
      </c>
      <c r="M104" t="s">
        <v>1787</v>
      </c>
      <c r="N104">
        <f>ROUND(Calls[[#This Row],[Satisfaction Rating]],0)</f>
        <v>4</v>
      </c>
    </row>
    <row r="105" spans="1:14" x14ac:dyDescent="0.45">
      <c r="A105" t="s">
        <v>840</v>
      </c>
      <c r="B105" t="s">
        <v>728</v>
      </c>
      <c r="C105">
        <v>111</v>
      </c>
      <c r="D105" t="s">
        <v>731</v>
      </c>
      <c r="E105" s="26">
        <v>44969</v>
      </c>
      <c r="F105">
        <v>43</v>
      </c>
      <c r="G105">
        <v>3.9</v>
      </c>
      <c r="L105">
        <v>2023</v>
      </c>
      <c r="M105" t="s">
        <v>1781</v>
      </c>
      <c r="N105">
        <f>ROUND(Calls[[#This Row],[Satisfaction Rating]],0)</f>
        <v>4</v>
      </c>
    </row>
    <row r="106" spans="1:14" x14ac:dyDescent="0.45">
      <c r="A106" t="s">
        <v>841</v>
      </c>
      <c r="B106" t="s">
        <v>724</v>
      </c>
      <c r="C106">
        <v>78</v>
      </c>
      <c r="D106" t="s">
        <v>725</v>
      </c>
      <c r="E106" s="26">
        <v>44969</v>
      </c>
      <c r="F106">
        <v>23</v>
      </c>
      <c r="G106">
        <v>5</v>
      </c>
      <c r="L106">
        <v>2023</v>
      </c>
      <c r="M106" t="s">
        <v>1781</v>
      </c>
      <c r="N106">
        <f>ROUND(Calls[[#This Row],[Satisfaction Rating]],0)</f>
        <v>5</v>
      </c>
    </row>
    <row r="107" spans="1:14" x14ac:dyDescent="0.45">
      <c r="A107" t="s">
        <v>842</v>
      </c>
      <c r="B107" t="s">
        <v>721</v>
      </c>
      <c r="C107">
        <v>28</v>
      </c>
      <c r="D107" t="s">
        <v>743</v>
      </c>
      <c r="E107" s="26">
        <v>44969</v>
      </c>
      <c r="F107">
        <v>74</v>
      </c>
      <c r="G107">
        <v>3.5</v>
      </c>
      <c r="L107">
        <v>2023</v>
      </c>
      <c r="M107" t="s">
        <v>1781</v>
      </c>
      <c r="N107">
        <f>ROUND(Calls[[#This Row],[Satisfaction Rating]],0)</f>
        <v>4</v>
      </c>
    </row>
    <row r="108" spans="1:14" x14ac:dyDescent="0.45">
      <c r="A108" t="s">
        <v>843</v>
      </c>
      <c r="B108" t="s">
        <v>720</v>
      </c>
      <c r="C108">
        <v>127</v>
      </c>
      <c r="D108" t="s">
        <v>737</v>
      </c>
      <c r="E108" s="26">
        <v>44970</v>
      </c>
      <c r="F108">
        <v>165</v>
      </c>
      <c r="G108">
        <v>4.7</v>
      </c>
      <c r="L108">
        <v>2023</v>
      </c>
      <c r="M108" t="s">
        <v>1782</v>
      </c>
      <c r="N108">
        <f>ROUND(Calls[[#This Row],[Satisfaction Rating]],0)</f>
        <v>5</v>
      </c>
    </row>
    <row r="109" spans="1:14" x14ac:dyDescent="0.45">
      <c r="A109" t="s">
        <v>844</v>
      </c>
      <c r="B109" t="s">
        <v>751</v>
      </c>
      <c r="C109">
        <v>137</v>
      </c>
      <c r="D109" t="s">
        <v>731</v>
      </c>
      <c r="E109" s="26">
        <v>44970</v>
      </c>
      <c r="F109">
        <v>34</v>
      </c>
      <c r="G109">
        <v>2.9</v>
      </c>
      <c r="L109">
        <v>2023</v>
      </c>
      <c r="M109" t="s">
        <v>1782</v>
      </c>
      <c r="N109">
        <f>ROUND(Calls[[#This Row],[Satisfaction Rating]],0)</f>
        <v>3</v>
      </c>
    </row>
    <row r="110" spans="1:14" x14ac:dyDescent="0.45">
      <c r="A110" t="s">
        <v>845</v>
      </c>
      <c r="B110" t="s">
        <v>720</v>
      </c>
      <c r="C110">
        <v>76</v>
      </c>
      <c r="D110" t="s">
        <v>743</v>
      </c>
      <c r="E110" s="26">
        <v>44970</v>
      </c>
      <c r="F110">
        <v>64</v>
      </c>
      <c r="G110">
        <v>3.4</v>
      </c>
      <c r="L110">
        <v>2023</v>
      </c>
      <c r="M110" t="s">
        <v>1782</v>
      </c>
      <c r="N110">
        <f>ROUND(Calls[[#This Row],[Satisfaction Rating]],0)</f>
        <v>3</v>
      </c>
    </row>
    <row r="111" spans="1:14" x14ac:dyDescent="0.45">
      <c r="A111" t="s">
        <v>846</v>
      </c>
      <c r="B111" t="s">
        <v>724</v>
      </c>
      <c r="C111">
        <v>80</v>
      </c>
      <c r="D111" t="s">
        <v>737</v>
      </c>
      <c r="E111" s="26">
        <v>44971</v>
      </c>
      <c r="F111">
        <v>155</v>
      </c>
      <c r="G111">
        <v>3.2</v>
      </c>
      <c r="L111">
        <v>2023</v>
      </c>
      <c r="M111" t="s">
        <v>1783</v>
      </c>
      <c r="N111">
        <f>ROUND(Calls[[#This Row],[Satisfaction Rating]],0)</f>
        <v>3</v>
      </c>
    </row>
    <row r="112" spans="1:14" x14ac:dyDescent="0.45">
      <c r="A112" t="s">
        <v>847</v>
      </c>
      <c r="B112" t="s">
        <v>720</v>
      </c>
      <c r="C112">
        <v>95</v>
      </c>
      <c r="D112" t="s">
        <v>725</v>
      </c>
      <c r="E112" s="26">
        <v>44972</v>
      </c>
      <c r="F112">
        <v>120</v>
      </c>
      <c r="G112">
        <v>4.8</v>
      </c>
      <c r="L112">
        <v>2023</v>
      </c>
      <c r="M112" t="s">
        <v>1784</v>
      </c>
      <c r="N112">
        <f>ROUND(Calls[[#This Row],[Satisfaction Rating]],0)</f>
        <v>5</v>
      </c>
    </row>
    <row r="113" spans="1:14" x14ac:dyDescent="0.45">
      <c r="A113" t="s">
        <v>848</v>
      </c>
      <c r="B113" t="s">
        <v>733</v>
      </c>
      <c r="C113">
        <v>30</v>
      </c>
      <c r="D113" t="s">
        <v>743</v>
      </c>
      <c r="E113" s="26">
        <v>44972</v>
      </c>
      <c r="F113">
        <v>105</v>
      </c>
      <c r="G113">
        <v>3.6</v>
      </c>
      <c r="L113">
        <v>2023</v>
      </c>
      <c r="M113" t="s">
        <v>1784</v>
      </c>
      <c r="N113">
        <f>ROUND(Calls[[#This Row],[Satisfaction Rating]],0)</f>
        <v>4</v>
      </c>
    </row>
    <row r="114" spans="1:14" x14ac:dyDescent="0.45">
      <c r="A114" t="s">
        <v>849</v>
      </c>
      <c r="B114" t="s">
        <v>730</v>
      </c>
      <c r="C114">
        <v>19</v>
      </c>
      <c r="D114" t="s">
        <v>731</v>
      </c>
      <c r="E114" s="26">
        <v>44972</v>
      </c>
      <c r="F114">
        <v>28</v>
      </c>
      <c r="G114">
        <v>4.9000000000000004</v>
      </c>
      <c r="L114">
        <v>2023</v>
      </c>
      <c r="M114" t="s">
        <v>1784</v>
      </c>
      <c r="N114">
        <f>ROUND(Calls[[#This Row],[Satisfaction Rating]],0)</f>
        <v>5</v>
      </c>
    </row>
    <row r="115" spans="1:14" x14ac:dyDescent="0.45">
      <c r="A115" t="s">
        <v>850</v>
      </c>
      <c r="B115" t="s">
        <v>742</v>
      </c>
      <c r="C115">
        <v>38</v>
      </c>
      <c r="D115" t="s">
        <v>737</v>
      </c>
      <c r="E115" s="26">
        <v>44972</v>
      </c>
      <c r="F115">
        <v>100</v>
      </c>
      <c r="G115">
        <v>4.8</v>
      </c>
      <c r="L115">
        <v>2023</v>
      </c>
      <c r="M115" t="s">
        <v>1784</v>
      </c>
      <c r="N115">
        <f>ROUND(Calls[[#This Row],[Satisfaction Rating]],0)</f>
        <v>5</v>
      </c>
    </row>
    <row r="116" spans="1:14" x14ac:dyDescent="0.45">
      <c r="A116" t="s">
        <v>851</v>
      </c>
      <c r="B116" t="s">
        <v>746</v>
      </c>
      <c r="C116">
        <v>55</v>
      </c>
      <c r="D116" t="s">
        <v>731</v>
      </c>
      <c r="E116" s="26">
        <v>44972</v>
      </c>
      <c r="F116">
        <v>23</v>
      </c>
      <c r="G116">
        <v>3.6</v>
      </c>
      <c r="L116">
        <v>2023</v>
      </c>
      <c r="M116" t="s">
        <v>1784</v>
      </c>
      <c r="N116">
        <f>ROUND(Calls[[#This Row],[Satisfaction Rating]],0)</f>
        <v>4</v>
      </c>
    </row>
    <row r="117" spans="1:14" x14ac:dyDescent="0.45">
      <c r="A117" t="s">
        <v>852</v>
      </c>
      <c r="B117" t="s">
        <v>740</v>
      </c>
      <c r="C117">
        <v>27</v>
      </c>
      <c r="D117" t="s">
        <v>743</v>
      </c>
      <c r="E117" s="26">
        <v>44973</v>
      </c>
      <c r="F117">
        <v>70</v>
      </c>
      <c r="G117">
        <v>3.9</v>
      </c>
      <c r="L117">
        <v>2023</v>
      </c>
      <c r="M117" t="s">
        <v>1785</v>
      </c>
      <c r="N117">
        <f>ROUND(Calls[[#This Row],[Satisfaction Rating]],0)</f>
        <v>4</v>
      </c>
    </row>
    <row r="118" spans="1:14" x14ac:dyDescent="0.45">
      <c r="A118" t="s">
        <v>853</v>
      </c>
      <c r="B118" t="s">
        <v>740</v>
      </c>
      <c r="C118">
        <v>32</v>
      </c>
      <c r="D118" t="s">
        <v>743</v>
      </c>
      <c r="E118" s="26">
        <v>44973</v>
      </c>
      <c r="F118">
        <v>37</v>
      </c>
      <c r="G118">
        <v>1.9</v>
      </c>
      <c r="L118">
        <v>2023</v>
      </c>
      <c r="M118" t="s">
        <v>1785</v>
      </c>
      <c r="N118">
        <f>ROUND(Calls[[#This Row],[Satisfaction Rating]],0)</f>
        <v>2</v>
      </c>
    </row>
    <row r="119" spans="1:14" x14ac:dyDescent="0.45">
      <c r="A119" t="s">
        <v>854</v>
      </c>
      <c r="B119" t="s">
        <v>721</v>
      </c>
      <c r="C119">
        <v>116</v>
      </c>
      <c r="D119" t="s">
        <v>716</v>
      </c>
      <c r="E119" s="26">
        <v>44973</v>
      </c>
      <c r="F119">
        <v>140</v>
      </c>
      <c r="G119">
        <v>3.6</v>
      </c>
      <c r="L119">
        <v>2023</v>
      </c>
      <c r="M119" t="s">
        <v>1785</v>
      </c>
      <c r="N119">
        <f>ROUND(Calls[[#This Row],[Satisfaction Rating]],0)</f>
        <v>4</v>
      </c>
    </row>
    <row r="120" spans="1:14" x14ac:dyDescent="0.45">
      <c r="A120" t="s">
        <v>855</v>
      </c>
      <c r="B120" t="s">
        <v>715</v>
      </c>
      <c r="C120">
        <v>99</v>
      </c>
      <c r="D120" t="s">
        <v>725</v>
      </c>
      <c r="E120" s="26">
        <v>44973</v>
      </c>
      <c r="F120">
        <v>78</v>
      </c>
      <c r="G120">
        <v>4.0999999999999996</v>
      </c>
      <c r="L120">
        <v>2023</v>
      </c>
      <c r="M120" t="s">
        <v>1785</v>
      </c>
      <c r="N120">
        <f>ROUND(Calls[[#This Row],[Satisfaction Rating]],0)</f>
        <v>4</v>
      </c>
    </row>
    <row r="121" spans="1:14" x14ac:dyDescent="0.45">
      <c r="A121" t="s">
        <v>856</v>
      </c>
      <c r="B121" t="s">
        <v>720</v>
      </c>
      <c r="C121">
        <v>75</v>
      </c>
      <c r="D121" t="s">
        <v>743</v>
      </c>
      <c r="E121" s="26">
        <v>44974</v>
      </c>
      <c r="F121">
        <v>21</v>
      </c>
      <c r="G121">
        <v>4.2</v>
      </c>
      <c r="L121">
        <v>2023</v>
      </c>
      <c r="M121" t="s">
        <v>1786</v>
      </c>
      <c r="N121">
        <f>ROUND(Calls[[#This Row],[Satisfaction Rating]],0)</f>
        <v>4</v>
      </c>
    </row>
    <row r="122" spans="1:14" x14ac:dyDescent="0.45">
      <c r="A122" t="s">
        <v>857</v>
      </c>
      <c r="B122" t="s">
        <v>724</v>
      </c>
      <c r="C122">
        <v>57</v>
      </c>
      <c r="D122" t="s">
        <v>716</v>
      </c>
      <c r="E122" s="26">
        <v>44974</v>
      </c>
      <c r="F122">
        <v>88</v>
      </c>
      <c r="G122">
        <v>4.3</v>
      </c>
      <c r="L122">
        <v>2023</v>
      </c>
      <c r="M122" t="s">
        <v>1786</v>
      </c>
      <c r="N122">
        <f>ROUND(Calls[[#This Row],[Satisfaction Rating]],0)</f>
        <v>4</v>
      </c>
    </row>
    <row r="123" spans="1:14" x14ac:dyDescent="0.45">
      <c r="A123" t="s">
        <v>858</v>
      </c>
      <c r="B123" t="s">
        <v>735</v>
      </c>
      <c r="C123">
        <v>155</v>
      </c>
      <c r="D123" t="s">
        <v>716</v>
      </c>
      <c r="E123" s="26">
        <v>44975</v>
      </c>
      <c r="F123">
        <v>180</v>
      </c>
      <c r="G123">
        <v>2.2000000000000002</v>
      </c>
      <c r="L123">
        <v>2023</v>
      </c>
      <c r="M123" t="s">
        <v>1787</v>
      </c>
      <c r="N123">
        <f>ROUND(Calls[[#This Row],[Satisfaction Rating]],0)</f>
        <v>2</v>
      </c>
    </row>
    <row r="124" spans="1:14" x14ac:dyDescent="0.45">
      <c r="A124" t="s">
        <v>859</v>
      </c>
      <c r="B124" t="s">
        <v>715</v>
      </c>
      <c r="C124">
        <v>68</v>
      </c>
      <c r="D124" t="s">
        <v>725</v>
      </c>
      <c r="E124" s="26">
        <v>44975</v>
      </c>
      <c r="F124">
        <v>22</v>
      </c>
      <c r="G124">
        <v>3.3</v>
      </c>
      <c r="L124">
        <v>2023</v>
      </c>
      <c r="M124" t="s">
        <v>1787</v>
      </c>
      <c r="N124">
        <f>ROUND(Calls[[#This Row],[Satisfaction Rating]],0)</f>
        <v>3</v>
      </c>
    </row>
    <row r="125" spans="1:14" x14ac:dyDescent="0.45">
      <c r="A125" t="s">
        <v>860</v>
      </c>
      <c r="B125" t="s">
        <v>742</v>
      </c>
      <c r="C125">
        <v>95</v>
      </c>
      <c r="D125" t="s">
        <v>725</v>
      </c>
      <c r="E125" s="26">
        <v>44975</v>
      </c>
      <c r="F125">
        <v>52</v>
      </c>
      <c r="G125">
        <v>4.8</v>
      </c>
      <c r="L125">
        <v>2023</v>
      </c>
      <c r="M125" t="s">
        <v>1787</v>
      </c>
      <c r="N125">
        <f>ROUND(Calls[[#This Row],[Satisfaction Rating]],0)</f>
        <v>5</v>
      </c>
    </row>
    <row r="126" spans="1:14" x14ac:dyDescent="0.45">
      <c r="A126" t="s">
        <v>861</v>
      </c>
      <c r="B126" t="s">
        <v>751</v>
      </c>
      <c r="C126">
        <v>65</v>
      </c>
      <c r="D126" t="s">
        <v>716</v>
      </c>
      <c r="E126" s="26">
        <v>44976</v>
      </c>
      <c r="F126">
        <v>80</v>
      </c>
      <c r="G126">
        <v>4</v>
      </c>
      <c r="L126">
        <v>2023</v>
      </c>
      <c r="M126" t="s">
        <v>1781</v>
      </c>
      <c r="N126">
        <f>ROUND(Calls[[#This Row],[Satisfaction Rating]],0)</f>
        <v>4</v>
      </c>
    </row>
    <row r="127" spans="1:14" x14ac:dyDescent="0.45">
      <c r="A127" t="s">
        <v>862</v>
      </c>
      <c r="B127" t="s">
        <v>730</v>
      </c>
      <c r="C127">
        <v>114</v>
      </c>
      <c r="D127" t="s">
        <v>731</v>
      </c>
      <c r="E127" s="26">
        <v>44976</v>
      </c>
      <c r="F127">
        <v>54</v>
      </c>
      <c r="G127">
        <v>1.1000000000000001</v>
      </c>
      <c r="L127">
        <v>2023</v>
      </c>
      <c r="M127" t="s">
        <v>1781</v>
      </c>
      <c r="N127">
        <f>ROUND(Calls[[#This Row],[Satisfaction Rating]],0)</f>
        <v>1</v>
      </c>
    </row>
    <row r="128" spans="1:14" x14ac:dyDescent="0.45">
      <c r="A128" t="s">
        <v>863</v>
      </c>
      <c r="B128" t="s">
        <v>720</v>
      </c>
      <c r="C128">
        <v>155</v>
      </c>
      <c r="D128" t="s">
        <v>731</v>
      </c>
      <c r="E128" s="26">
        <v>44977</v>
      </c>
      <c r="F128">
        <v>80</v>
      </c>
      <c r="G128">
        <v>3.9</v>
      </c>
      <c r="L128">
        <v>2023</v>
      </c>
      <c r="M128" t="s">
        <v>1782</v>
      </c>
      <c r="N128">
        <f>ROUND(Calls[[#This Row],[Satisfaction Rating]],0)</f>
        <v>4</v>
      </c>
    </row>
    <row r="129" spans="1:14" x14ac:dyDescent="0.45">
      <c r="A129" t="s">
        <v>864</v>
      </c>
      <c r="B129" t="s">
        <v>751</v>
      </c>
      <c r="C129">
        <v>114</v>
      </c>
      <c r="D129" t="s">
        <v>716</v>
      </c>
      <c r="E129" s="26">
        <v>44978</v>
      </c>
      <c r="F129">
        <v>120</v>
      </c>
      <c r="G129">
        <v>1.8</v>
      </c>
      <c r="L129">
        <v>2023</v>
      </c>
      <c r="M129" t="s">
        <v>1783</v>
      </c>
      <c r="N129">
        <f>ROUND(Calls[[#This Row],[Satisfaction Rating]],0)</f>
        <v>2</v>
      </c>
    </row>
    <row r="130" spans="1:14" x14ac:dyDescent="0.45">
      <c r="A130" t="s">
        <v>865</v>
      </c>
      <c r="B130" t="s">
        <v>735</v>
      </c>
      <c r="C130">
        <v>130</v>
      </c>
      <c r="D130" t="s">
        <v>737</v>
      </c>
      <c r="E130" s="26">
        <v>44978</v>
      </c>
      <c r="F130">
        <v>150</v>
      </c>
      <c r="G130">
        <v>1</v>
      </c>
      <c r="L130">
        <v>2023</v>
      </c>
      <c r="M130" t="s">
        <v>1783</v>
      </c>
      <c r="N130">
        <f>ROUND(Calls[[#This Row],[Satisfaction Rating]],0)</f>
        <v>1</v>
      </c>
    </row>
    <row r="131" spans="1:14" x14ac:dyDescent="0.45">
      <c r="A131" t="s">
        <v>866</v>
      </c>
      <c r="B131" t="s">
        <v>720</v>
      </c>
      <c r="C131">
        <v>89</v>
      </c>
      <c r="D131" t="s">
        <v>716</v>
      </c>
      <c r="E131" s="26">
        <v>44978</v>
      </c>
      <c r="F131">
        <v>90</v>
      </c>
      <c r="G131">
        <v>4.3</v>
      </c>
      <c r="L131">
        <v>2023</v>
      </c>
      <c r="M131" t="s">
        <v>1783</v>
      </c>
      <c r="N131">
        <f>ROUND(Calls[[#This Row],[Satisfaction Rating]],0)</f>
        <v>4</v>
      </c>
    </row>
    <row r="132" spans="1:14" x14ac:dyDescent="0.45">
      <c r="A132" t="s">
        <v>867</v>
      </c>
      <c r="B132" t="s">
        <v>717</v>
      </c>
      <c r="C132">
        <v>61</v>
      </c>
      <c r="D132" t="s">
        <v>743</v>
      </c>
      <c r="E132" s="26">
        <v>44979</v>
      </c>
      <c r="F132">
        <v>140</v>
      </c>
      <c r="G132">
        <v>3.4</v>
      </c>
      <c r="L132">
        <v>2023</v>
      </c>
      <c r="M132" t="s">
        <v>1784</v>
      </c>
      <c r="N132">
        <f>ROUND(Calls[[#This Row],[Satisfaction Rating]],0)</f>
        <v>3</v>
      </c>
    </row>
    <row r="133" spans="1:14" x14ac:dyDescent="0.45">
      <c r="A133" t="s">
        <v>868</v>
      </c>
      <c r="B133" t="s">
        <v>742</v>
      </c>
      <c r="C133">
        <v>154</v>
      </c>
      <c r="D133" t="s">
        <v>731</v>
      </c>
      <c r="E133" s="26">
        <v>44979</v>
      </c>
      <c r="F133">
        <v>22</v>
      </c>
      <c r="G133">
        <v>3.4</v>
      </c>
      <c r="L133">
        <v>2023</v>
      </c>
      <c r="M133" t="s">
        <v>1784</v>
      </c>
      <c r="N133">
        <f>ROUND(Calls[[#This Row],[Satisfaction Rating]],0)</f>
        <v>3</v>
      </c>
    </row>
    <row r="134" spans="1:14" x14ac:dyDescent="0.45">
      <c r="A134" t="s">
        <v>869</v>
      </c>
      <c r="B134" t="s">
        <v>751</v>
      </c>
      <c r="C134">
        <v>115</v>
      </c>
      <c r="D134" t="s">
        <v>737</v>
      </c>
      <c r="E134" s="26">
        <v>44980</v>
      </c>
      <c r="F134">
        <v>150</v>
      </c>
      <c r="G134">
        <v>4.0999999999999996</v>
      </c>
      <c r="L134">
        <v>2023</v>
      </c>
      <c r="M134" t="s">
        <v>1785</v>
      </c>
      <c r="N134">
        <f>ROUND(Calls[[#This Row],[Satisfaction Rating]],0)</f>
        <v>4</v>
      </c>
    </row>
    <row r="135" spans="1:14" x14ac:dyDescent="0.45">
      <c r="A135" t="s">
        <v>870</v>
      </c>
      <c r="B135" t="s">
        <v>738</v>
      </c>
      <c r="C135">
        <v>138</v>
      </c>
      <c r="D135" t="s">
        <v>725</v>
      </c>
      <c r="E135" s="26">
        <v>44981</v>
      </c>
      <c r="F135">
        <v>35</v>
      </c>
      <c r="G135">
        <v>4.8</v>
      </c>
      <c r="L135">
        <v>2023</v>
      </c>
      <c r="M135" t="s">
        <v>1786</v>
      </c>
      <c r="N135">
        <f>ROUND(Calls[[#This Row],[Satisfaction Rating]],0)</f>
        <v>5</v>
      </c>
    </row>
    <row r="136" spans="1:14" x14ac:dyDescent="0.45">
      <c r="A136" t="s">
        <v>871</v>
      </c>
      <c r="B136" t="s">
        <v>728</v>
      </c>
      <c r="C136">
        <v>153</v>
      </c>
      <c r="D136" t="s">
        <v>716</v>
      </c>
      <c r="E136" s="26">
        <v>44981</v>
      </c>
      <c r="F136">
        <v>200</v>
      </c>
      <c r="G136">
        <v>2</v>
      </c>
      <c r="L136">
        <v>2023</v>
      </c>
      <c r="M136" t="s">
        <v>1786</v>
      </c>
      <c r="N136">
        <f>ROUND(Calls[[#This Row],[Satisfaction Rating]],0)</f>
        <v>2</v>
      </c>
    </row>
    <row r="137" spans="1:14" x14ac:dyDescent="0.45">
      <c r="A137" t="s">
        <v>872</v>
      </c>
      <c r="B137" t="s">
        <v>751</v>
      </c>
      <c r="C137">
        <v>61</v>
      </c>
      <c r="D137" t="s">
        <v>743</v>
      </c>
      <c r="E137" s="26">
        <v>44982</v>
      </c>
      <c r="F137">
        <v>150</v>
      </c>
      <c r="G137">
        <v>4.5999999999999996</v>
      </c>
      <c r="L137">
        <v>2023</v>
      </c>
      <c r="M137" t="s">
        <v>1787</v>
      </c>
      <c r="N137">
        <f>ROUND(Calls[[#This Row],[Satisfaction Rating]],0)</f>
        <v>5</v>
      </c>
    </row>
    <row r="138" spans="1:14" x14ac:dyDescent="0.45">
      <c r="A138" t="s">
        <v>873</v>
      </c>
      <c r="B138" t="s">
        <v>740</v>
      </c>
      <c r="C138">
        <v>62</v>
      </c>
      <c r="D138" t="s">
        <v>716</v>
      </c>
      <c r="E138" s="26">
        <v>44982</v>
      </c>
      <c r="F138">
        <v>21</v>
      </c>
      <c r="G138">
        <v>2.6</v>
      </c>
      <c r="L138">
        <v>2023</v>
      </c>
      <c r="M138" t="s">
        <v>1787</v>
      </c>
      <c r="N138">
        <f>ROUND(Calls[[#This Row],[Satisfaction Rating]],0)</f>
        <v>3</v>
      </c>
    </row>
    <row r="139" spans="1:14" x14ac:dyDescent="0.45">
      <c r="A139" t="s">
        <v>874</v>
      </c>
      <c r="B139" t="s">
        <v>717</v>
      </c>
      <c r="C139">
        <v>151</v>
      </c>
      <c r="D139" t="s">
        <v>737</v>
      </c>
      <c r="E139" s="26">
        <v>44983</v>
      </c>
      <c r="F139">
        <v>46</v>
      </c>
      <c r="G139">
        <v>4.9000000000000004</v>
      </c>
      <c r="L139">
        <v>2023</v>
      </c>
      <c r="M139" t="s">
        <v>1781</v>
      </c>
      <c r="N139">
        <f>ROUND(Calls[[#This Row],[Satisfaction Rating]],0)</f>
        <v>5</v>
      </c>
    </row>
    <row r="140" spans="1:14" x14ac:dyDescent="0.45">
      <c r="A140" t="s">
        <v>875</v>
      </c>
      <c r="B140" t="s">
        <v>747</v>
      </c>
      <c r="C140">
        <v>102</v>
      </c>
      <c r="D140" t="s">
        <v>731</v>
      </c>
      <c r="E140" s="26">
        <v>44983</v>
      </c>
      <c r="F140">
        <v>165</v>
      </c>
      <c r="G140">
        <v>2.7</v>
      </c>
      <c r="L140">
        <v>2023</v>
      </c>
      <c r="M140" t="s">
        <v>1781</v>
      </c>
      <c r="N140">
        <f>ROUND(Calls[[#This Row],[Satisfaction Rating]],0)</f>
        <v>3</v>
      </c>
    </row>
    <row r="141" spans="1:14" x14ac:dyDescent="0.45">
      <c r="A141" t="s">
        <v>876</v>
      </c>
      <c r="B141" t="s">
        <v>733</v>
      </c>
      <c r="C141">
        <v>64</v>
      </c>
      <c r="D141" t="s">
        <v>716</v>
      </c>
      <c r="E141" s="26">
        <v>44983</v>
      </c>
      <c r="F141">
        <v>84</v>
      </c>
      <c r="G141">
        <v>4.0999999999999996</v>
      </c>
      <c r="L141">
        <v>2023</v>
      </c>
      <c r="M141" t="s">
        <v>1781</v>
      </c>
      <c r="N141">
        <f>ROUND(Calls[[#This Row],[Satisfaction Rating]],0)</f>
        <v>4</v>
      </c>
    </row>
    <row r="142" spans="1:14" x14ac:dyDescent="0.45">
      <c r="A142" t="s">
        <v>877</v>
      </c>
      <c r="B142" t="s">
        <v>720</v>
      </c>
      <c r="C142">
        <v>6</v>
      </c>
      <c r="D142" t="s">
        <v>731</v>
      </c>
      <c r="E142" s="26">
        <v>44984</v>
      </c>
      <c r="F142">
        <v>102</v>
      </c>
      <c r="G142">
        <v>4.4000000000000004</v>
      </c>
      <c r="L142">
        <v>2023</v>
      </c>
      <c r="M142" t="s">
        <v>1782</v>
      </c>
      <c r="N142">
        <f>ROUND(Calls[[#This Row],[Satisfaction Rating]],0)</f>
        <v>4</v>
      </c>
    </row>
    <row r="143" spans="1:14" x14ac:dyDescent="0.45">
      <c r="A143" t="s">
        <v>878</v>
      </c>
      <c r="B143" t="s">
        <v>733</v>
      </c>
      <c r="C143">
        <v>129</v>
      </c>
      <c r="D143" t="s">
        <v>716</v>
      </c>
      <c r="E143" s="26">
        <v>44984</v>
      </c>
      <c r="F143">
        <v>180</v>
      </c>
      <c r="G143">
        <v>4.8</v>
      </c>
      <c r="L143">
        <v>2023</v>
      </c>
      <c r="M143" t="s">
        <v>1782</v>
      </c>
      <c r="N143">
        <f>ROUND(Calls[[#This Row],[Satisfaction Rating]],0)</f>
        <v>5</v>
      </c>
    </row>
    <row r="144" spans="1:14" x14ac:dyDescent="0.45">
      <c r="A144" t="s">
        <v>879</v>
      </c>
      <c r="B144" t="s">
        <v>740</v>
      </c>
      <c r="C144">
        <v>42</v>
      </c>
      <c r="D144" t="s">
        <v>737</v>
      </c>
      <c r="E144" s="26">
        <v>44985</v>
      </c>
      <c r="F144">
        <v>111</v>
      </c>
      <c r="G144">
        <v>3</v>
      </c>
      <c r="L144">
        <v>2023</v>
      </c>
      <c r="M144" t="s">
        <v>1783</v>
      </c>
      <c r="N144">
        <f>ROUND(Calls[[#This Row],[Satisfaction Rating]],0)</f>
        <v>3</v>
      </c>
    </row>
    <row r="145" spans="1:14" x14ac:dyDescent="0.45">
      <c r="A145" t="s">
        <v>880</v>
      </c>
      <c r="B145" t="s">
        <v>740</v>
      </c>
      <c r="C145">
        <v>71</v>
      </c>
      <c r="D145" t="s">
        <v>743</v>
      </c>
      <c r="E145" s="26">
        <v>44985</v>
      </c>
      <c r="F145">
        <v>104</v>
      </c>
      <c r="G145">
        <v>3.1</v>
      </c>
      <c r="L145">
        <v>2023</v>
      </c>
      <c r="M145" t="s">
        <v>1783</v>
      </c>
      <c r="N145">
        <f>ROUND(Calls[[#This Row],[Satisfaction Rating]],0)</f>
        <v>3</v>
      </c>
    </row>
    <row r="146" spans="1:14" x14ac:dyDescent="0.45">
      <c r="A146" t="s">
        <v>881</v>
      </c>
      <c r="B146" t="s">
        <v>724</v>
      </c>
      <c r="C146">
        <v>53</v>
      </c>
      <c r="D146" t="s">
        <v>731</v>
      </c>
      <c r="E146" s="26">
        <v>44985</v>
      </c>
      <c r="F146">
        <v>80</v>
      </c>
      <c r="G146">
        <v>2.6</v>
      </c>
      <c r="L146">
        <v>2023</v>
      </c>
      <c r="M146" t="s">
        <v>1783</v>
      </c>
      <c r="N146">
        <f>ROUND(Calls[[#This Row],[Satisfaction Rating]],0)</f>
        <v>3</v>
      </c>
    </row>
    <row r="147" spans="1:14" x14ac:dyDescent="0.45">
      <c r="A147" t="s">
        <v>882</v>
      </c>
      <c r="B147" t="s">
        <v>730</v>
      </c>
      <c r="C147">
        <v>155</v>
      </c>
      <c r="D147" t="s">
        <v>743</v>
      </c>
      <c r="E147" s="26">
        <v>44986</v>
      </c>
      <c r="F147">
        <v>132</v>
      </c>
      <c r="G147">
        <v>4.5999999999999996</v>
      </c>
      <c r="L147">
        <v>2023</v>
      </c>
      <c r="M147" t="s">
        <v>1784</v>
      </c>
      <c r="N147">
        <f>ROUND(Calls[[#This Row],[Satisfaction Rating]],0)</f>
        <v>5</v>
      </c>
    </row>
    <row r="148" spans="1:14" x14ac:dyDescent="0.45">
      <c r="A148" t="s">
        <v>883</v>
      </c>
      <c r="B148" t="s">
        <v>730</v>
      </c>
      <c r="C148">
        <v>90</v>
      </c>
      <c r="D148" t="s">
        <v>737</v>
      </c>
      <c r="E148" s="26">
        <v>44986</v>
      </c>
      <c r="F148">
        <v>170</v>
      </c>
      <c r="G148">
        <v>3.7</v>
      </c>
      <c r="L148">
        <v>2023</v>
      </c>
      <c r="M148" t="s">
        <v>1784</v>
      </c>
      <c r="N148">
        <f>ROUND(Calls[[#This Row],[Satisfaction Rating]],0)</f>
        <v>4</v>
      </c>
    </row>
    <row r="149" spans="1:14" x14ac:dyDescent="0.45">
      <c r="A149" t="s">
        <v>884</v>
      </c>
      <c r="B149" t="s">
        <v>733</v>
      </c>
      <c r="C149">
        <v>166</v>
      </c>
      <c r="D149" t="s">
        <v>725</v>
      </c>
      <c r="E149" s="26">
        <v>44986</v>
      </c>
      <c r="F149">
        <v>36</v>
      </c>
      <c r="G149">
        <v>3.8</v>
      </c>
      <c r="L149">
        <v>2023</v>
      </c>
      <c r="M149" t="s">
        <v>1784</v>
      </c>
      <c r="N149">
        <f>ROUND(Calls[[#This Row],[Satisfaction Rating]],0)</f>
        <v>4</v>
      </c>
    </row>
    <row r="150" spans="1:14" x14ac:dyDescent="0.45">
      <c r="A150" t="s">
        <v>885</v>
      </c>
      <c r="B150" t="s">
        <v>721</v>
      </c>
      <c r="C150">
        <v>89</v>
      </c>
      <c r="D150" t="s">
        <v>743</v>
      </c>
      <c r="E150" s="26">
        <v>44986</v>
      </c>
      <c r="F150">
        <v>126</v>
      </c>
      <c r="G150">
        <v>3.6</v>
      </c>
      <c r="L150">
        <v>2023</v>
      </c>
      <c r="M150" t="s">
        <v>1784</v>
      </c>
      <c r="N150">
        <f>ROUND(Calls[[#This Row],[Satisfaction Rating]],0)</f>
        <v>4</v>
      </c>
    </row>
    <row r="151" spans="1:14" x14ac:dyDescent="0.45">
      <c r="A151" t="s">
        <v>886</v>
      </c>
      <c r="B151" t="s">
        <v>751</v>
      </c>
      <c r="C151">
        <v>152</v>
      </c>
      <c r="D151" t="s">
        <v>731</v>
      </c>
      <c r="E151" s="26">
        <v>44986</v>
      </c>
      <c r="F151">
        <v>215</v>
      </c>
      <c r="G151">
        <v>4.4000000000000004</v>
      </c>
      <c r="L151">
        <v>2023</v>
      </c>
      <c r="M151" t="s">
        <v>1784</v>
      </c>
      <c r="N151">
        <f>ROUND(Calls[[#This Row],[Satisfaction Rating]],0)</f>
        <v>4</v>
      </c>
    </row>
    <row r="152" spans="1:14" x14ac:dyDescent="0.45">
      <c r="A152" t="s">
        <v>887</v>
      </c>
      <c r="B152" t="s">
        <v>721</v>
      </c>
      <c r="C152">
        <v>137</v>
      </c>
      <c r="D152" t="s">
        <v>737</v>
      </c>
      <c r="E152" s="26">
        <v>44986</v>
      </c>
      <c r="F152">
        <v>114</v>
      </c>
      <c r="G152">
        <v>3.2</v>
      </c>
      <c r="L152">
        <v>2023</v>
      </c>
      <c r="M152" t="s">
        <v>1784</v>
      </c>
      <c r="N152">
        <f>ROUND(Calls[[#This Row],[Satisfaction Rating]],0)</f>
        <v>3</v>
      </c>
    </row>
    <row r="153" spans="1:14" x14ac:dyDescent="0.45">
      <c r="A153" t="s">
        <v>888</v>
      </c>
      <c r="B153" t="s">
        <v>721</v>
      </c>
      <c r="C153">
        <v>43</v>
      </c>
      <c r="D153" t="s">
        <v>737</v>
      </c>
      <c r="E153" s="26">
        <v>44986</v>
      </c>
      <c r="F153">
        <v>99</v>
      </c>
      <c r="G153">
        <v>4.7</v>
      </c>
      <c r="L153">
        <v>2023</v>
      </c>
      <c r="M153" t="s">
        <v>1784</v>
      </c>
      <c r="N153">
        <f>ROUND(Calls[[#This Row],[Satisfaction Rating]],0)</f>
        <v>5</v>
      </c>
    </row>
    <row r="154" spans="1:14" x14ac:dyDescent="0.45">
      <c r="A154" t="s">
        <v>889</v>
      </c>
      <c r="B154" t="s">
        <v>742</v>
      </c>
      <c r="C154">
        <v>114</v>
      </c>
      <c r="D154" t="s">
        <v>737</v>
      </c>
      <c r="E154" s="26">
        <v>44987</v>
      </c>
      <c r="F154">
        <v>23</v>
      </c>
      <c r="G154">
        <v>4.8</v>
      </c>
      <c r="L154">
        <v>2023</v>
      </c>
      <c r="M154" t="s">
        <v>1785</v>
      </c>
      <c r="N154">
        <f>ROUND(Calls[[#This Row],[Satisfaction Rating]],0)</f>
        <v>5</v>
      </c>
    </row>
    <row r="155" spans="1:14" x14ac:dyDescent="0.45">
      <c r="A155" t="s">
        <v>890</v>
      </c>
      <c r="B155" t="s">
        <v>728</v>
      </c>
      <c r="C155">
        <v>103</v>
      </c>
      <c r="D155" t="s">
        <v>743</v>
      </c>
      <c r="E155" s="26">
        <v>44987</v>
      </c>
      <c r="F155">
        <v>75</v>
      </c>
      <c r="G155">
        <v>2.7</v>
      </c>
      <c r="L155">
        <v>2023</v>
      </c>
      <c r="M155" t="s">
        <v>1785</v>
      </c>
      <c r="N155">
        <f>ROUND(Calls[[#This Row],[Satisfaction Rating]],0)</f>
        <v>3</v>
      </c>
    </row>
    <row r="156" spans="1:14" x14ac:dyDescent="0.45">
      <c r="A156" t="s">
        <v>891</v>
      </c>
      <c r="B156" t="s">
        <v>721</v>
      </c>
      <c r="C156">
        <v>98</v>
      </c>
      <c r="D156" t="s">
        <v>731</v>
      </c>
      <c r="E156" s="26">
        <v>44987</v>
      </c>
      <c r="F156">
        <v>100</v>
      </c>
      <c r="G156">
        <v>3.8</v>
      </c>
      <c r="L156">
        <v>2023</v>
      </c>
      <c r="M156" t="s">
        <v>1785</v>
      </c>
      <c r="N156">
        <f>ROUND(Calls[[#This Row],[Satisfaction Rating]],0)</f>
        <v>4</v>
      </c>
    </row>
    <row r="157" spans="1:14" x14ac:dyDescent="0.45">
      <c r="A157" t="s">
        <v>892</v>
      </c>
      <c r="B157" t="s">
        <v>733</v>
      </c>
      <c r="C157">
        <v>106</v>
      </c>
      <c r="D157" t="s">
        <v>725</v>
      </c>
      <c r="E157" s="26">
        <v>44987</v>
      </c>
      <c r="F157">
        <v>108</v>
      </c>
      <c r="G157">
        <v>4.3</v>
      </c>
      <c r="L157">
        <v>2023</v>
      </c>
      <c r="M157" t="s">
        <v>1785</v>
      </c>
      <c r="N157">
        <f>ROUND(Calls[[#This Row],[Satisfaction Rating]],0)</f>
        <v>4</v>
      </c>
    </row>
    <row r="158" spans="1:14" x14ac:dyDescent="0.45">
      <c r="A158" t="s">
        <v>893</v>
      </c>
      <c r="B158" t="s">
        <v>720</v>
      </c>
      <c r="C158">
        <v>96</v>
      </c>
      <c r="D158" t="s">
        <v>725</v>
      </c>
      <c r="E158" s="26">
        <v>44987</v>
      </c>
      <c r="F158">
        <v>108</v>
      </c>
      <c r="G158">
        <v>5</v>
      </c>
      <c r="L158">
        <v>2023</v>
      </c>
      <c r="M158" t="s">
        <v>1785</v>
      </c>
      <c r="N158">
        <f>ROUND(Calls[[#This Row],[Satisfaction Rating]],0)</f>
        <v>5</v>
      </c>
    </row>
    <row r="159" spans="1:14" x14ac:dyDescent="0.45">
      <c r="A159" t="s">
        <v>894</v>
      </c>
      <c r="B159" t="s">
        <v>728</v>
      </c>
      <c r="C159">
        <v>70</v>
      </c>
      <c r="D159" t="s">
        <v>725</v>
      </c>
      <c r="E159" s="26">
        <v>44987</v>
      </c>
      <c r="F159">
        <v>28</v>
      </c>
      <c r="G159">
        <v>4.8</v>
      </c>
      <c r="L159">
        <v>2023</v>
      </c>
      <c r="M159" t="s">
        <v>1785</v>
      </c>
      <c r="N159">
        <f>ROUND(Calls[[#This Row],[Satisfaction Rating]],0)</f>
        <v>5</v>
      </c>
    </row>
    <row r="160" spans="1:14" x14ac:dyDescent="0.45">
      <c r="A160" t="s">
        <v>895</v>
      </c>
      <c r="B160" t="s">
        <v>740</v>
      </c>
      <c r="C160">
        <v>86</v>
      </c>
      <c r="D160" t="s">
        <v>716</v>
      </c>
      <c r="E160" s="26">
        <v>44988</v>
      </c>
      <c r="F160">
        <v>70</v>
      </c>
      <c r="G160">
        <v>4.9000000000000004</v>
      </c>
      <c r="L160">
        <v>2023</v>
      </c>
      <c r="M160" t="s">
        <v>1786</v>
      </c>
      <c r="N160">
        <f>ROUND(Calls[[#This Row],[Satisfaction Rating]],0)</f>
        <v>5</v>
      </c>
    </row>
    <row r="161" spans="1:14" x14ac:dyDescent="0.45">
      <c r="A161" t="s">
        <v>896</v>
      </c>
      <c r="B161" t="s">
        <v>724</v>
      </c>
      <c r="C161">
        <v>64</v>
      </c>
      <c r="D161" t="s">
        <v>716</v>
      </c>
      <c r="E161" s="26">
        <v>44988</v>
      </c>
      <c r="F161">
        <v>172</v>
      </c>
      <c r="G161">
        <v>4.0999999999999996</v>
      </c>
      <c r="L161">
        <v>2023</v>
      </c>
      <c r="M161" t="s">
        <v>1786</v>
      </c>
      <c r="N161">
        <f>ROUND(Calls[[#This Row],[Satisfaction Rating]],0)</f>
        <v>4</v>
      </c>
    </row>
    <row r="162" spans="1:14" x14ac:dyDescent="0.45">
      <c r="A162" t="s">
        <v>897</v>
      </c>
      <c r="B162" t="s">
        <v>720</v>
      </c>
      <c r="C162">
        <v>113</v>
      </c>
      <c r="D162" t="s">
        <v>731</v>
      </c>
      <c r="E162" s="26">
        <v>44988</v>
      </c>
      <c r="F162">
        <v>123</v>
      </c>
      <c r="G162">
        <v>4.4000000000000004</v>
      </c>
      <c r="L162">
        <v>2023</v>
      </c>
      <c r="M162" t="s">
        <v>1786</v>
      </c>
      <c r="N162">
        <f>ROUND(Calls[[#This Row],[Satisfaction Rating]],0)</f>
        <v>4</v>
      </c>
    </row>
    <row r="163" spans="1:14" x14ac:dyDescent="0.45">
      <c r="A163" t="s">
        <v>898</v>
      </c>
      <c r="B163" t="s">
        <v>720</v>
      </c>
      <c r="C163">
        <v>21</v>
      </c>
      <c r="D163" t="s">
        <v>725</v>
      </c>
      <c r="E163" s="26">
        <v>44988</v>
      </c>
      <c r="F163">
        <v>93</v>
      </c>
      <c r="G163">
        <v>3.4</v>
      </c>
      <c r="L163">
        <v>2023</v>
      </c>
      <c r="M163" t="s">
        <v>1786</v>
      </c>
      <c r="N163">
        <f>ROUND(Calls[[#This Row],[Satisfaction Rating]],0)</f>
        <v>3</v>
      </c>
    </row>
    <row r="164" spans="1:14" x14ac:dyDescent="0.45">
      <c r="A164" t="s">
        <v>899</v>
      </c>
      <c r="B164" t="s">
        <v>747</v>
      </c>
      <c r="C164">
        <v>107</v>
      </c>
      <c r="D164" t="s">
        <v>716</v>
      </c>
      <c r="E164" s="26">
        <v>44988</v>
      </c>
      <c r="F164">
        <v>66</v>
      </c>
      <c r="G164">
        <v>4</v>
      </c>
      <c r="L164">
        <v>2023</v>
      </c>
      <c r="M164" t="s">
        <v>1786</v>
      </c>
      <c r="N164">
        <f>ROUND(Calls[[#This Row],[Satisfaction Rating]],0)</f>
        <v>4</v>
      </c>
    </row>
    <row r="165" spans="1:14" x14ac:dyDescent="0.45">
      <c r="A165" t="s">
        <v>900</v>
      </c>
      <c r="B165" t="s">
        <v>747</v>
      </c>
      <c r="C165">
        <v>131</v>
      </c>
      <c r="D165" t="s">
        <v>725</v>
      </c>
      <c r="E165" s="26">
        <v>44988</v>
      </c>
      <c r="F165">
        <v>39</v>
      </c>
      <c r="G165">
        <v>2.4</v>
      </c>
      <c r="L165">
        <v>2023</v>
      </c>
      <c r="M165" t="s">
        <v>1786</v>
      </c>
      <c r="N165">
        <f>ROUND(Calls[[#This Row],[Satisfaction Rating]],0)</f>
        <v>2</v>
      </c>
    </row>
    <row r="166" spans="1:14" x14ac:dyDescent="0.45">
      <c r="A166" t="s">
        <v>901</v>
      </c>
      <c r="B166" t="s">
        <v>715</v>
      </c>
      <c r="C166">
        <v>11</v>
      </c>
      <c r="D166" t="s">
        <v>743</v>
      </c>
      <c r="E166" s="26">
        <v>44988</v>
      </c>
      <c r="F166">
        <v>25</v>
      </c>
      <c r="G166">
        <v>2.1</v>
      </c>
      <c r="L166">
        <v>2023</v>
      </c>
      <c r="M166" t="s">
        <v>1786</v>
      </c>
      <c r="N166">
        <f>ROUND(Calls[[#This Row],[Satisfaction Rating]],0)</f>
        <v>2</v>
      </c>
    </row>
    <row r="167" spans="1:14" x14ac:dyDescent="0.45">
      <c r="A167" t="s">
        <v>902</v>
      </c>
      <c r="B167" t="s">
        <v>717</v>
      </c>
      <c r="C167">
        <v>86</v>
      </c>
      <c r="D167" t="s">
        <v>731</v>
      </c>
      <c r="E167" s="26">
        <v>44988</v>
      </c>
      <c r="F167">
        <v>68</v>
      </c>
      <c r="G167">
        <v>3</v>
      </c>
      <c r="L167">
        <v>2023</v>
      </c>
      <c r="M167" t="s">
        <v>1786</v>
      </c>
      <c r="N167">
        <f>ROUND(Calls[[#This Row],[Satisfaction Rating]],0)</f>
        <v>3</v>
      </c>
    </row>
    <row r="168" spans="1:14" x14ac:dyDescent="0.45">
      <c r="A168" t="s">
        <v>903</v>
      </c>
      <c r="B168" t="s">
        <v>724</v>
      </c>
      <c r="C168">
        <v>28</v>
      </c>
      <c r="D168" t="s">
        <v>743</v>
      </c>
      <c r="E168" s="26">
        <v>44988</v>
      </c>
      <c r="F168">
        <v>84</v>
      </c>
      <c r="G168">
        <v>3.2</v>
      </c>
      <c r="L168">
        <v>2023</v>
      </c>
      <c r="M168" t="s">
        <v>1786</v>
      </c>
      <c r="N168">
        <f>ROUND(Calls[[#This Row],[Satisfaction Rating]],0)</f>
        <v>3</v>
      </c>
    </row>
    <row r="169" spans="1:14" x14ac:dyDescent="0.45">
      <c r="A169" t="s">
        <v>904</v>
      </c>
      <c r="B169" t="s">
        <v>730</v>
      </c>
      <c r="C169">
        <v>139</v>
      </c>
      <c r="D169" t="s">
        <v>725</v>
      </c>
      <c r="E169" s="26">
        <v>44989</v>
      </c>
      <c r="F169">
        <v>88</v>
      </c>
      <c r="G169">
        <v>3.4</v>
      </c>
      <c r="L169">
        <v>2023</v>
      </c>
      <c r="M169" t="s">
        <v>1787</v>
      </c>
      <c r="N169">
        <f>ROUND(Calls[[#This Row],[Satisfaction Rating]],0)</f>
        <v>3</v>
      </c>
    </row>
    <row r="170" spans="1:14" x14ac:dyDescent="0.45">
      <c r="A170" t="s">
        <v>905</v>
      </c>
      <c r="B170" t="s">
        <v>733</v>
      </c>
      <c r="C170">
        <v>82</v>
      </c>
      <c r="D170" t="s">
        <v>731</v>
      </c>
      <c r="E170" s="26">
        <v>44989</v>
      </c>
      <c r="F170">
        <v>93</v>
      </c>
      <c r="G170">
        <v>2.7</v>
      </c>
      <c r="L170">
        <v>2023</v>
      </c>
      <c r="M170" t="s">
        <v>1787</v>
      </c>
      <c r="N170">
        <f>ROUND(Calls[[#This Row],[Satisfaction Rating]],0)</f>
        <v>3</v>
      </c>
    </row>
    <row r="171" spans="1:14" x14ac:dyDescent="0.45">
      <c r="A171" t="s">
        <v>906</v>
      </c>
      <c r="B171" t="s">
        <v>720</v>
      </c>
      <c r="C171">
        <v>101</v>
      </c>
      <c r="D171" t="s">
        <v>743</v>
      </c>
      <c r="E171" s="26">
        <v>44989</v>
      </c>
      <c r="F171">
        <v>128</v>
      </c>
      <c r="G171">
        <v>5</v>
      </c>
      <c r="L171">
        <v>2023</v>
      </c>
      <c r="M171" t="s">
        <v>1787</v>
      </c>
      <c r="N171">
        <f>ROUND(Calls[[#This Row],[Satisfaction Rating]],0)</f>
        <v>5</v>
      </c>
    </row>
    <row r="172" spans="1:14" x14ac:dyDescent="0.45">
      <c r="A172" t="s">
        <v>907</v>
      </c>
      <c r="B172" t="s">
        <v>724</v>
      </c>
      <c r="C172">
        <v>75</v>
      </c>
      <c r="D172" t="s">
        <v>737</v>
      </c>
      <c r="E172" s="26">
        <v>44989</v>
      </c>
      <c r="F172">
        <v>40</v>
      </c>
      <c r="G172">
        <v>3.4</v>
      </c>
      <c r="L172">
        <v>2023</v>
      </c>
      <c r="M172" t="s">
        <v>1787</v>
      </c>
      <c r="N172">
        <f>ROUND(Calls[[#This Row],[Satisfaction Rating]],0)</f>
        <v>3</v>
      </c>
    </row>
    <row r="173" spans="1:14" x14ac:dyDescent="0.45">
      <c r="A173" t="s">
        <v>908</v>
      </c>
      <c r="B173" t="s">
        <v>742</v>
      </c>
      <c r="C173">
        <v>40</v>
      </c>
      <c r="D173" t="s">
        <v>743</v>
      </c>
      <c r="E173" s="26">
        <v>44990</v>
      </c>
      <c r="F173">
        <v>92</v>
      </c>
      <c r="G173">
        <v>4.7</v>
      </c>
      <c r="L173">
        <v>2023</v>
      </c>
      <c r="M173" t="s">
        <v>1781</v>
      </c>
      <c r="N173">
        <f>ROUND(Calls[[#This Row],[Satisfaction Rating]],0)</f>
        <v>5</v>
      </c>
    </row>
    <row r="174" spans="1:14" x14ac:dyDescent="0.45">
      <c r="A174" t="s">
        <v>909</v>
      </c>
      <c r="B174" t="s">
        <v>721</v>
      </c>
      <c r="C174">
        <v>86</v>
      </c>
      <c r="D174" t="s">
        <v>725</v>
      </c>
      <c r="E174" s="26">
        <v>44990</v>
      </c>
      <c r="F174">
        <v>27</v>
      </c>
      <c r="G174">
        <v>4.5</v>
      </c>
      <c r="L174">
        <v>2023</v>
      </c>
      <c r="M174" t="s">
        <v>1781</v>
      </c>
      <c r="N174">
        <f>ROUND(Calls[[#This Row],[Satisfaction Rating]],0)</f>
        <v>5</v>
      </c>
    </row>
    <row r="175" spans="1:14" x14ac:dyDescent="0.45">
      <c r="A175" t="s">
        <v>910</v>
      </c>
      <c r="B175" t="s">
        <v>735</v>
      </c>
      <c r="C175">
        <v>131</v>
      </c>
      <c r="D175" t="s">
        <v>716</v>
      </c>
      <c r="E175" s="26">
        <v>44990</v>
      </c>
      <c r="F175">
        <v>140</v>
      </c>
      <c r="G175">
        <v>4.0999999999999996</v>
      </c>
      <c r="L175">
        <v>2023</v>
      </c>
      <c r="M175" t="s">
        <v>1781</v>
      </c>
      <c r="N175">
        <f>ROUND(Calls[[#This Row],[Satisfaction Rating]],0)</f>
        <v>4</v>
      </c>
    </row>
    <row r="176" spans="1:14" x14ac:dyDescent="0.45">
      <c r="A176" t="s">
        <v>911</v>
      </c>
      <c r="B176" t="s">
        <v>747</v>
      </c>
      <c r="C176">
        <v>67</v>
      </c>
      <c r="D176" t="s">
        <v>731</v>
      </c>
      <c r="E176" s="26">
        <v>44990</v>
      </c>
      <c r="F176">
        <v>40</v>
      </c>
      <c r="G176">
        <v>5</v>
      </c>
      <c r="L176">
        <v>2023</v>
      </c>
      <c r="M176" t="s">
        <v>1781</v>
      </c>
      <c r="N176">
        <f>ROUND(Calls[[#This Row],[Satisfaction Rating]],0)</f>
        <v>5</v>
      </c>
    </row>
    <row r="177" spans="1:14" x14ac:dyDescent="0.45">
      <c r="A177" t="s">
        <v>912</v>
      </c>
      <c r="B177" t="s">
        <v>738</v>
      </c>
      <c r="C177">
        <v>71</v>
      </c>
      <c r="D177" t="s">
        <v>743</v>
      </c>
      <c r="E177" s="26">
        <v>44990</v>
      </c>
      <c r="F177">
        <v>102</v>
      </c>
      <c r="G177">
        <v>4.7</v>
      </c>
      <c r="L177">
        <v>2023</v>
      </c>
      <c r="M177" t="s">
        <v>1781</v>
      </c>
      <c r="N177">
        <f>ROUND(Calls[[#This Row],[Satisfaction Rating]],0)</f>
        <v>5</v>
      </c>
    </row>
    <row r="178" spans="1:14" x14ac:dyDescent="0.45">
      <c r="A178" t="s">
        <v>913</v>
      </c>
      <c r="B178" t="s">
        <v>735</v>
      </c>
      <c r="C178">
        <v>113</v>
      </c>
      <c r="D178" t="s">
        <v>716</v>
      </c>
      <c r="E178" s="26">
        <v>44990</v>
      </c>
      <c r="F178">
        <v>42</v>
      </c>
      <c r="G178">
        <v>4.2</v>
      </c>
      <c r="L178">
        <v>2023</v>
      </c>
      <c r="M178" t="s">
        <v>1781</v>
      </c>
      <c r="N178">
        <f>ROUND(Calls[[#This Row],[Satisfaction Rating]],0)</f>
        <v>4</v>
      </c>
    </row>
    <row r="179" spans="1:14" x14ac:dyDescent="0.45">
      <c r="A179" t="s">
        <v>914</v>
      </c>
      <c r="B179" t="s">
        <v>733</v>
      </c>
      <c r="C179">
        <v>53</v>
      </c>
      <c r="D179" t="s">
        <v>725</v>
      </c>
      <c r="E179" s="26">
        <v>44991</v>
      </c>
      <c r="F179">
        <v>210</v>
      </c>
      <c r="G179">
        <v>3.9</v>
      </c>
      <c r="L179">
        <v>2023</v>
      </c>
      <c r="M179" t="s">
        <v>1782</v>
      </c>
      <c r="N179">
        <f>ROUND(Calls[[#This Row],[Satisfaction Rating]],0)</f>
        <v>4</v>
      </c>
    </row>
    <row r="180" spans="1:14" x14ac:dyDescent="0.45">
      <c r="A180" t="s">
        <v>915</v>
      </c>
      <c r="B180" t="s">
        <v>735</v>
      </c>
      <c r="C180">
        <v>153</v>
      </c>
      <c r="D180" t="s">
        <v>731</v>
      </c>
      <c r="E180" s="26">
        <v>44991</v>
      </c>
      <c r="F180">
        <v>34</v>
      </c>
      <c r="G180">
        <v>3</v>
      </c>
      <c r="L180">
        <v>2023</v>
      </c>
      <c r="M180" t="s">
        <v>1782</v>
      </c>
      <c r="N180">
        <f>ROUND(Calls[[#This Row],[Satisfaction Rating]],0)</f>
        <v>3</v>
      </c>
    </row>
    <row r="181" spans="1:14" x14ac:dyDescent="0.45">
      <c r="A181" t="s">
        <v>916</v>
      </c>
      <c r="B181" t="s">
        <v>747</v>
      </c>
      <c r="C181">
        <v>73</v>
      </c>
      <c r="D181" t="s">
        <v>737</v>
      </c>
      <c r="E181" s="26">
        <v>44991</v>
      </c>
      <c r="F181">
        <v>215</v>
      </c>
      <c r="G181">
        <v>3.6</v>
      </c>
      <c r="L181">
        <v>2023</v>
      </c>
      <c r="M181" t="s">
        <v>1782</v>
      </c>
      <c r="N181">
        <f>ROUND(Calls[[#This Row],[Satisfaction Rating]],0)</f>
        <v>4</v>
      </c>
    </row>
    <row r="182" spans="1:14" x14ac:dyDescent="0.45">
      <c r="A182" t="s">
        <v>917</v>
      </c>
      <c r="B182" t="s">
        <v>740</v>
      </c>
      <c r="C182">
        <v>62</v>
      </c>
      <c r="D182" t="s">
        <v>737</v>
      </c>
      <c r="E182" s="26">
        <v>44991</v>
      </c>
      <c r="F182">
        <v>32</v>
      </c>
      <c r="G182">
        <v>0.7</v>
      </c>
      <c r="L182">
        <v>2023</v>
      </c>
      <c r="M182" t="s">
        <v>1782</v>
      </c>
      <c r="N182">
        <f>ROUND(Calls[[#This Row],[Satisfaction Rating]],0)</f>
        <v>1</v>
      </c>
    </row>
    <row r="183" spans="1:14" x14ac:dyDescent="0.45">
      <c r="A183" t="s">
        <v>918</v>
      </c>
      <c r="B183" t="s">
        <v>730</v>
      </c>
      <c r="C183">
        <v>115</v>
      </c>
      <c r="D183" t="s">
        <v>725</v>
      </c>
      <c r="E183" s="26">
        <v>44992</v>
      </c>
      <c r="F183">
        <v>48</v>
      </c>
      <c r="G183">
        <v>4.7</v>
      </c>
      <c r="L183">
        <v>2023</v>
      </c>
      <c r="M183" t="s">
        <v>1783</v>
      </c>
      <c r="N183">
        <f>ROUND(Calls[[#This Row],[Satisfaction Rating]],0)</f>
        <v>5</v>
      </c>
    </row>
    <row r="184" spans="1:14" x14ac:dyDescent="0.45">
      <c r="A184" t="s">
        <v>919</v>
      </c>
      <c r="B184" t="s">
        <v>735</v>
      </c>
      <c r="C184">
        <v>69</v>
      </c>
      <c r="D184" t="s">
        <v>725</v>
      </c>
      <c r="E184" s="26">
        <v>44992</v>
      </c>
      <c r="F184">
        <v>132</v>
      </c>
      <c r="G184">
        <v>4.5</v>
      </c>
      <c r="L184">
        <v>2023</v>
      </c>
      <c r="M184" t="s">
        <v>1783</v>
      </c>
      <c r="N184">
        <f>ROUND(Calls[[#This Row],[Satisfaction Rating]],0)</f>
        <v>5</v>
      </c>
    </row>
    <row r="185" spans="1:14" x14ac:dyDescent="0.45">
      <c r="A185" t="s">
        <v>920</v>
      </c>
      <c r="B185" t="s">
        <v>721</v>
      </c>
      <c r="C185">
        <v>103</v>
      </c>
      <c r="D185" t="s">
        <v>716</v>
      </c>
      <c r="E185" s="26">
        <v>44992</v>
      </c>
      <c r="F185">
        <v>172</v>
      </c>
      <c r="G185">
        <v>4.3</v>
      </c>
      <c r="L185">
        <v>2023</v>
      </c>
      <c r="M185" t="s">
        <v>1783</v>
      </c>
      <c r="N185">
        <f>ROUND(Calls[[#This Row],[Satisfaction Rating]],0)</f>
        <v>4</v>
      </c>
    </row>
    <row r="186" spans="1:14" x14ac:dyDescent="0.45">
      <c r="A186" t="s">
        <v>921</v>
      </c>
      <c r="B186" t="s">
        <v>721</v>
      </c>
      <c r="C186">
        <v>75</v>
      </c>
      <c r="D186" t="s">
        <v>716</v>
      </c>
      <c r="E186" s="26">
        <v>44992</v>
      </c>
      <c r="F186">
        <v>111</v>
      </c>
      <c r="G186">
        <v>3.4</v>
      </c>
      <c r="L186">
        <v>2023</v>
      </c>
      <c r="M186" t="s">
        <v>1783</v>
      </c>
      <c r="N186">
        <f>ROUND(Calls[[#This Row],[Satisfaction Rating]],0)</f>
        <v>3</v>
      </c>
    </row>
    <row r="187" spans="1:14" x14ac:dyDescent="0.45">
      <c r="A187" t="s">
        <v>922</v>
      </c>
      <c r="B187" t="s">
        <v>746</v>
      </c>
      <c r="C187">
        <v>92</v>
      </c>
      <c r="D187" t="s">
        <v>716</v>
      </c>
      <c r="E187" s="26">
        <v>44992</v>
      </c>
      <c r="F187">
        <v>58</v>
      </c>
      <c r="G187">
        <v>3.6</v>
      </c>
      <c r="L187">
        <v>2023</v>
      </c>
      <c r="M187" t="s">
        <v>1783</v>
      </c>
      <c r="N187">
        <f>ROUND(Calls[[#This Row],[Satisfaction Rating]],0)</f>
        <v>4</v>
      </c>
    </row>
    <row r="188" spans="1:14" x14ac:dyDescent="0.45">
      <c r="A188" t="s">
        <v>923</v>
      </c>
      <c r="B188" t="s">
        <v>746</v>
      </c>
      <c r="C188">
        <v>41</v>
      </c>
      <c r="D188" t="s">
        <v>737</v>
      </c>
      <c r="E188" s="26">
        <v>44992</v>
      </c>
      <c r="F188">
        <v>68</v>
      </c>
      <c r="G188">
        <v>4</v>
      </c>
      <c r="L188">
        <v>2023</v>
      </c>
      <c r="M188" t="s">
        <v>1783</v>
      </c>
      <c r="N188">
        <f>ROUND(Calls[[#This Row],[Satisfaction Rating]],0)</f>
        <v>4</v>
      </c>
    </row>
    <row r="189" spans="1:14" x14ac:dyDescent="0.45">
      <c r="A189" t="s">
        <v>924</v>
      </c>
      <c r="B189" t="s">
        <v>721</v>
      </c>
      <c r="C189">
        <v>134</v>
      </c>
      <c r="D189" t="s">
        <v>731</v>
      </c>
      <c r="E189" s="26">
        <v>44992</v>
      </c>
      <c r="F189">
        <v>160</v>
      </c>
      <c r="G189">
        <v>4.5</v>
      </c>
      <c r="L189">
        <v>2023</v>
      </c>
      <c r="M189" t="s">
        <v>1783</v>
      </c>
      <c r="N189">
        <f>ROUND(Calls[[#This Row],[Satisfaction Rating]],0)</f>
        <v>5</v>
      </c>
    </row>
    <row r="190" spans="1:14" x14ac:dyDescent="0.45">
      <c r="A190" t="s">
        <v>925</v>
      </c>
      <c r="B190" t="s">
        <v>717</v>
      </c>
      <c r="C190">
        <v>80</v>
      </c>
      <c r="D190" t="s">
        <v>743</v>
      </c>
      <c r="E190" s="26">
        <v>44992</v>
      </c>
      <c r="F190">
        <v>45</v>
      </c>
      <c r="G190">
        <v>3</v>
      </c>
      <c r="L190">
        <v>2023</v>
      </c>
      <c r="M190" t="s">
        <v>1783</v>
      </c>
      <c r="N190">
        <f>ROUND(Calls[[#This Row],[Satisfaction Rating]],0)</f>
        <v>3</v>
      </c>
    </row>
    <row r="191" spans="1:14" x14ac:dyDescent="0.45">
      <c r="A191" t="s">
        <v>926</v>
      </c>
      <c r="B191" t="s">
        <v>738</v>
      </c>
      <c r="C191">
        <v>103</v>
      </c>
      <c r="D191" t="s">
        <v>725</v>
      </c>
      <c r="E191" s="26">
        <v>44993</v>
      </c>
      <c r="F191">
        <v>117</v>
      </c>
      <c r="G191">
        <v>3</v>
      </c>
      <c r="L191">
        <v>2023</v>
      </c>
      <c r="M191" t="s">
        <v>1784</v>
      </c>
      <c r="N191">
        <f>ROUND(Calls[[#This Row],[Satisfaction Rating]],0)</f>
        <v>3</v>
      </c>
    </row>
    <row r="192" spans="1:14" x14ac:dyDescent="0.45">
      <c r="A192" t="s">
        <v>927</v>
      </c>
      <c r="B192" t="s">
        <v>733</v>
      </c>
      <c r="C192">
        <v>20</v>
      </c>
      <c r="D192" t="s">
        <v>716</v>
      </c>
      <c r="E192" s="26">
        <v>44994</v>
      </c>
      <c r="F192">
        <v>22</v>
      </c>
      <c r="G192">
        <v>1.6</v>
      </c>
      <c r="L192">
        <v>2023</v>
      </c>
      <c r="M192" t="s">
        <v>1785</v>
      </c>
      <c r="N192">
        <f>ROUND(Calls[[#This Row],[Satisfaction Rating]],0)</f>
        <v>2</v>
      </c>
    </row>
    <row r="193" spans="1:14" x14ac:dyDescent="0.45">
      <c r="A193" t="s">
        <v>928</v>
      </c>
      <c r="B193" t="s">
        <v>738</v>
      </c>
      <c r="C193">
        <v>75</v>
      </c>
      <c r="D193" t="s">
        <v>743</v>
      </c>
      <c r="E193" s="26">
        <v>44994</v>
      </c>
      <c r="F193">
        <v>195</v>
      </c>
      <c r="G193">
        <v>3</v>
      </c>
      <c r="L193">
        <v>2023</v>
      </c>
      <c r="M193" t="s">
        <v>1785</v>
      </c>
      <c r="N193">
        <f>ROUND(Calls[[#This Row],[Satisfaction Rating]],0)</f>
        <v>3</v>
      </c>
    </row>
    <row r="194" spans="1:14" x14ac:dyDescent="0.45">
      <c r="A194" t="s">
        <v>929</v>
      </c>
      <c r="B194" t="s">
        <v>746</v>
      </c>
      <c r="C194">
        <v>80</v>
      </c>
      <c r="D194" t="s">
        <v>731</v>
      </c>
      <c r="E194" s="26">
        <v>44994</v>
      </c>
      <c r="F194">
        <v>168</v>
      </c>
      <c r="G194">
        <v>3.7</v>
      </c>
      <c r="L194">
        <v>2023</v>
      </c>
      <c r="M194" t="s">
        <v>1785</v>
      </c>
      <c r="N194">
        <f>ROUND(Calls[[#This Row],[Satisfaction Rating]],0)</f>
        <v>4</v>
      </c>
    </row>
    <row r="195" spans="1:14" x14ac:dyDescent="0.45">
      <c r="A195" t="s">
        <v>930</v>
      </c>
      <c r="B195" t="s">
        <v>735</v>
      </c>
      <c r="C195">
        <v>85</v>
      </c>
      <c r="D195" t="s">
        <v>737</v>
      </c>
      <c r="E195" s="26">
        <v>44995</v>
      </c>
      <c r="F195">
        <v>46</v>
      </c>
      <c r="G195">
        <v>4.9000000000000004</v>
      </c>
      <c r="L195">
        <v>2023</v>
      </c>
      <c r="M195" t="s">
        <v>1786</v>
      </c>
      <c r="N195">
        <f>ROUND(Calls[[#This Row],[Satisfaction Rating]],0)</f>
        <v>5</v>
      </c>
    </row>
    <row r="196" spans="1:14" x14ac:dyDescent="0.45">
      <c r="A196" t="s">
        <v>931</v>
      </c>
      <c r="B196" t="s">
        <v>720</v>
      </c>
      <c r="C196">
        <v>155</v>
      </c>
      <c r="D196" t="s">
        <v>716</v>
      </c>
      <c r="E196" s="26">
        <v>44995</v>
      </c>
      <c r="F196">
        <v>164</v>
      </c>
      <c r="G196">
        <v>3.4</v>
      </c>
      <c r="L196">
        <v>2023</v>
      </c>
      <c r="M196" t="s">
        <v>1786</v>
      </c>
      <c r="N196">
        <f>ROUND(Calls[[#This Row],[Satisfaction Rating]],0)</f>
        <v>3</v>
      </c>
    </row>
    <row r="197" spans="1:14" x14ac:dyDescent="0.45">
      <c r="A197" t="s">
        <v>932</v>
      </c>
      <c r="B197" t="s">
        <v>735</v>
      </c>
      <c r="C197">
        <v>63</v>
      </c>
      <c r="D197" t="s">
        <v>737</v>
      </c>
      <c r="E197" s="26">
        <v>44995</v>
      </c>
      <c r="F197">
        <v>48</v>
      </c>
      <c r="G197">
        <v>5</v>
      </c>
      <c r="L197">
        <v>2023</v>
      </c>
      <c r="M197" t="s">
        <v>1786</v>
      </c>
      <c r="N197">
        <f>ROUND(Calls[[#This Row],[Satisfaction Rating]],0)</f>
        <v>5</v>
      </c>
    </row>
    <row r="198" spans="1:14" x14ac:dyDescent="0.45">
      <c r="A198" t="s">
        <v>933</v>
      </c>
      <c r="B198" t="s">
        <v>724</v>
      </c>
      <c r="C198">
        <v>105</v>
      </c>
      <c r="D198" t="s">
        <v>725</v>
      </c>
      <c r="E198" s="26">
        <v>44995</v>
      </c>
      <c r="F198">
        <v>96</v>
      </c>
      <c r="G198">
        <v>5</v>
      </c>
      <c r="L198">
        <v>2023</v>
      </c>
      <c r="M198" t="s">
        <v>1786</v>
      </c>
      <c r="N198">
        <f>ROUND(Calls[[#This Row],[Satisfaction Rating]],0)</f>
        <v>5</v>
      </c>
    </row>
    <row r="199" spans="1:14" x14ac:dyDescent="0.45">
      <c r="A199" t="s">
        <v>934</v>
      </c>
      <c r="B199" t="s">
        <v>735</v>
      </c>
      <c r="C199">
        <v>71</v>
      </c>
      <c r="D199" t="s">
        <v>737</v>
      </c>
      <c r="E199" s="26">
        <v>44995</v>
      </c>
      <c r="F199">
        <v>105</v>
      </c>
      <c r="G199">
        <v>4</v>
      </c>
      <c r="L199">
        <v>2023</v>
      </c>
      <c r="M199" t="s">
        <v>1786</v>
      </c>
      <c r="N199">
        <f>ROUND(Calls[[#This Row],[Satisfaction Rating]],0)</f>
        <v>4</v>
      </c>
    </row>
    <row r="200" spans="1:14" x14ac:dyDescent="0.45">
      <c r="A200" t="s">
        <v>935</v>
      </c>
      <c r="B200" t="s">
        <v>720</v>
      </c>
      <c r="C200">
        <v>100</v>
      </c>
      <c r="D200" t="s">
        <v>737</v>
      </c>
      <c r="E200" s="26">
        <v>44996</v>
      </c>
      <c r="F200">
        <v>44</v>
      </c>
      <c r="G200">
        <v>3.6</v>
      </c>
      <c r="L200">
        <v>2023</v>
      </c>
      <c r="M200" t="s">
        <v>1787</v>
      </c>
      <c r="N200">
        <f>ROUND(Calls[[#This Row],[Satisfaction Rating]],0)</f>
        <v>4</v>
      </c>
    </row>
    <row r="201" spans="1:14" x14ac:dyDescent="0.45">
      <c r="A201" t="s">
        <v>936</v>
      </c>
      <c r="B201" t="s">
        <v>715</v>
      </c>
      <c r="C201">
        <v>93</v>
      </c>
      <c r="D201" t="s">
        <v>731</v>
      </c>
      <c r="E201" s="26">
        <v>44996</v>
      </c>
      <c r="F201">
        <v>132</v>
      </c>
      <c r="G201">
        <v>3.7</v>
      </c>
      <c r="L201">
        <v>2023</v>
      </c>
      <c r="M201" t="s">
        <v>1787</v>
      </c>
      <c r="N201">
        <f>ROUND(Calls[[#This Row],[Satisfaction Rating]],0)</f>
        <v>4</v>
      </c>
    </row>
    <row r="202" spans="1:14" x14ac:dyDescent="0.45">
      <c r="A202" t="s">
        <v>937</v>
      </c>
      <c r="B202" t="s">
        <v>724</v>
      </c>
      <c r="C202">
        <v>84</v>
      </c>
      <c r="D202" t="s">
        <v>716</v>
      </c>
      <c r="E202" s="26">
        <v>44996</v>
      </c>
      <c r="F202">
        <v>54</v>
      </c>
      <c r="G202">
        <v>4.2</v>
      </c>
      <c r="L202">
        <v>2023</v>
      </c>
      <c r="M202" t="s">
        <v>1787</v>
      </c>
      <c r="N202">
        <f>ROUND(Calls[[#This Row],[Satisfaction Rating]],0)</f>
        <v>4</v>
      </c>
    </row>
    <row r="203" spans="1:14" x14ac:dyDescent="0.45">
      <c r="A203" t="s">
        <v>938</v>
      </c>
      <c r="B203" t="s">
        <v>717</v>
      </c>
      <c r="C203">
        <v>56</v>
      </c>
      <c r="D203" t="s">
        <v>743</v>
      </c>
      <c r="E203" s="26">
        <v>44996</v>
      </c>
      <c r="F203">
        <v>129</v>
      </c>
      <c r="G203">
        <v>2.1</v>
      </c>
      <c r="L203">
        <v>2023</v>
      </c>
      <c r="M203" t="s">
        <v>1787</v>
      </c>
      <c r="N203">
        <f>ROUND(Calls[[#This Row],[Satisfaction Rating]],0)</f>
        <v>2</v>
      </c>
    </row>
    <row r="204" spans="1:14" x14ac:dyDescent="0.45">
      <c r="A204" t="s">
        <v>939</v>
      </c>
      <c r="B204" t="s">
        <v>717</v>
      </c>
      <c r="C204">
        <v>63</v>
      </c>
      <c r="D204" t="s">
        <v>737</v>
      </c>
      <c r="E204" s="26">
        <v>44996</v>
      </c>
      <c r="F204">
        <v>42</v>
      </c>
      <c r="G204">
        <v>4</v>
      </c>
      <c r="L204">
        <v>2023</v>
      </c>
      <c r="M204" t="s">
        <v>1787</v>
      </c>
      <c r="N204">
        <f>ROUND(Calls[[#This Row],[Satisfaction Rating]],0)</f>
        <v>4</v>
      </c>
    </row>
    <row r="205" spans="1:14" x14ac:dyDescent="0.45">
      <c r="A205" t="s">
        <v>940</v>
      </c>
      <c r="B205" t="s">
        <v>740</v>
      </c>
      <c r="C205">
        <v>83</v>
      </c>
      <c r="D205" t="s">
        <v>737</v>
      </c>
      <c r="E205" s="26">
        <v>44996</v>
      </c>
      <c r="F205">
        <v>42</v>
      </c>
      <c r="G205">
        <v>4.2</v>
      </c>
      <c r="L205">
        <v>2023</v>
      </c>
      <c r="M205" t="s">
        <v>1787</v>
      </c>
      <c r="N205">
        <f>ROUND(Calls[[#This Row],[Satisfaction Rating]],0)</f>
        <v>4</v>
      </c>
    </row>
    <row r="206" spans="1:14" x14ac:dyDescent="0.45">
      <c r="A206" t="s">
        <v>941</v>
      </c>
      <c r="B206" t="s">
        <v>746</v>
      </c>
      <c r="C206">
        <v>134</v>
      </c>
      <c r="D206" t="s">
        <v>716</v>
      </c>
      <c r="E206" s="26">
        <v>44996</v>
      </c>
      <c r="F206">
        <v>180</v>
      </c>
      <c r="G206">
        <v>3.1</v>
      </c>
      <c r="L206">
        <v>2023</v>
      </c>
      <c r="M206" t="s">
        <v>1787</v>
      </c>
      <c r="N206">
        <f>ROUND(Calls[[#This Row],[Satisfaction Rating]],0)</f>
        <v>3</v>
      </c>
    </row>
    <row r="207" spans="1:14" x14ac:dyDescent="0.45">
      <c r="A207" t="s">
        <v>942</v>
      </c>
      <c r="B207" t="s">
        <v>730</v>
      </c>
      <c r="C207">
        <v>73</v>
      </c>
      <c r="D207" t="s">
        <v>737</v>
      </c>
      <c r="E207" s="26">
        <v>44997</v>
      </c>
      <c r="F207">
        <v>34</v>
      </c>
      <c r="G207">
        <v>4.8</v>
      </c>
      <c r="L207">
        <v>2023</v>
      </c>
      <c r="M207" t="s">
        <v>1781</v>
      </c>
      <c r="N207">
        <f>ROUND(Calls[[#This Row],[Satisfaction Rating]],0)</f>
        <v>5</v>
      </c>
    </row>
    <row r="208" spans="1:14" x14ac:dyDescent="0.45">
      <c r="A208" t="s">
        <v>943</v>
      </c>
      <c r="B208" t="s">
        <v>738</v>
      </c>
      <c r="C208">
        <v>6</v>
      </c>
      <c r="D208" t="s">
        <v>743</v>
      </c>
      <c r="E208" s="26">
        <v>44997</v>
      </c>
      <c r="F208">
        <v>29</v>
      </c>
      <c r="G208">
        <v>4.7</v>
      </c>
      <c r="L208">
        <v>2023</v>
      </c>
      <c r="M208" t="s">
        <v>1781</v>
      </c>
      <c r="N208">
        <f>ROUND(Calls[[#This Row],[Satisfaction Rating]],0)</f>
        <v>5</v>
      </c>
    </row>
    <row r="209" spans="1:14" x14ac:dyDescent="0.45">
      <c r="A209" t="s">
        <v>944</v>
      </c>
      <c r="B209" t="s">
        <v>747</v>
      </c>
      <c r="C209">
        <v>46</v>
      </c>
      <c r="D209" t="s">
        <v>725</v>
      </c>
      <c r="E209" s="26">
        <v>44997</v>
      </c>
      <c r="F209">
        <v>165</v>
      </c>
      <c r="G209">
        <v>3.3</v>
      </c>
      <c r="L209">
        <v>2023</v>
      </c>
      <c r="M209" t="s">
        <v>1781</v>
      </c>
      <c r="N209">
        <f>ROUND(Calls[[#This Row],[Satisfaction Rating]],0)</f>
        <v>3</v>
      </c>
    </row>
    <row r="210" spans="1:14" x14ac:dyDescent="0.45">
      <c r="A210" t="s">
        <v>945</v>
      </c>
      <c r="B210" t="s">
        <v>738</v>
      </c>
      <c r="C210">
        <v>121</v>
      </c>
      <c r="D210" t="s">
        <v>737</v>
      </c>
      <c r="E210" s="26">
        <v>44998</v>
      </c>
      <c r="F210">
        <v>32</v>
      </c>
      <c r="G210">
        <v>3.7</v>
      </c>
      <c r="L210">
        <v>2023</v>
      </c>
      <c r="M210" t="s">
        <v>1782</v>
      </c>
      <c r="N210">
        <f>ROUND(Calls[[#This Row],[Satisfaction Rating]],0)</f>
        <v>4</v>
      </c>
    </row>
    <row r="211" spans="1:14" x14ac:dyDescent="0.45">
      <c r="A211" t="s">
        <v>946</v>
      </c>
      <c r="B211" t="s">
        <v>717</v>
      </c>
      <c r="C211">
        <v>61</v>
      </c>
      <c r="D211" t="s">
        <v>731</v>
      </c>
      <c r="E211" s="26">
        <v>44998</v>
      </c>
      <c r="F211">
        <v>160</v>
      </c>
      <c r="G211">
        <v>4.9000000000000004</v>
      </c>
      <c r="L211">
        <v>2023</v>
      </c>
      <c r="M211" t="s">
        <v>1782</v>
      </c>
      <c r="N211">
        <f>ROUND(Calls[[#This Row],[Satisfaction Rating]],0)</f>
        <v>5</v>
      </c>
    </row>
    <row r="212" spans="1:14" x14ac:dyDescent="0.45">
      <c r="A212" t="s">
        <v>947</v>
      </c>
      <c r="B212" t="s">
        <v>746</v>
      </c>
      <c r="C212">
        <v>144</v>
      </c>
      <c r="D212" t="s">
        <v>716</v>
      </c>
      <c r="E212" s="26">
        <v>44998</v>
      </c>
      <c r="F212">
        <v>140</v>
      </c>
      <c r="G212">
        <v>3.5</v>
      </c>
      <c r="L212">
        <v>2023</v>
      </c>
      <c r="M212" t="s">
        <v>1782</v>
      </c>
      <c r="N212">
        <f>ROUND(Calls[[#This Row],[Satisfaction Rating]],0)</f>
        <v>4</v>
      </c>
    </row>
    <row r="213" spans="1:14" x14ac:dyDescent="0.45">
      <c r="A213" t="s">
        <v>948</v>
      </c>
      <c r="B213" t="s">
        <v>747</v>
      </c>
      <c r="C213">
        <v>145</v>
      </c>
      <c r="D213" t="s">
        <v>716</v>
      </c>
      <c r="E213" s="26">
        <v>44998</v>
      </c>
      <c r="F213">
        <v>136</v>
      </c>
      <c r="G213">
        <v>4.4000000000000004</v>
      </c>
      <c r="L213">
        <v>2023</v>
      </c>
      <c r="M213" t="s">
        <v>1782</v>
      </c>
      <c r="N213">
        <f>ROUND(Calls[[#This Row],[Satisfaction Rating]],0)</f>
        <v>4</v>
      </c>
    </row>
    <row r="214" spans="1:14" x14ac:dyDescent="0.45">
      <c r="A214" t="s">
        <v>949</v>
      </c>
      <c r="B214" t="s">
        <v>724</v>
      </c>
      <c r="C214">
        <v>85</v>
      </c>
      <c r="D214" t="s">
        <v>743</v>
      </c>
      <c r="E214" s="26">
        <v>44998</v>
      </c>
      <c r="F214">
        <v>66</v>
      </c>
      <c r="G214">
        <v>2.8</v>
      </c>
      <c r="L214">
        <v>2023</v>
      </c>
      <c r="M214" t="s">
        <v>1782</v>
      </c>
      <c r="N214">
        <f>ROUND(Calls[[#This Row],[Satisfaction Rating]],0)</f>
        <v>3</v>
      </c>
    </row>
    <row r="215" spans="1:14" x14ac:dyDescent="0.45">
      <c r="A215" t="s">
        <v>950</v>
      </c>
      <c r="B215" t="s">
        <v>747</v>
      </c>
      <c r="C215">
        <v>13</v>
      </c>
      <c r="D215" t="s">
        <v>731</v>
      </c>
      <c r="E215" s="26">
        <v>44999</v>
      </c>
      <c r="F215">
        <v>63</v>
      </c>
      <c r="G215">
        <v>4.0999999999999996</v>
      </c>
      <c r="L215">
        <v>2023</v>
      </c>
      <c r="M215" t="s">
        <v>1783</v>
      </c>
      <c r="N215">
        <f>ROUND(Calls[[#This Row],[Satisfaction Rating]],0)</f>
        <v>4</v>
      </c>
    </row>
    <row r="216" spans="1:14" x14ac:dyDescent="0.45">
      <c r="A216" t="s">
        <v>951</v>
      </c>
      <c r="B216" t="s">
        <v>715</v>
      </c>
      <c r="C216">
        <v>142</v>
      </c>
      <c r="D216" t="s">
        <v>737</v>
      </c>
      <c r="E216" s="26">
        <v>44999</v>
      </c>
      <c r="F216">
        <v>44</v>
      </c>
      <c r="G216">
        <v>3.5</v>
      </c>
      <c r="L216">
        <v>2023</v>
      </c>
      <c r="M216" t="s">
        <v>1783</v>
      </c>
      <c r="N216">
        <f>ROUND(Calls[[#This Row],[Satisfaction Rating]],0)</f>
        <v>4</v>
      </c>
    </row>
    <row r="217" spans="1:14" x14ac:dyDescent="0.45">
      <c r="A217" t="s">
        <v>952</v>
      </c>
      <c r="B217" t="s">
        <v>746</v>
      </c>
      <c r="C217">
        <v>28</v>
      </c>
      <c r="D217" t="s">
        <v>725</v>
      </c>
      <c r="E217" s="26">
        <v>44999</v>
      </c>
      <c r="F217">
        <v>78</v>
      </c>
      <c r="G217">
        <v>3.8</v>
      </c>
      <c r="L217">
        <v>2023</v>
      </c>
      <c r="M217" t="s">
        <v>1783</v>
      </c>
      <c r="N217">
        <f>ROUND(Calls[[#This Row],[Satisfaction Rating]],0)</f>
        <v>4</v>
      </c>
    </row>
    <row r="218" spans="1:14" x14ac:dyDescent="0.45">
      <c r="A218" t="s">
        <v>953</v>
      </c>
      <c r="B218" t="s">
        <v>746</v>
      </c>
      <c r="C218">
        <v>119</v>
      </c>
      <c r="D218" t="s">
        <v>737</v>
      </c>
      <c r="E218" s="26">
        <v>44999</v>
      </c>
      <c r="F218">
        <v>20</v>
      </c>
      <c r="G218">
        <v>3.9</v>
      </c>
      <c r="L218">
        <v>2023</v>
      </c>
      <c r="M218" t="s">
        <v>1783</v>
      </c>
      <c r="N218">
        <f>ROUND(Calls[[#This Row],[Satisfaction Rating]],0)</f>
        <v>4</v>
      </c>
    </row>
    <row r="219" spans="1:14" x14ac:dyDescent="0.45">
      <c r="A219" t="s">
        <v>954</v>
      </c>
      <c r="B219" t="s">
        <v>738</v>
      </c>
      <c r="C219">
        <v>65</v>
      </c>
      <c r="D219" t="s">
        <v>743</v>
      </c>
      <c r="E219" s="26">
        <v>44999</v>
      </c>
      <c r="F219">
        <v>84</v>
      </c>
      <c r="G219">
        <v>2.5</v>
      </c>
      <c r="L219">
        <v>2023</v>
      </c>
      <c r="M219" t="s">
        <v>1783</v>
      </c>
      <c r="N219">
        <f>ROUND(Calls[[#This Row],[Satisfaction Rating]],0)</f>
        <v>3</v>
      </c>
    </row>
    <row r="220" spans="1:14" x14ac:dyDescent="0.45">
      <c r="A220" t="s">
        <v>955</v>
      </c>
      <c r="B220" t="s">
        <v>721</v>
      </c>
      <c r="C220">
        <v>68</v>
      </c>
      <c r="D220" t="s">
        <v>743</v>
      </c>
      <c r="E220" s="26">
        <v>44999</v>
      </c>
      <c r="F220">
        <v>32</v>
      </c>
      <c r="G220">
        <v>4.9000000000000004</v>
      </c>
      <c r="L220">
        <v>2023</v>
      </c>
      <c r="M220" t="s">
        <v>1783</v>
      </c>
      <c r="N220">
        <f>ROUND(Calls[[#This Row],[Satisfaction Rating]],0)</f>
        <v>5</v>
      </c>
    </row>
    <row r="221" spans="1:14" x14ac:dyDescent="0.45">
      <c r="A221" t="s">
        <v>956</v>
      </c>
      <c r="B221" t="s">
        <v>740</v>
      </c>
      <c r="C221">
        <v>72</v>
      </c>
      <c r="D221" t="s">
        <v>725</v>
      </c>
      <c r="E221" s="26">
        <v>44999</v>
      </c>
      <c r="F221">
        <v>132</v>
      </c>
      <c r="G221">
        <v>3.4</v>
      </c>
      <c r="L221">
        <v>2023</v>
      </c>
      <c r="M221" t="s">
        <v>1783</v>
      </c>
      <c r="N221">
        <f>ROUND(Calls[[#This Row],[Satisfaction Rating]],0)</f>
        <v>3</v>
      </c>
    </row>
    <row r="222" spans="1:14" x14ac:dyDescent="0.45">
      <c r="A222" t="s">
        <v>957</v>
      </c>
      <c r="B222" t="s">
        <v>740</v>
      </c>
      <c r="C222">
        <v>63</v>
      </c>
      <c r="D222" t="s">
        <v>716</v>
      </c>
      <c r="E222" s="26">
        <v>44999</v>
      </c>
      <c r="F222">
        <v>105</v>
      </c>
      <c r="G222">
        <v>3.3</v>
      </c>
      <c r="L222">
        <v>2023</v>
      </c>
      <c r="M222" t="s">
        <v>1783</v>
      </c>
      <c r="N222">
        <f>ROUND(Calls[[#This Row],[Satisfaction Rating]],0)</f>
        <v>3</v>
      </c>
    </row>
    <row r="223" spans="1:14" x14ac:dyDescent="0.45">
      <c r="A223" t="s">
        <v>958</v>
      </c>
      <c r="B223" t="s">
        <v>720</v>
      </c>
      <c r="C223">
        <v>139</v>
      </c>
      <c r="D223" t="s">
        <v>737</v>
      </c>
      <c r="E223" s="26">
        <v>45000</v>
      </c>
      <c r="F223">
        <v>48</v>
      </c>
      <c r="G223">
        <v>4.7</v>
      </c>
      <c r="L223">
        <v>2023</v>
      </c>
      <c r="M223" t="s">
        <v>1784</v>
      </c>
      <c r="N223">
        <f>ROUND(Calls[[#This Row],[Satisfaction Rating]],0)</f>
        <v>5</v>
      </c>
    </row>
    <row r="224" spans="1:14" x14ac:dyDescent="0.45">
      <c r="A224" t="s">
        <v>959</v>
      </c>
      <c r="B224" t="s">
        <v>746</v>
      </c>
      <c r="C224">
        <v>59</v>
      </c>
      <c r="D224" t="s">
        <v>737</v>
      </c>
      <c r="E224" s="26">
        <v>45000</v>
      </c>
      <c r="F224">
        <v>64</v>
      </c>
      <c r="G224">
        <v>4</v>
      </c>
      <c r="L224">
        <v>2023</v>
      </c>
      <c r="M224" t="s">
        <v>1784</v>
      </c>
      <c r="N224">
        <f>ROUND(Calls[[#This Row],[Satisfaction Rating]],0)</f>
        <v>4</v>
      </c>
    </row>
    <row r="225" spans="1:14" x14ac:dyDescent="0.45">
      <c r="A225" t="s">
        <v>960</v>
      </c>
      <c r="B225" t="s">
        <v>733</v>
      </c>
      <c r="C225">
        <v>138</v>
      </c>
      <c r="D225" t="s">
        <v>716</v>
      </c>
      <c r="E225" s="26">
        <v>45000</v>
      </c>
      <c r="F225">
        <v>44</v>
      </c>
      <c r="G225">
        <v>3.8</v>
      </c>
      <c r="L225">
        <v>2023</v>
      </c>
      <c r="M225" t="s">
        <v>1784</v>
      </c>
      <c r="N225">
        <f>ROUND(Calls[[#This Row],[Satisfaction Rating]],0)</f>
        <v>4</v>
      </c>
    </row>
    <row r="226" spans="1:14" x14ac:dyDescent="0.45">
      <c r="A226" t="s">
        <v>961</v>
      </c>
      <c r="B226" t="s">
        <v>720</v>
      </c>
      <c r="C226">
        <v>47</v>
      </c>
      <c r="D226" t="s">
        <v>725</v>
      </c>
      <c r="E226" s="26">
        <v>45000</v>
      </c>
      <c r="F226">
        <v>120</v>
      </c>
      <c r="G226">
        <v>3.1</v>
      </c>
      <c r="L226">
        <v>2023</v>
      </c>
      <c r="M226" t="s">
        <v>1784</v>
      </c>
      <c r="N226">
        <f>ROUND(Calls[[#This Row],[Satisfaction Rating]],0)</f>
        <v>3</v>
      </c>
    </row>
    <row r="227" spans="1:14" x14ac:dyDescent="0.45">
      <c r="A227" t="s">
        <v>962</v>
      </c>
      <c r="B227" t="s">
        <v>733</v>
      </c>
      <c r="C227">
        <v>74</v>
      </c>
      <c r="D227" t="s">
        <v>725</v>
      </c>
      <c r="E227" s="26">
        <v>45000</v>
      </c>
      <c r="F227">
        <v>144</v>
      </c>
      <c r="G227">
        <v>4.8</v>
      </c>
      <c r="L227">
        <v>2023</v>
      </c>
      <c r="M227" t="s">
        <v>1784</v>
      </c>
      <c r="N227">
        <f>ROUND(Calls[[#This Row],[Satisfaction Rating]],0)</f>
        <v>5</v>
      </c>
    </row>
    <row r="228" spans="1:14" x14ac:dyDescent="0.45">
      <c r="A228" t="s">
        <v>963</v>
      </c>
      <c r="B228" t="s">
        <v>740</v>
      </c>
      <c r="C228">
        <v>65</v>
      </c>
      <c r="D228" t="s">
        <v>725</v>
      </c>
      <c r="E228" s="26">
        <v>45000</v>
      </c>
      <c r="F228">
        <v>87</v>
      </c>
      <c r="G228">
        <v>2.7</v>
      </c>
      <c r="L228">
        <v>2023</v>
      </c>
      <c r="M228" t="s">
        <v>1784</v>
      </c>
      <c r="N228">
        <f>ROUND(Calls[[#This Row],[Satisfaction Rating]],0)</f>
        <v>3</v>
      </c>
    </row>
    <row r="229" spans="1:14" x14ac:dyDescent="0.45">
      <c r="A229" t="s">
        <v>964</v>
      </c>
      <c r="B229" t="s">
        <v>730</v>
      </c>
      <c r="C229">
        <v>123</v>
      </c>
      <c r="D229" t="s">
        <v>743</v>
      </c>
      <c r="E229" s="26">
        <v>45000</v>
      </c>
      <c r="F229">
        <v>36</v>
      </c>
      <c r="G229">
        <v>3.6</v>
      </c>
      <c r="L229">
        <v>2023</v>
      </c>
      <c r="M229" t="s">
        <v>1784</v>
      </c>
      <c r="N229">
        <f>ROUND(Calls[[#This Row],[Satisfaction Rating]],0)</f>
        <v>4</v>
      </c>
    </row>
    <row r="230" spans="1:14" x14ac:dyDescent="0.45">
      <c r="A230" t="s">
        <v>965</v>
      </c>
      <c r="B230" t="s">
        <v>740</v>
      </c>
      <c r="C230">
        <v>90</v>
      </c>
      <c r="D230" t="s">
        <v>737</v>
      </c>
      <c r="E230" s="26">
        <v>45001</v>
      </c>
      <c r="F230">
        <v>72</v>
      </c>
      <c r="G230">
        <v>4.7</v>
      </c>
      <c r="L230">
        <v>2023</v>
      </c>
      <c r="M230" t="s">
        <v>1785</v>
      </c>
      <c r="N230">
        <f>ROUND(Calls[[#This Row],[Satisfaction Rating]],0)</f>
        <v>5</v>
      </c>
    </row>
    <row r="231" spans="1:14" x14ac:dyDescent="0.45">
      <c r="A231" t="s">
        <v>966</v>
      </c>
      <c r="B231" t="s">
        <v>717</v>
      </c>
      <c r="C231">
        <v>127</v>
      </c>
      <c r="D231" t="s">
        <v>716</v>
      </c>
      <c r="E231" s="26">
        <v>45001</v>
      </c>
      <c r="F231">
        <v>150</v>
      </c>
      <c r="G231">
        <v>4.4000000000000004</v>
      </c>
      <c r="L231">
        <v>2023</v>
      </c>
      <c r="M231" t="s">
        <v>1785</v>
      </c>
      <c r="N231">
        <f>ROUND(Calls[[#This Row],[Satisfaction Rating]],0)</f>
        <v>4</v>
      </c>
    </row>
    <row r="232" spans="1:14" x14ac:dyDescent="0.45">
      <c r="A232" t="s">
        <v>967</v>
      </c>
      <c r="B232" t="s">
        <v>728</v>
      </c>
      <c r="C232">
        <v>60</v>
      </c>
      <c r="D232" t="s">
        <v>725</v>
      </c>
      <c r="E232" s="26">
        <v>45001</v>
      </c>
      <c r="F232">
        <v>68</v>
      </c>
      <c r="G232">
        <v>4.3</v>
      </c>
      <c r="L232">
        <v>2023</v>
      </c>
      <c r="M232" t="s">
        <v>1785</v>
      </c>
      <c r="N232">
        <f>ROUND(Calls[[#This Row],[Satisfaction Rating]],0)</f>
        <v>4</v>
      </c>
    </row>
    <row r="233" spans="1:14" x14ac:dyDescent="0.45">
      <c r="A233" t="s">
        <v>968</v>
      </c>
      <c r="B233" t="s">
        <v>720</v>
      </c>
      <c r="C233">
        <v>94</v>
      </c>
      <c r="D233" t="s">
        <v>716</v>
      </c>
      <c r="E233" s="26">
        <v>45001</v>
      </c>
      <c r="F233">
        <v>99</v>
      </c>
      <c r="G233">
        <v>4.9000000000000004</v>
      </c>
      <c r="L233">
        <v>2023</v>
      </c>
      <c r="M233" t="s">
        <v>1785</v>
      </c>
      <c r="N233">
        <f>ROUND(Calls[[#This Row],[Satisfaction Rating]],0)</f>
        <v>5</v>
      </c>
    </row>
    <row r="234" spans="1:14" x14ac:dyDescent="0.45">
      <c r="A234" t="s">
        <v>969</v>
      </c>
      <c r="B234" t="s">
        <v>730</v>
      </c>
      <c r="C234">
        <v>54</v>
      </c>
      <c r="D234" t="s">
        <v>725</v>
      </c>
      <c r="E234" s="26">
        <v>45001</v>
      </c>
      <c r="F234">
        <v>26</v>
      </c>
      <c r="G234">
        <v>4.8</v>
      </c>
      <c r="L234">
        <v>2023</v>
      </c>
      <c r="M234" t="s">
        <v>1785</v>
      </c>
      <c r="N234">
        <f>ROUND(Calls[[#This Row],[Satisfaction Rating]],0)</f>
        <v>5</v>
      </c>
    </row>
    <row r="235" spans="1:14" x14ac:dyDescent="0.45">
      <c r="A235" t="s">
        <v>970</v>
      </c>
      <c r="B235" t="s">
        <v>740</v>
      </c>
      <c r="C235">
        <v>104</v>
      </c>
      <c r="D235" t="s">
        <v>725</v>
      </c>
      <c r="E235" s="26">
        <v>45001</v>
      </c>
      <c r="F235">
        <v>88</v>
      </c>
      <c r="G235">
        <v>3.2</v>
      </c>
      <c r="L235">
        <v>2023</v>
      </c>
      <c r="M235" t="s">
        <v>1785</v>
      </c>
      <c r="N235">
        <f>ROUND(Calls[[#This Row],[Satisfaction Rating]],0)</f>
        <v>3</v>
      </c>
    </row>
    <row r="236" spans="1:14" x14ac:dyDescent="0.45">
      <c r="A236" t="s">
        <v>971</v>
      </c>
      <c r="B236" t="s">
        <v>735</v>
      </c>
      <c r="C236">
        <v>100</v>
      </c>
      <c r="D236" t="s">
        <v>725</v>
      </c>
      <c r="E236" s="26">
        <v>45001</v>
      </c>
      <c r="F236">
        <v>124</v>
      </c>
      <c r="G236">
        <v>3.4</v>
      </c>
      <c r="L236">
        <v>2023</v>
      </c>
      <c r="M236" t="s">
        <v>1785</v>
      </c>
      <c r="N236">
        <f>ROUND(Calls[[#This Row],[Satisfaction Rating]],0)</f>
        <v>3</v>
      </c>
    </row>
    <row r="237" spans="1:14" x14ac:dyDescent="0.45">
      <c r="A237" t="s">
        <v>972</v>
      </c>
      <c r="B237" t="s">
        <v>733</v>
      </c>
      <c r="C237">
        <v>84</v>
      </c>
      <c r="D237" t="s">
        <v>725</v>
      </c>
      <c r="E237" s="26">
        <v>45001</v>
      </c>
      <c r="F237">
        <v>72</v>
      </c>
      <c r="G237">
        <v>3.5</v>
      </c>
      <c r="L237">
        <v>2023</v>
      </c>
      <c r="M237" t="s">
        <v>1785</v>
      </c>
      <c r="N237">
        <f>ROUND(Calls[[#This Row],[Satisfaction Rating]],0)</f>
        <v>4</v>
      </c>
    </row>
    <row r="238" spans="1:14" x14ac:dyDescent="0.45">
      <c r="A238" t="s">
        <v>973</v>
      </c>
      <c r="B238" t="s">
        <v>715</v>
      </c>
      <c r="C238">
        <v>92</v>
      </c>
      <c r="D238" t="s">
        <v>731</v>
      </c>
      <c r="E238" s="26">
        <v>45002</v>
      </c>
      <c r="F238">
        <v>125</v>
      </c>
      <c r="G238">
        <v>4.9000000000000004</v>
      </c>
      <c r="L238">
        <v>2023</v>
      </c>
      <c r="M238" t="s">
        <v>1786</v>
      </c>
      <c r="N238">
        <f>ROUND(Calls[[#This Row],[Satisfaction Rating]],0)</f>
        <v>5</v>
      </c>
    </row>
    <row r="239" spans="1:14" x14ac:dyDescent="0.45">
      <c r="A239" t="s">
        <v>974</v>
      </c>
      <c r="B239" t="s">
        <v>742</v>
      </c>
      <c r="C239">
        <v>64</v>
      </c>
      <c r="D239" t="s">
        <v>716</v>
      </c>
      <c r="E239" s="26">
        <v>45002</v>
      </c>
      <c r="F239">
        <v>22</v>
      </c>
      <c r="G239">
        <v>4.0999999999999996</v>
      </c>
      <c r="L239">
        <v>2023</v>
      </c>
      <c r="M239" t="s">
        <v>1786</v>
      </c>
      <c r="N239">
        <f>ROUND(Calls[[#This Row],[Satisfaction Rating]],0)</f>
        <v>4</v>
      </c>
    </row>
    <row r="240" spans="1:14" x14ac:dyDescent="0.45">
      <c r="A240" t="s">
        <v>975</v>
      </c>
      <c r="B240" t="s">
        <v>724</v>
      </c>
      <c r="C240">
        <v>89</v>
      </c>
      <c r="D240" t="s">
        <v>737</v>
      </c>
      <c r="E240" s="26">
        <v>45003</v>
      </c>
      <c r="F240">
        <v>70</v>
      </c>
      <c r="G240">
        <v>4.9000000000000004</v>
      </c>
      <c r="L240">
        <v>2023</v>
      </c>
      <c r="M240" t="s">
        <v>1787</v>
      </c>
      <c r="N240">
        <f>ROUND(Calls[[#This Row],[Satisfaction Rating]],0)</f>
        <v>5</v>
      </c>
    </row>
    <row r="241" spans="1:14" x14ac:dyDescent="0.45">
      <c r="A241" t="s">
        <v>976</v>
      </c>
      <c r="B241" t="s">
        <v>751</v>
      </c>
      <c r="C241">
        <v>40</v>
      </c>
      <c r="D241" t="s">
        <v>725</v>
      </c>
      <c r="E241" s="26">
        <v>45003</v>
      </c>
      <c r="F241">
        <v>24</v>
      </c>
      <c r="G241">
        <v>4.3</v>
      </c>
      <c r="L241">
        <v>2023</v>
      </c>
      <c r="M241" t="s">
        <v>1787</v>
      </c>
      <c r="N241">
        <f>ROUND(Calls[[#This Row],[Satisfaction Rating]],0)</f>
        <v>4</v>
      </c>
    </row>
    <row r="242" spans="1:14" x14ac:dyDescent="0.45">
      <c r="A242" t="s">
        <v>977</v>
      </c>
      <c r="B242" t="s">
        <v>746</v>
      </c>
      <c r="C242">
        <v>75</v>
      </c>
      <c r="D242" t="s">
        <v>743</v>
      </c>
      <c r="E242" s="26">
        <v>45003</v>
      </c>
      <c r="F242">
        <v>32</v>
      </c>
      <c r="G242">
        <v>4.0999999999999996</v>
      </c>
      <c r="L242">
        <v>2023</v>
      </c>
      <c r="M242" t="s">
        <v>1787</v>
      </c>
      <c r="N242">
        <f>ROUND(Calls[[#This Row],[Satisfaction Rating]],0)</f>
        <v>4</v>
      </c>
    </row>
    <row r="243" spans="1:14" x14ac:dyDescent="0.45">
      <c r="A243" t="s">
        <v>978</v>
      </c>
      <c r="B243" t="s">
        <v>717</v>
      </c>
      <c r="C243">
        <v>106</v>
      </c>
      <c r="D243" t="s">
        <v>731</v>
      </c>
      <c r="E243" s="26">
        <v>45003</v>
      </c>
      <c r="F243">
        <v>112</v>
      </c>
      <c r="G243">
        <v>4.4000000000000004</v>
      </c>
      <c r="L243">
        <v>2023</v>
      </c>
      <c r="M243" t="s">
        <v>1787</v>
      </c>
      <c r="N243">
        <f>ROUND(Calls[[#This Row],[Satisfaction Rating]],0)</f>
        <v>4</v>
      </c>
    </row>
    <row r="244" spans="1:14" x14ac:dyDescent="0.45">
      <c r="A244" t="s">
        <v>979</v>
      </c>
      <c r="B244" t="s">
        <v>742</v>
      </c>
      <c r="C244">
        <v>58</v>
      </c>
      <c r="D244" t="s">
        <v>725</v>
      </c>
      <c r="E244" s="26">
        <v>45004</v>
      </c>
      <c r="F244">
        <v>43</v>
      </c>
      <c r="G244">
        <v>4.5</v>
      </c>
      <c r="L244">
        <v>2023</v>
      </c>
      <c r="M244" t="s">
        <v>1781</v>
      </c>
      <c r="N244">
        <f>ROUND(Calls[[#This Row],[Satisfaction Rating]],0)</f>
        <v>5</v>
      </c>
    </row>
    <row r="245" spans="1:14" x14ac:dyDescent="0.45">
      <c r="A245" t="s">
        <v>980</v>
      </c>
      <c r="B245" t="s">
        <v>733</v>
      </c>
      <c r="C245">
        <v>84</v>
      </c>
      <c r="D245" t="s">
        <v>731</v>
      </c>
      <c r="E245" s="26">
        <v>45004</v>
      </c>
      <c r="F245">
        <v>22</v>
      </c>
      <c r="G245">
        <v>3.5</v>
      </c>
      <c r="L245">
        <v>2023</v>
      </c>
      <c r="M245" t="s">
        <v>1781</v>
      </c>
      <c r="N245">
        <f>ROUND(Calls[[#This Row],[Satisfaction Rating]],0)</f>
        <v>4</v>
      </c>
    </row>
    <row r="246" spans="1:14" x14ac:dyDescent="0.45">
      <c r="A246" t="s">
        <v>981</v>
      </c>
      <c r="B246" t="s">
        <v>740</v>
      </c>
      <c r="C246">
        <v>140</v>
      </c>
      <c r="D246" t="s">
        <v>731</v>
      </c>
      <c r="E246" s="26">
        <v>45004</v>
      </c>
      <c r="F246">
        <v>93</v>
      </c>
      <c r="G246">
        <v>4.4000000000000004</v>
      </c>
      <c r="L246">
        <v>2023</v>
      </c>
      <c r="M246" t="s">
        <v>1781</v>
      </c>
      <c r="N246">
        <f>ROUND(Calls[[#This Row],[Satisfaction Rating]],0)</f>
        <v>4</v>
      </c>
    </row>
    <row r="247" spans="1:14" x14ac:dyDescent="0.45">
      <c r="A247" t="s">
        <v>982</v>
      </c>
      <c r="B247" t="s">
        <v>742</v>
      </c>
      <c r="C247">
        <v>67</v>
      </c>
      <c r="D247" t="s">
        <v>731</v>
      </c>
      <c r="E247" s="26">
        <v>45004</v>
      </c>
      <c r="F247">
        <v>45</v>
      </c>
      <c r="G247">
        <v>3.5</v>
      </c>
      <c r="L247">
        <v>2023</v>
      </c>
      <c r="M247" t="s">
        <v>1781</v>
      </c>
      <c r="N247">
        <f>ROUND(Calls[[#This Row],[Satisfaction Rating]],0)</f>
        <v>4</v>
      </c>
    </row>
    <row r="248" spans="1:14" x14ac:dyDescent="0.45">
      <c r="A248" t="s">
        <v>983</v>
      </c>
      <c r="B248" t="s">
        <v>720</v>
      </c>
      <c r="C248">
        <v>126</v>
      </c>
      <c r="D248" t="s">
        <v>731</v>
      </c>
      <c r="E248" s="26">
        <v>45005</v>
      </c>
      <c r="F248">
        <v>96</v>
      </c>
      <c r="G248">
        <v>3.8</v>
      </c>
      <c r="L248">
        <v>2023</v>
      </c>
      <c r="M248" t="s">
        <v>1782</v>
      </c>
      <c r="N248">
        <f>ROUND(Calls[[#This Row],[Satisfaction Rating]],0)</f>
        <v>4</v>
      </c>
    </row>
    <row r="249" spans="1:14" x14ac:dyDescent="0.45">
      <c r="A249" t="s">
        <v>984</v>
      </c>
      <c r="B249" t="s">
        <v>720</v>
      </c>
      <c r="C249">
        <v>89</v>
      </c>
      <c r="D249" t="s">
        <v>725</v>
      </c>
      <c r="E249" s="26">
        <v>45005</v>
      </c>
      <c r="F249">
        <v>96</v>
      </c>
      <c r="G249">
        <v>3.3</v>
      </c>
      <c r="L249">
        <v>2023</v>
      </c>
      <c r="M249" t="s">
        <v>1782</v>
      </c>
      <c r="N249">
        <f>ROUND(Calls[[#This Row],[Satisfaction Rating]],0)</f>
        <v>3</v>
      </c>
    </row>
    <row r="250" spans="1:14" x14ac:dyDescent="0.45">
      <c r="A250" t="s">
        <v>985</v>
      </c>
      <c r="B250" t="s">
        <v>724</v>
      </c>
      <c r="C250">
        <v>56</v>
      </c>
      <c r="D250" t="s">
        <v>716</v>
      </c>
      <c r="E250" s="26">
        <v>45005</v>
      </c>
      <c r="F250">
        <v>31</v>
      </c>
      <c r="G250">
        <v>4.4000000000000004</v>
      </c>
      <c r="L250">
        <v>2023</v>
      </c>
      <c r="M250" t="s">
        <v>1782</v>
      </c>
      <c r="N250">
        <f>ROUND(Calls[[#This Row],[Satisfaction Rating]],0)</f>
        <v>4</v>
      </c>
    </row>
    <row r="251" spans="1:14" x14ac:dyDescent="0.45">
      <c r="A251" t="s">
        <v>986</v>
      </c>
      <c r="B251" t="s">
        <v>730</v>
      </c>
      <c r="C251">
        <v>48</v>
      </c>
      <c r="D251" t="s">
        <v>725</v>
      </c>
      <c r="E251" s="26">
        <v>45005</v>
      </c>
      <c r="F251">
        <v>200</v>
      </c>
      <c r="G251">
        <v>3.9</v>
      </c>
      <c r="L251">
        <v>2023</v>
      </c>
      <c r="M251" t="s">
        <v>1782</v>
      </c>
      <c r="N251">
        <f>ROUND(Calls[[#This Row],[Satisfaction Rating]],0)</f>
        <v>4</v>
      </c>
    </row>
    <row r="252" spans="1:14" x14ac:dyDescent="0.45">
      <c r="A252" t="s">
        <v>987</v>
      </c>
      <c r="B252" t="s">
        <v>720</v>
      </c>
      <c r="C252">
        <v>55</v>
      </c>
      <c r="D252" t="s">
        <v>716</v>
      </c>
      <c r="E252" s="26">
        <v>45005</v>
      </c>
      <c r="F252">
        <v>99</v>
      </c>
      <c r="G252">
        <v>2.7</v>
      </c>
      <c r="L252">
        <v>2023</v>
      </c>
      <c r="M252" t="s">
        <v>1782</v>
      </c>
      <c r="N252">
        <f>ROUND(Calls[[#This Row],[Satisfaction Rating]],0)</f>
        <v>3</v>
      </c>
    </row>
    <row r="253" spans="1:14" x14ac:dyDescent="0.45">
      <c r="A253" t="s">
        <v>988</v>
      </c>
      <c r="B253" t="s">
        <v>728</v>
      </c>
      <c r="C253">
        <v>88</v>
      </c>
      <c r="D253" t="s">
        <v>743</v>
      </c>
      <c r="E253" s="26">
        <v>45005</v>
      </c>
      <c r="F253">
        <v>144</v>
      </c>
      <c r="G253">
        <v>2.9</v>
      </c>
      <c r="L253">
        <v>2023</v>
      </c>
      <c r="M253" t="s">
        <v>1782</v>
      </c>
      <c r="N253">
        <f>ROUND(Calls[[#This Row],[Satisfaction Rating]],0)</f>
        <v>3</v>
      </c>
    </row>
    <row r="254" spans="1:14" x14ac:dyDescent="0.45">
      <c r="A254" t="s">
        <v>989</v>
      </c>
      <c r="B254" t="s">
        <v>724</v>
      </c>
      <c r="C254">
        <v>102</v>
      </c>
      <c r="D254" t="s">
        <v>731</v>
      </c>
      <c r="E254" s="26">
        <v>45006</v>
      </c>
      <c r="F254">
        <v>81</v>
      </c>
      <c r="G254">
        <v>4</v>
      </c>
      <c r="L254">
        <v>2023</v>
      </c>
      <c r="M254" t="s">
        <v>1783</v>
      </c>
      <c r="N254">
        <f>ROUND(Calls[[#This Row],[Satisfaction Rating]],0)</f>
        <v>4</v>
      </c>
    </row>
    <row r="255" spans="1:14" x14ac:dyDescent="0.45">
      <c r="A255" t="s">
        <v>990</v>
      </c>
      <c r="B255" t="s">
        <v>728</v>
      </c>
      <c r="C255">
        <v>155</v>
      </c>
      <c r="D255" t="s">
        <v>743</v>
      </c>
      <c r="E255" s="26">
        <v>45006</v>
      </c>
      <c r="F255">
        <v>70</v>
      </c>
      <c r="G255">
        <v>4.4000000000000004</v>
      </c>
      <c r="L255">
        <v>2023</v>
      </c>
      <c r="M255" t="s">
        <v>1783</v>
      </c>
      <c r="N255">
        <f>ROUND(Calls[[#This Row],[Satisfaction Rating]],0)</f>
        <v>4</v>
      </c>
    </row>
    <row r="256" spans="1:14" x14ac:dyDescent="0.45">
      <c r="A256" t="s">
        <v>991</v>
      </c>
      <c r="B256" t="s">
        <v>720</v>
      </c>
      <c r="C256">
        <v>63</v>
      </c>
      <c r="D256" t="s">
        <v>743</v>
      </c>
      <c r="E256" s="26">
        <v>45006</v>
      </c>
      <c r="F256">
        <v>148</v>
      </c>
      <c r="G256">
        <v>5</v>
      </c>
      <c r="L256">
        <v>2023</v>
      </c>
      <c r="M256" t="s">
        <v>1783</v>
      </c>
      <c r="N256">
        <f>ROUND(Calls[[#This Row],[Satisfaction Rating]],0)</f>
        <v>5</v>
      </c>
    </row>
    <row r="257" spans="1:14" x14ac:dyDescent="0.45">
      <c r="A257" t="s">
        <v>992</v>
      </c>
      <c r="B257" t="s">
        <v>735</v>
      </c>
      <c r="C257">
        <v>59</v>
      </c>
      <c r="D257" t="s">
        <v>731</v>
      </c>
      <c r="E257" s="26">
        <v>45006</v>
      </c>
      <c r="F257">
        <v>215</v>
      </c>
      <c r="G257">
        <v>4.0999999999999996</v>
      </c>
      <c r="L257">
        <v>2023</v>
      </c>
      <c r="M257" t="s">
        <v>1783</v>
      </c>
      <c r="N257">
        <f>ROUND(Calls[[#This Row],[Satisfaction Rating]],0)</f>
        <v>4</v>
      </c>
    </row>
    <row r="258" spans="1:14" x14ac:dyDescent="0.45">
      <c r="A258" t="s">
        <v>993</v>
      </c>
      <c r="B258" t="s">
        <v>735</v>
      </c>
      <c r="C258">
        <v>144</v>
      </c>
      <c r="D258" t="s">
        <v>725</v>
      </c>
      <c r="E258" s="26">
        <v>45006</v>
      </c>
      <c r="F258">
        <v>124</v>
      </c>
      <c r="G258">
        <v>4.4000000000000004</v>
      </c>
      <c r="L258">
        <v>2023</v>
      </c>
      <c r="M258" t="s">
        <v>1783</v>
      </c>
      <c r="N258">
        <f>ROUND(Calls[[#This Row],[Satisfaction Rating]],0)</f>
        <v>4</v>
      </c>
    </row>
    <row r="259" spans="1:14" x14ac:dyDescent="0.45">
      <c r="A259" t="s">
        <v>994</v>
      </c>
      <c r="B259" t="s">
        <v>733</v>
      </c>
      <c r="C259">
        <v>113</v>
      </c>
      <c r="D259" t="s">
        <v>737</v>
      </c>
      <c r="E259" s="26">
        <v>45006</v>
      </c>
      <c r="F259">
        <v>168</v>
      </c>
      <c r="G259">
        <v>4.0999999999999996</v>
      </c>
      <c r="L259">
        <v>2023</v>
      </c>
      <c r="M259" t="s">
        <v>1783</v>
      </c>
      <c r="N259">
        <f>ROUND(Calls[[#This Row],[Satisfaction Rating]],0)</f>
        <v>4</v>
      </c>
    </row>
    <row r="260" spans="1:14" x14ac:dyDescent="0.45">
      <c r="A260" t="s">
        <v>995</v>
      </c>
      <c r="B260" t="s">
        <v>747</v>
      </c>
      <c r="C260">
        <v>154</v>
      </c>
      <c r="D260" t="s">
        <v>716</v>
      </c>
      <c r="E260" s="26">
        <v>45006</v>
      </c>
      <c r="F260">
        <v>90</v>
      </c>
      <c r="G260">
        <v>4.5</v>
      </c>
      <c r="L260">
        <v>2023</v>
      </c>
      <c r="M260" t="s">
        <v>1783</v>
      </c>
      <c r="N260">
        <f>ROUND(Calls[[#This Row],[Satisfaction Rating]],0)</f>
        <v>5</v>
      </c>
    </row>
    <row r="261" spans="1:14" x14ac:dyDescent="0.45">
      <c r="A261" t="s">
        <v>996</v>
      </c>
      <c r="B261" t="s">
        <v>747</v>
      </c>
      <c r="C261">
        <v>58</v>
      </c>
      <c r="D261" t="s">
        <v>731</v>
      </c>
      <c r="E261" s="26">
        <v>45007</v>
      </c>
      <c r="F261">
        <v>176</v>
      </c>
      <c r="G261">
        <v>4.2</v>
      </c>
      <c r="L261">
        <v>2023</v>
      </c>
      <c r="M261" t="s">
        <v>1784</v>
      </c>
      <c r="N261">
        <f>ROUND(Calls[[#This Row],[Satisfaction Rating]],0)</f>
        <v>4</v>
      </c>
    </row>
    <row r="262" spans="1:14" x14ac:dyDescent="0.45">
      <c r="A262" t="s">
        <v>997</v>
      </c>
      <c r="B262" t="s">
        <v>730</v>
      </c>
      <c r="C262">
        <v>63</v>
      </c>
      <c r="D262" t="s">
        <v>743</v>
      </c>
      <c r="E262" s="26">
        <v>45007</v>
      </c>
      <c r="F262">
        <v>87</v>
      </c>
      <c r="G262">
        <v>4.5999999999999996</v>
      </c>
      <c r="L262">
        <v>2023</v>
      </c>
      <c r="M262" t="s">
        <v>1784</v>
      </c>
      <c r="N262">
        <f>ROUND(Calls[[#This Row],[Satisfaction Rating]],0)</f>
        <v>5</v>
      </c>
    </row>
    <row r="263" spans="1:14" x14ac:dyDescent="0.45">
      <c r="A263" t="s">
        <v>998</v>
      </c>
      <c r="B263" t="s">
        <v>740</v>
      </c>
      <c r="C263">
        <v>59</v>
      </c>
      <c r="D263" t="s">
        <v>725</v>
      </c>
      <c r="E263" s="26">
        <v>45007</v>
      </c>
      <c r="F263">
        <v>128</v>
      </c>
      <c r="G263">
        <v>4.5</v>
      </c>
      <c r="L263">
        <v>2023</v>
      </c>
      <c r="M263" t="s">
        <v>1784</v>
      </c>
      <c r="N263">
        <f>ROUND(Calls[[#This Row],[Satisfaction Rating]],0)</f>
        <v>5</v>
      </c>
    </row>
    <row r="264" spans="1:14" x14ac:dyDescent="0.45">
      <c r="A264" t="s">
        <v>999</v>
      </c>
      <c r="B264" t="s">
        <v>738</v>
      </c>
      <c r="C264">
        <v>129</v>
      </c>
      <c r="D264" t="s">
        <v>743</v>
      </c>
      <c r="E264" s="26">
        <v>45007</v>
      </c>
      <c r="F264">
        <v>120</v>
      </c>
      <c r="G264">
        <v>4.0999999999999996</v>
      </c>
      <c r="L264">
        <v>2023</v>
      </c>
      <c r="M264" t="s">
        <v>1784</v>
      </c>
      <c r="N264">
        <f>ROUND(Calls[[#This Row],[Satisfaction Rating]],0)</f>
        <v>4</v>
      </c>
    </row>
    <row r="265" spans="1:14" x14ac:dyDescent="0.45">
      <c r="A265" t="s">
        <v>1000</v>
      </c>
      <c r="B265" t="s">
        <v>721</v>
      </c>
      <c r="C265">
        <v>101</v>
      </c>
      <c r="D265" t="s">
        <v>737</v>
      </c>
      <c r="E265" s="26">
        <v>45007</v>
      </c>
      <c r="F265">
        <v>130</v>
      </c>
      <c r="G265">
        <v>4.8</v>
      </c>
      <c r="L265">
        <v>2023</v>
      </c>
      <c r="M265" t="s">
        <v>1784</v>
      </c>
      <c r="N265">
        <f>ROUND(Calls[[#This Row],[Satisfaction Rating]],0)</f>
        <v>5</v>
      </c>
    </row>
    <row r="266" spans="1:14" x14ac:dyDescent="0.45">
      <c r="A266" t="s">
        <v>1001</v>
      </c>
      <c r="B266" t="s">
        <v>751</v>
      </c>
      <c r="C266">
        <v>154</v>
      </c>
      <c r="D266" t="s">
        <v>725</v>
      </c>
      <c r="E266" s="26">
        <v>45007</v>
      </c>
      <c r="F266">
        <v>172</v>
      </c>
      <c r="G266">
        <v>3.1</v>
      </c>
      <c r="L266">
        <v>2023</v>
      </c>
      <c r="M266" t="s">
        <v>1784</v>
      </c>
      <c r="N266">
        <f>ROUND(Calls[[#This Row],[Satisfaction Rating]],0)</f>
        <v>3</v>
      </c>
    </row>
    <row r="267" spans="1:14" x14ac:dyDescent="0.45">
      <c r="A267" t="s">
        <v>1002</v>
      </c>
      <c r="B267" t="s">
        <v>742</v>
      </c>
      <c r="C267">
        <v>131</v>
      </c>
      <c r="D267" t="s">
        <v>725</v>
      </c>
      <c r="E267" s="26">
        <v>45007</v>
      </c>
      <c r="F267">
        <v>58</v>
      </c>
      <c r="G267">
        <v>4.9000000000000004</v>
      </c>
      <c r="L267">
        <v>2023</v>
      </c>
      <c r="M267" t="s">
        <v>1784</v>
      </c>
      <c r="N267">
        <f>ROUND(Calls[[#This Row],[Satisfaction Rating]],0)</f>
        <v>5</v>
      </c>
    </row>
    <row r="268" spans="1:14" x14ac:dyDescent="0.45">
      <c r="A268" t="s">
        <v>1003</v>
      </c>
      <c r="B268" t="s">
        <v>735</v>
      </c>
      <c r="C268">
        <v>111</v>
      </c>
      <c r="D268" t="s">
        <v>737</v>
      </c>
      <c r="E268" s="26">
        <v>45008</v>
      </c>
      <c r="F268">
        <v>86</v>
      </c>
      <c r="G268">
        <v>4.0999999999999996</v>
      </c>
      <c r="L268">
        <v>2023</v>
      </c>
      <c r="M268" t="s">
        <v>1785</v>
      </c>
      <c r="N268">
        <f>ROUND(Calls[[#This Row],[Satisfaction Rating]],0)</f>
        <v>4</v>
      </c>
    </row>
    <row r="269" spans="1:14" x14ac:dyDescent="0.45">
      <c r="A269" t="s">
        <v>1004</v>
      </c>
      <c r="B269" t="s">
        <v>747</v>
      </c>
      <c r="C269">
        <v>142</v>
      </c>
      <c r="D269" t="s">
        <v>737</v>
      </c>
      <c r="E269" s="26">
        <v>45009</v>
      </c>
      <c r="F269">
        <v>31</v>
      </c>
      <c r="G269">
        <v>4.4000000000000004</v>
      </c>
      <c r="L269">
        <v>2023</v>
      </c>
      <c r="M269" t="s">
        <v>1786</v>
      </c>
      <c r="N269">
        <f>ROUND(Calls[[#This Row],[Satisfaction Rating]],0)</f>
        <v>4</v>
      </c>
    </row>
    <row r="270" spans="1:14" x14ac:dyDescent="0.45">
      <c r="A270" t="s">
        <v>1005</v>
      </c>
      <c r="B270" t="s">
        <v>724</v>
      </c>
      <c r="C270">
        <v>93</v>
      </c>
      <c r="D270" t="s">
        <v>743</v>
      </c>
      <c r="E270" s="26">
        <v>45009</v>
      </c>
      <c r="F270">
        <v>72</v>
      </c>
      <c r="G270">
        <v>4.4000000000000004</v>
      </c>
      <c r="L270">
        <v>2023</v>
      </c>
      <c r="M270" t="s">
        <v>1786</v>
      </c>
      <c r="N270">
        <f>ROUND(Calls[[#This Row],[Satisfaction Rating]],0)</f>
        <v>4</v>
      </c>
    </row>
    <row r="271" spans="1:14" x14ac:dyDescent="0.45">
      <c r="A271" t="s">
        <v>1006</v>
      </c>
      <c r="B271" t="s">
        <v>747</v>
      </c>
      <c r="C271">
        <v>125</v>
      </c>
      <c r="D271" t="s">
        <v>716</v>
      </c>
      <c r="E271" s="26">
        <v>45010</v>
      </c>
      <c r="F271">
        <v>27</v>
      </c>
      <c r="G271">
        <v>3</v>
      </c>
      <c r="L271">
        <v>2023</v>
      </c>
      <c r="M271" t="s">
        <v>1787</v>
      </c>
      <c r="N271">
        <f>ROUND(Calls[[#This Row],[Satisfaction Rating]],0)</f>
        <v>3</v>
      </c>
    </row>
    <row r="272" spans="1:14" x14ac:dyDescent="0.45">
      <c r="A272" t="s">
        <v>1007</v>
      </c>
      <c r="B272" t="s">
        <v>738</v>
      </c>
      <c r="C272">
        <v>76</v>
      </c>
      <c r="D272" t="s">
        <v>725</v>
      </c>
      <c r="E272" s="26">
        <v>45010</v>
      </c>
      <c r="F272">
        <v>110</v>
      </c>
      <c r="G272">
        <v>4.4000000000000004</v>
      </c>
      <c r="L272">
        <v>2023</v>
      </c>
      <c r="M272" t="s">
        <v>1787</v>
      </c>
      <c r="N272">
        <f>ROUND(Calls[[#This Row],[Satisfaction Rating]],0)</f>
        <v>4</v>
      </c>
    </row>
    <row r="273" spans="1:14" x14ac:dyDescent="0.45">
      <c r="A273" t="s">
        <v>1008</v>
      </c>
      <c r="B273" t="s">
        <v>733</v>
      </c>
      <c r="C273">
        <v>69</v>
      </c>
      <c r="D273" t="s">
        <v>743</v>
      </c>
      <c r="E273" s="26">
        <v>45010</v>
      </c>
      <c r="F273">
        <v>126</v>
      </c>
      <c r="G273">
        <v>3.7</v>
      </c>
      <c r="L273">
        <v>2023</v>
      </c>
      <c r="M273" t="s">
        <v>1787</v>
      </c>
      <c r="N273">
        <f>ROUND(Calls[[#This Row],[Satisfaction Rating]],0)</f>
        <v>4</v>
      </c>
    </row>
    <row r="274" spans="1:14" x14ac:dyDescent="0.45">
      <c r="A274" t="s">
        <v>1009</v>
      </c>
      <c r="B274" t="s">
        <v>740</v>
      </c>
      <c r="C274">
        <v>149</v>
      </c>
      <c r="D274" t="s">
        <v>716</v>
      </c>
      <c r="E274" s="26">
        <v>45010</v>
      </c>
      <c r="F274">
        <v>60</v>
      </c>
      <c r="G274">
        <v>3.9</v>
      </c>
      <c r="L274">
        <v>2023</v>
      </c>
      <c r="M274" t="s">
        <v>1787</v>
      </c>
      <c r="N274">
        <f>ROUND(Calls[[#This Row],[Satisfaction Rating]],0)</f>
        <v>4</v>
      </c>
    </row>
    <row r="275" spans="1:14" x14ac:dyDescent="0.45">
      <c r="A275" t="s">
        <v>1010</v>
      </c>
      <c r="B275" t="s">
        <v>747</v>
      </c>
      <c r="C275">
        <v>57</v>
      </c>
      <c r="D275" t="s">
        <v>743</v>
      </c>
      <c r="E275" s="26">
        <v>45010</v>
      </c>
      <c r="F275">
        <v>35</v>
      </c>
      <c r="G275">
        <v>3.5</v>
      </c>
      <c r="L275">
        <v>2023</v>
      </c>
      <c r="M275" t="s">
        <v>1787</v>
      </c>
      <c r="N275">
        <f>ROUND(Calls[[#This Row],[Satisfaction Rating]],0)</f>
        <v>4</v>
      </c>
    </row>
    <row r="276" spans="1:14" x14ac:dyDescent="0.45">
      <c r="A276" t="s">
        <v>1011</v>
      </c>
      <c r="B276" t="s">
        <v>720</v>
      </c>
      <c r="C276">
        <v>113</v>
      </c>
      <c r="D276" t="s">
        <v>725</v>
      </c>
      <c r="E276" s="26">
        <v>45010</v>
      </c>
      <c r="F276">
        <v>81</v>
      </c>
      <c r="G276">
        <v>3.5</v>
      </c>
      <c r="L276">
        <v>2023</v>
      </c>
      <c r="M276" t="s">
        <v>1787</v>
      </c>
      <c r="N276">
        <f>ROUND(Calls[[#This Row],[Satisfaction Rating]],0)</f>
        <v>4</v>
      </c>
    </row>
    <row r="277" spans="1:14" x14ac:dyDescent="0.45">
      <c r="A277" t="s">
        <v>1012</v>
      </c>
      <c r="B277" t="s">
        <v>715</v>
      </c>
      <c r="C277">
        <v>160</v>
      </c>
      <c r="D277" t="s">
        <v>716</v>
      </c>
      <c r="E277" s="26">
        <v>45010</v>
      </c>
      <c r="F277">
        <v>116</v>
      </c>
      <c r="G277">
        <v>3.4</v>
      </c>
      <c r="L277">
        <v>2023</v>
      </c>
      <c r="M277" t="s">
        <v>1787</v>
      </c>
      <c r="N277">
        <f>ROUND(Calls[[#This Row],[Satisfaction Rating]],0)</f>
        <v>3</v>
      </c>
    </row>
    <row r="278" spans="1:14" x14ac:dyDescent="0.45">
      <c r="A278" t="s">
        <v>1013</v>
      </c>
      <c r="B278" t="s">
        <v>730</v>
      </c>
      <c r="C278">
        <v>158</v>
      </c>
      <c r="D278" t="s">
        <v>731</v>
      </c>
      <c r="E278" s="26">
        <v>45010</v>
      </c>
      <c r="F278">
        <v>60</v>
      </c>
      <c r="G278">
        <v>4.5</v>
      </c>
      <c r="L278">
        <v>2023</v>
      </c>
      <c r="M278" t="s">
        <v>1787</v>
      </c>
      <c r="N278">
        <f>ROUND(Calls[[#This Row],[Satisfaction Rating]],0)</f>
        <v>5</v>
      </c>
    </row>
    <row r="279" spans="1:14" x14ac:dyDescent="0.45">
      <c r="A279" t="s">
        <v>1014</v>
      </c>
      <c r="B279" t="s">
        <v>733</v>
      </c>
      <c r="C279">
        <v>77</v>
      </c>
      <c r="D279" t="s">
        <v>716</v>
      </c>
      <c r="E279" s="26">
        <v>45011</v>
      </c>
      <c r="F279">
        <v>130</v>
      </c>
      <c r="G279">
        <v>4.2</v>
      </c>
      <c r="L279">
        <v>2023</v>
      </c>
      <c r="M279" t="s">
        <v>1781</v>
      </c>
      <c r="N279">
        <f>ROUND(Calls[[#This Row],[Satisfaction Rating]],0)</f>
        <v>4</v>
      </c>
    </row>
    <row r="280" spans="1:14" x14ac:dyDescent="0.45">
      <c r="A280" t="s">
        <v>1015</v>
      </c>
      <c r="B280" t="s">
        <v>746</v>
      </c>
      <c r="C280">
        <v>118</v>
      </c>
      <c r="D280" t="s">
        <v>737</v>
      </c>
      <c r="E280" s="26">
        <v>45011</v>
      </c>
      <c r="F280">
        <v>99</v>
      </c>
      <c r="G280">
        <v>5</v>
      </c>
      <c r="L280">
        <v>2023</v>
      </c>
      <c r="M280" t="s">
        <v>1781</v>
      </c>
      <c r="N280">
        <f>ROUND(Calls[[#This Row],[Satisfaction Rating]],0)</f>
        <v>5</v>
      </c>
    </row>
    <row r="281" spans="1:14" x14ac:dyDescent="0.45">
      <c r="A281" t="s">
        <v>1016</v>
      </c>
      <c r="B281" t="s">
        <v>751</v>
      </c>
      <c r="C281">
        <v>75</v>
      </c>
      <c r="D281" t="s">
        <v>725</v>
      </c>
      <c r="E281" s="26">
        <v>45011</v>
      </c>
      <c r="F281">
        <v>135</v>
      </c>
      <c r="G281">
        <v>4.7</v>
      </c>
      <c r="L281">
        <v>2023</v>
      </c>
      <c r="M281" t="s">
        <v>1781</v>
      </c>
      <c r="N281">
        <f>ROUND(Calls[[#This Row],[Satisfaction Rating]],0)</f>
        <v>5</v>
      </c>
    </row>
    <row r="282" spans="1:14" x14ac:dyDescent="0.45">
      <c r="A282" t="s">
        <v>1017</v>
      </c>
      <c r="B282" t="s">
        <v>720</v>
      </c>
      <c r="C282">
        <v>103</v>
      </c>
      <c r="D282" t="s">
        <v>716</v>
      </c>
      <c r="E282" s="26">
        <v>45011</v>
      </c>
      <c r="F282">
        <v>42</v>
      </c>
      <c r="G282">
        <v>2.8</v>
      </c>
      <c r="L282">
        <v>2023</v>
      </c>
      <c r="M282" t="s">
        <v>1781</v>
      </c>
      <c r="N282">
        <f>ROUND(Calls[[#This Row],[Satisfaction Rating]],0)</f>
        <v>3</v>
      </c>
    </row>
    <row r="283" spans="1:14" x14ac:dyDescent="0.45">
      <c r="A283" t="s">
        <v>1018</v>
      </c>
      <c r="B283" t="s">
        <v>733</v>
      </c>
      <c r="C283">
        <v>116</v>
      </c>
      <c r="D283" t="s">
        <v>737</v>
      </c>
      <c r="E283" s="26">
        <v>45012</v>
      </c>
      <c r="F283">
        <v>63</v>
      </c>
      <c r="G283">
        <v>3.4</v>
      </c>
      <c r="L283">
        <v>2023</v>
      </c>
      <c r="M283" t="s">
        <v>1782</v>
      </c>
      <c r="N283">
        <f>ROUND(Calls[[#This Row],[Satisfaction Rating]],0)</f>
        <v>3</v>
      </c>
    </row>
    <row r="284" spans="1:14" x14ac:dyDescent="0.45">
      <c r="A284" t="s">
        <v>1019</v>
      </c>
      <c r="B284" t="s">
        <v>735</v>
      </c>
      <c r="C284">
        <v>61</v>
      </c>
      <c r="D284" t="s">
        <v>731</v>
      </c>
      <c r="E284" s="26">
        <v>45012</v>
      </c>
      <c r="F284">
        <v>140</v>
      </c>
      <c r="G284">
        <v>1.8</v>
      </c>
      <c r="L284">
        <v>2023</v>
      </c>
      <c r="M284" t="s">
        <v>1782</v>
      </c>
      <c r="N284">
        <f>ROUND(Calls[[#This Row],[Satisfaction Rating]],0)</f>
        <v>2</v>
      </c>
    </row>
    <row r="285" spans="1:14" x14ac:dyDescent="0.45">
      <c r="A285" t="s">
        <v>1020</v>
      </c>
      <c r="B285" t="s">
        <v>747</v>
      </c>
      <c r="C285">
        <v>126</v>
      </c>
      <c r="D285" t="s">
        <v>725</v>
      </c>
      <c r="E285" s="26">
        <v>45012</v>
      </c>
      <c r="F285">
        <v>128</v>
      </c>
      <c r="G285">
        <v>4.2</v>
      </c>
      <c r="L285">
        <v>2023</v>
      </c>
      <c r="M285" t="s">
        <v>1782</v>
      </c>
      <c r="N285">
        <f>ROUND(Calls[[#This Row],[Satisfaction Rating]],0)</f>
        <v>4</v>
      </c>
    </row>
    <row r="286" spans="1:14" x14ac:dyDescent="0.45">
      <c r="A286" t="s">
        <v>1021</v>
      </c>
      <c r="B286" t="s">
        <v>721</v>
      </c>
      <c r="C286">
        <v>141</v>
      </c>
      <c r="D286" t="s">
        <v>743</v>
      </c>
      <c r="E286" s="26">
        <v>45012</v>
      </c>
      <c r="F286">
        <v>80</v>
      </c>
      <c r="G286">
        <v>4.4000000000000004</v>
      </c>
      <c r="L286">
        <v>2023</v>
      </c>
      <c r="M286" t="s">
        <v>1782</v>
      </c>
      <c r="N286">
        <f>ROUND(Calls[[#This Row],[Satisfaction Rating]],0)</f>
        <v>4</v>
      </c>
    </row>
    <row r="287" spans="1:14" x14ac:dyDescent="0.45">
      <c r="A287" t="s">
        <v>1022</v>
      </c>
      <c r="B287" t="s">
        <v>730</v>
      </c>
      <c r="C287">
        <v>95</v>
      </c>
      <c r="D287" t="s">
        <v>737</v>
      </c>
      <c r="E287" s="26">
        <v>45012</v>
      </c>
      <c r="F287">
        <v>28</v>
      </c>
      <c r="G287">
        <v>2.7</v>
      </c>
      <c r="L287">
        <v>2023</v>
      </c>
      <c r="M287" t="s">
        <v>1782</v>
      </c>
      <c r="N287">
        <f>ROUND(Calls[[#This Row],[Satisfaction Rating]],0)</f>
        <v>3</v>
      </c>
    </row>
    <row r="288" spans="1:14" x14ac:dyDescent="0.45">
      <c r="A288" t="s">
        <v>1023</v>
      </c>
      <c r="B288" t="s">
        <v>751</v>
      </c>
      <c r="C288">
        <v>39</v>
      </c>
      <c r="D288" t="s">
        <v>731</v>
      </c>
      <c r="E288" s="26">
        <v>45013</v>
      </c>
      <c r="F288">
        <v>81</v>
      </c>
      <c r="G288">
        <v>5</v>
      </c>
      <c r="L288">
        <v>2023</v>
      </c>
      <c r="M288" t="s">
        <v>1783</v>
      </c>
      <c r="N288">
        <f>ROUND(Calls[[#This Row],[Satisfaction Rating]],0)</f>
        <v>5</v>
      </c>
    </row>
    <row r="289" spans="1:14" x14ac:dyDescent="0.45">
      <c r="A289" t="s">
        <v>1024</v>
      </c>
      <c r="B289" t="s">
        <v>720</v>
      </c>
      <c r="C289">
        <v>127</v>
      </c>
      <c r="D289" t="s">
        <v>725</v>
      </c>
      <c r="E289" s="26">
        <v>45013</v>
      </c>
      <c r="F289">
        <v>99</v>
      </c>
      <c r="G289">
        <v>3.9</v>
      </c>
      <c r="L289">
        <v>2023</v>
      </c>
      <c r="M289" t="s">
        <v>1783</v>
      </c>
      <c r="N289">
        <f>ROUND(Calls[[#This Row],[Satisfaction Rating]],0)</f>
        <v>4</v>
      </c>
    </row>
    <row r="290" spans="1:14" x14ac:dyDescent="0.45">
      <c r="A290" t="s">
        <v>1025</v>
      </c>
      <c r="B290" t="s">
        <v>735</v>
      </c>
      <c r="C290">
        <v>78</v>
      </c>
      <c r="D290" t="s">
        <v>725</v>
      </c>
      <c r="E290" s="26">
        <v>45013</v>
      </c>
      <c r="F290">
        <v>43</v>
      </c>
      <c r="G290">
        <v>3.8</v>
      </c>
      <c r="L290">
        <v>2023</v>
      </c>
      <c r="M290" t="s">
        <v>1783</v>
      </c>
      <c r="N290">
        <f>ROUND(Calls[[#This Row],[Satisfaction Rating]],0)</f>
        <v>4</v>
      </c>
    </row>
    <row r="291" spans="1:14" x14ac:dyDescent="0.45">
      <c r="A291" t="s">
        <v>1026</v>
      </c>
      <c r="B291" t="s">
        <v>746</v>
      </c>
      <c r="C291">
        <v>40</v>
      </c>
      <c r="D291" t="s">
        <v>725</v>
      </c>
      <c r="E291" s="26">
        <v>45013</v>
      </c>
      <c r="F291">
        <v>34</v>
      </c>
      <c r="G291">
        <v>4.5999999999999996</v>
      </c>
      <c r="L291">
        <v>2023</v>
      </c>
      <c r="M291" t="s">
        <v>1783</v>
      </c>
      <c r="N291">
        <f>ROUND(Calls[[#This Row],[Satisfaction Rating]],0)</f>
        <v>5</v>
      </c>
    </row>
    <row r="292" spans="1:14" x14ac:dyDescent="0.45">
      <c r="A292" t="s">
        <v>1027</v>
      </c>
      <c r="B292" t="s">
        <v>735</v>
      </c>
      <c r="C292">
        <v>56</v>
      </c>
      <c r="D292" t="s">
        <v>731</v>
      </c>
      <c r="E292" s="26">
        <v>45013</v>
      </c>
      <c r="F292">
        <v>225</v>
      </c>
      <c r="G292">
        <v>4.5999999999999996</v>
      </c>
      <c r="L292">
        <v>2023</v>
      </c>
      <c r="M292" t="s">
        <v>1783</v>
      </c>
      <c r="N292">
        <f>ROUND(Calls[[#This Row],[Satisfaction Rating]],0)</f>
        <v>5</v>
      </c>
    </row>
    <row r="293" spans="1:14" x14ac:dyDescent="0.45">
      <c r="A293" t="s">
        <v>1028</v>
      </c>
      <c r="B293" t="s">
        <v>751</v>
      </c>
      <c r="C293">
        <v>59</v>
      </c>
      <c r="D293" t="s">
        <v>743</v>
      </c>
      <c r="E293" s="26">
        <v>45013</v>
      </c>
      <c r="F293">
        <v>210</v>
      </c>
      <c r="G293">
        <v>4.5</v>
      </c>
      <c r="L293">
        <v>2023</v>
      </c>
      <c r="M293" t="s">
        <v>1783</v>
      </c>
      <c r="N293">
        <f>ROUND(Calls[[#This Row],[Satisfaction Rating]],0)</f>
        <v>5</v>
      </c>
    </row>
    <row r="294" spans="1:14" x14ac:dyDescent="0.45">
      <c r="A294" t="s">
        <v>1029</v>
      </c>
      <c r="B294" t="s">
        <v>747</v>
      </c>
      <c r="C294">
        <v>30</v>
      </c>
      <c r="D294" t="s">
        <v>725</v>
      </c>
      <c r="E294" s="26">
        <v>45013</v>
      </c>
      <c r="F294">
        <v>168</v>
      </c>
      <c r="G294">
        <v>4.2</v>
      </c>
      <c r="L294">
        <v>2023</v>
      </c>
      <c r="M294" t="s">
        <v>1783</v>
      </c>
      <c r="N294">
        <f>ROUND(Calls[[#This Row],[Satisfaction Rating]],0)</f>
        <v>4</v>
      </c>
    </row>
    <row r="295" spans="1:14" x14ac:dyDescent="0.45">
      <c r="A295" t="s">
        <v>1030</v>
      </c>
      <c r="B295" t="s">
        <v>746</v>
      </c>
      <c r="C295">
        <v>63</v>
      </c>
      <c r="D295" t="s">
        <v>716</v>
      </c>
      <c r="E295" s="26">
        <v>45014</v>
      </c>
      <c r="F295">
        <v>82</v>
      </c>
      <c r="G295">
        <v>4.5</v>
      </c>
      <c r="L295">
        <v>2023</v>
      </c>
      <c r="M295" t="s">
        <v>1784</v>
      </c>
      <c r="N295">
        <f>ROUND(Calls[[#This Row],[Satisfaction Rating]],0)</f>
        <v>5</v>
      </c>
    </row>
    <row r="296" spans="1:14" x14ac:dyDescent="0.45">
      <c r="A296" t="s">
        <v>1031</v>
      </c>
      <c r="B296" t="s">
        <v>724</v>
      </c>
      <c r="C296">
        <v>56</v>
      </c>
      <c r="D296" t="s">
        <v>737</v>
      </c>
      <c r="E296" s="26">
        <v>45014</v>
      </c>
      <c r="F296">
        <v>88</v>
      </c>
      <c r="G296">
        <v>4.0999999999999996</v>
      </c>
      <c r="L296">
        <v>2023</v>
      </c>
      <c r="M296" t="s">
        <v>1784</v>
      </c>
      <c r="N296">
        <f>ROUND(Calls[[#This Row],[Satisfaction Rating]],0)</f>
        <v>4</v>
      </c>
    </row>
    <row r="297" spans="1:14" x14ac:dyDescent="0.45">
      <c r="A297" t="s">
        <v>1032</v>
      </c>
      <c r="B297" t="s">
        <v>738</v>
      </c>
      <c r="C297">
        <v>95</v>
      </c>
      <c r="D297" t="s">
        <v>716</v>
      </c>
      <c r="E297" s="26">
        <v>45014</v>
      </c>
      <c r="F297">
        <v>111</v>
      </c>
      <c r="G297">
        <v>3.3</v>
      </c>
      <c r="L297">
        <v>2023</v>
      </c>
      <c r="M297" t="s">
        <v>1784</v>
      </c>
      <c r="N297">
        <f>ROUND(Calls[[#This Row],[Satisfaction Rating]],0)</f>
        <v>3</v>
      </c>
    </row>
    <row r="298" spans="1:14" x14ac:dyDescent="0.45">
      <c r="A298" t="s">
        <v>1033</v>
      </c>
      <c r="B298" t="s">
        <v>717</v>
      </c>
      <c r="C298">
        <v>128</v>
      </c>
      <c r="D298" t="s">
        <v>743</v>
      </c>
      <c r="E298" s="26">
        <v>45014</v>
      </c>
      <c r="F298">
        <v>60</v>
      </c>
      <c r="G298">
        <v>3.8</v>
      </c>
      <c r="L298">
        <v>2023</v>
      </c>
      <c r="M298" t="s">
        <v>1784</v>
      </c>
      <c r="N298">
        <f>ROUND(Calls[[#This Row],[Satisfaction Rating]],0)</f>
        <v>4</v>
      </c>
    </row>
    <row r="299" spans="1:14" x14ac:dyDescent="0.45">
      <c r="A299" t="s">
        <v>1034</v>
      </c>
      <c r="B299" t="s">
        <v>730</v>
      </c>
      <c r="C299">
        <v>49</v>
      </c>
      <c r="D299" t="s">
        <v>716</v>
      </c>
      <c r="E299" s="26">
        <v>45014</v>
      </c>
      <c r="F299">
        <v>80</v>
      </c>
      <c r="G299">
        <v>3</v>
      </c>
      <c r="L299">
        <v>2023</v>
      </c>
      <c r="M299" t="s">
        <v>1784</v>
      </c>
      <c r="N299">
        <f>ROUND(Calls[[#This Row],[Satisfaction Rating]],0)</f>
        <v>3</v>
      </c>
    </row>
    <row r="300" spans="1:14" x14ac:dyDescent="0.45">
      <c r="A300" t="s">
        <v>1035</v>
      </c>
      <c r="B300" t="s">
        <v>717</v>
      </c>
      <c r="C300">
        <v>89</v>
      </c>
      <c r="D300" t="s">
        <v>731</v>
      </c>
      <c r="E300" s="26">
        <v>45016</v>
      </c>
      <c r="F300">
        <v>90</v>
      </c>
      <c r="G300">
        <v>4.5999999999999996</v>
      </c>
      <c r="L300">
        <v>2023</v>
      </c>
      <c r="M300" t="s">
        <v>1786</v>
      </c>
      <c r="N300">
        <f>ROUND(Calls[[#This Row],[Satisfaction Rating]],0)</f>
        <v>5</v>
      </c>
    </row>
    <row r="301" spans="1:14" x14ac:dyDescent="0.45">
      <c r="A301" t="s">
        <v>1036</v>
      </c>
      <c r="B301" t="s">
        <v>740</v>
      </c>
      <c r="C301">
        <v>87</v>
      </c>
      <c r="D301" t="s">
        <v>716</v>
      </c>
      <c r="E301" s="26">
        <v>45016</v>
      </c>
      <c r="F301">
        <v>225</v>
      </c>
      <c r="G301">
        <v>2.9</v>
      </c>
      <c r="L301">
        <v>2023</v>
      </c>
      <c r="M301" t="s">
        <v>1786</v>
      </c>
      <c r="N301">
        <f>ROUND(Calls[[#This Row],[Satisfaction Rating]],0)</f>
        <v>3</v>
      </c>
    </row>
    <row r="302" spans="1:14" x14ac:dyDescent="0.45">
      <c r="A302" t="s">
        <v>1037</v>
      </c>
      <c r="B302" t="s">
        <v>715</v>
      </c>
      <c r="C302">
        <v>60</v>
      </c>
      <c r="D302" t="s">
        <v>725</v>
      </c>
      <c r="E302" s="26">
        <v>45017</v>
      </c>
      <c r="F302">
        <v>215</v>
      </c>
      <c r="G302">
        <v>3.2</v>
      </c>
      <c r="L302">
        <v>2023</v>
      </c>
      <c r="M302" t="s">
        <v>1787</v>
      </c>
      <c r="N302">
        <f>ROUND(Calls[[#This Row],[Satisfaction Rating]],0)</f>
        <v>3</v>
      </c>
    </row>
    <row r="303" spans="1:14" x14ac:dyDescent="0.45">
      <c r="A303" t="s">
        <v>1038</v>
      </c>
      <c r="B303" t="s">
        <v>728</v>
      </c>
      <c r="C303">
        <v>42</v>
      </c>
      <c r="D303" t="s">
        <v>731</v>
      </c>
      <c r="E303" s="26">
        <v>45017</v>
      </c>
      <c r="F303">
        <v>45</v>
      </c>
      <c r="G303">
        <v>1.5</v>
      </c>
      <c r="L303">
        <v>2023</v>
      </c>
      <c r="M303" t="s">
        <v>1787</v>
      </c>
      <c r="N303">
        <f>ROUND(Calls[[#This Row],[Satisfaction Rating]],0)</f>
        <v>2</v>
      </c>
    </row>
    <row r="304" spans="1:14" x14ac:dyDescent="0.45">
      <c r="A304" t="s">
        <v>1039</v>
      </c>
      <c r="B304" t="s">
        <v>742</v>
      </c>
      <c r="C304">
        <v>99</v>
      </c>
      <c r="D304" t="s">
        <v>725</v>
      </c>
      <c r="E304" s="26">
        <v>45017</v>
      </c>
      <c r="F304">
        <v>74</v>
      </c>
      <c r="G304">
        <v>4</v>
      </c>
      <c r="L304">
        <v>2023</v>
      </c>
      <c r="M304" t="s">
        <v>1787</v>
      </c>
      <c r="N304">
        <f>ROUND(Calls[[#This Row],[Satisfaction Rating]],0)</f>
        <v>4</v>
      </c>
    </row>
    <row r="305" spans="1:14" x14ac:dyDescent="0.45">
      <c r="A305" t="s">
        <v>1040</v>
      </c>
      <c r="B305" t="s">
        <v>724</v>
      </c>
      <c r="C305">
        <v>20</v>
      </c>
      <c r="D305" t="s">
        <v>731</v>
      </c>
      <c r="E305" s="26">
        <v>45017</v>
      </c>
      <c r="F305">
        <v>60</v>
      </c>
      <c r="G305">
        <v>3.6</v>
      </c>
      <c r="L305">
        <v>2023</v>
      </c>
      <c r="M305" t="s">
        <v>1787</v>
      </c>
      <c r="N305">
        <f>ROUND(Calls[[#This Row],[Satisfaction Rating]],0)</f>
        <v>4</v>
      </c>
    </row>
    <row r="306" spans="1:14" x14ac:dyDescent="0.45">
      <c r="A306" t="s">
        <v>1041</v>
      </c>
      <c r="B306" t="s">
        <v>746</v>
      </c>
      <c r="C306">
        <v>65</v>
      </c>
      <c r="D306" t="s">
        <v>725</v>
      </c>
      <c r="E306" s="26">
        <v>45017</v>
      </c>
      <c r="F306">
        <v>64</v>
      </c>
      <c r="G306">
        <v>3.7</v>
      </c>
      <c r="L306">
        <v>2023</v>
      </c>
      <c r="M306" t="s">
        <v>1787</v>
      </c>
      <c r="N306">
        <f>ROUND(Calls[[#This Row],[Satisfaction Rating]],0)</f>
        <v>4</v>
      </c>
    </row>
    <row r="307" spans="1:14" x14ac:dyDescent="0.45">
      <c r="A307" t="s">
        <v>1042</v>
      </c>
      <c r="B307" t="s">
        <v>747</v>
      </c>
      <c r="C307">
        <v>71</v>
      </c>
      <c r="D307" t="s">
        <v>716</v>
      </c>
      <c r="E307" s="26">
        <v>45018</v>
      </c>
      <c r="F307">
        <v>110</v>
      </c>
      <c r="G307">
        <v>4.8</v>
      </c>
      <c r="L307">
        <v>2023</v>
      </c>
      <c r="M307" t="s">
        <v>1781</v>
      </c>
      <c r="N307">
        <f>ROUND(Calls[[#This Row],[Satisfaction Rating]],0)</f>
        <v>5</v>
      </c>
    </row>
    <row r="308" spans="1:14" x14ac:dyDescent="0.45">
      <c r="A308" t="s">
        <v>1043</v>
      </c>
      <c r="B308" t="s">
        <v>720</v>
      </c>
      <c r="C308">
        <v>95</v>
      </c>
      <c r="D308" t="s">
        <v>743</v>
      </c>
      <c r="E308" s="26">
        <v>45018</v>
      </c>
      <c r="F308">
        <v>52</v>
      </c>
      <c r="G308">
        <v>1.2</v>
      </c>
      <c r="L308">
        <v>2023</v>
      </c>
      <c r="M308" t="s">
        <v>1781</v>
      </c>
      <c r="N308">
        <f>ROUND(Calls[[#This Row],[Satisfaction Rating]],0)</f>
        <v>1</v>
      </c>
    </row>
    <row r="309" spans="1:14" x14ac:dyDescent="0.45">
      <c r="A309" t="s">
        <v>1044</v>
      </c>
      <c r="B309" t="s">
        <v>724</v>
      </c>
      <c r="C309">
        <v>81</v>
      </c>
      <c r="D309" t="s">
        <v>737</v>
      </c>
      <c r="E309" s="26">
        <v>45019</v>
      </c>
      <c r="F309">
        <v>160</v>
      </c>
      <c r="G309">
        <v>4.7</v>
      </c>
      <c r="L309">
        <v>2023</v>
      </c>
      <c r="M309" t="s">
        <v>1782</v>
      </c>
      <c r="N309">
        <f>ROUND(Calls[[#This Row],[Satisfaction Rating]],0)</f>
        <v>5</v>
      </c>
    </row>
    <row r="310" spans="1:14" x14ac:dyDescent="0.45">
      <c r="A310" t="s">
        <v>1045</v>
      </c>
      <c r="B310" t="s">
        <v>733</v>
      </c>
      <c r="C310">
        <v>137</v>
      </c>
      <c r="D310" t="s">
        <v>737</v>
      </c>
      <c r="E310" s="26">
        <v>45019</v>
      </c>
      <c r="F310">
        <v>215</v>
      </c>
      <c r="G310">
        <v>4.7</v>
      </c>
      <c r="L310">
        <v>2023</v>
      </c>
      <c r="M310" t="s">
        <v>1782</v>
      </c>
      <c r="N310">
        <f>ROUND(Calls[[#This Row],[Satisfaction Rating]],0)</f>
        <v>5</v>
      </c>
    </row>
    <row r="311" spans="1:14" x14ac:dyDescent="0.45">
      <c r="A311" t="s">
        <v>1046</v>
      </c>
      <c r="B311" t="s">
        <v>733</v>
      </c>
      <c r="C311">
        <v>40</v>
      </c>
      <c r="D311" t="s">
        <v>743</v>
      </c>
      <c r="E311" s="26">
        <v>45019</v>
      </c>
      <c r="F311">
        <v>220</v>
      </c>
      <c r="G311">
        <v>4.5</v>
      </c>
      <c r="L311">
        <v>2023</v>
      </c>
      <c r="M311" t="s">
        <v>1782</v>
      </c>
      <c r="N311">
        <f>ROUND(Calls[[#This Row],[Satisfaction Rating]],0)</f>
        <v>5</v>
      </c>
    </row>
    <row r="312" spans="1:14" x14ac:dyDescent="0.45">
      <c r="A312" t="s">
        <v>1047</v>
      </c>
      <c r="B312" t="s">
        <v>742</v>
      </c>
      <c r="C312">
        <v>111</v>
      </c>
      <c r="D312" t="s">
        <v>725</v>
      </c>
      <c r="E312" s="26">
        <v>45020</v>
      </c>
      <c r="F312">
        <v>175</v>
      </c>
      <c r="G312">
        <v>3.5</v>
      </c>
      <c r="L312">
        <v>2023</v>
      </c>
      <c r="M312" t="s">
        <v>1783</v>
      </c>
      <c r="N312">
        <f>ROUND(Calls[[#This Row],[Satisfaction Rating]],0)</f>
        <v>4</v>
      </c>
    </row>
    <row r="313" spans="1:14" x14ac:dyDescent="0.45">
      <c r="A313" t="s">
        <v>1048</v>
      </c>
      <c r="B313" t="s">
        <v>747</v>
      </c>
      <c r="C313">
        <v>106</v>
      </c>
      <c r="D313" t="s">
        <v>725</v>
      </c>
      <c r="E313" s="26">
        <v>45020</v>
      </c>
      <c r="F313">
        <v>145</v>
      </c>
      <c r="G313">
        <v>4.0999999999999996</v>
      </c>
      <c r="L313">
        <v>2023</v>
      </c>
      <c r="M313" t="s">
        <v>1783</v>
      </c>
      <c r="N313">
        <f>ROUND(Calls[[#This Row],[Satisfaction Rating]],0)</f>
        <v>4</v>
      </c>
    </row>
    <row r="314" spans="1:14" x14ac:dyDescent="0.45">
      <c r="A314" t="s">
        <v>1049</v>
      </c>
      <c r="B314" t="s">
        <v>728</v>
      </c>
      <c r="C314">
        <v>133</v>
      </c>
      <c r="D314" t="s">
        <v>731</v>
      </c>
      <c r="E314" s="26">
        <v>45020</v>
      </c>
      <c r="F314">
        <v>72</v>
      </c>
      <c r="G314">
        <v>4.4000000000000004</v>
      </c>
      <c r="L314">
        <v>2023</v>
      </c>
      <c r="M314" t="s">
        <v>1783</v>
      </c>
      <c r="N314">
        <f>ROUND(Calls[[#This Row],[Satisfaction Rating]],0)</f>
        <v>4</v>
      </c>
    </row>
    <row r="315" spans="1:14" x14ac:dyDescent="0.45">
      <c r="A315" t="s">
        <v>1050</v>
      </c>
      <c r="B315" t="s">
        <v>735</v>
      </c>
      <c r="C315">
        <v>38</v>
      </c>
      <c r="D315" t="s">
        <v>725</v>
      </c>
      <c r="E315" s="26">
        <v>45021</v>
      </c>
      <c r="F315">
        <v>81</v>
      </c>
      <c r="G315">
        <v>3.6</v>
      </c>
      <c r="L315">
        <v>2023</v>
      </c>
      <c r="M315" t="s">
        <v>1784</v>
      </c>
      <c r="N315">
        <f>ROUND(Calls[[#This Row],[Satisfaction Rating]],0)</f>
        <v>4</v>
      </c>
    </row>
    <row r="316" spans="1:14" x14ac:dyDescent="0.45">
      <c r="A316" t="s">
        <v>1051</v>
      </c>
      <c r="B316" t="s">
        <v>751</v>
      </c>
      <c r="C316">
        <v>130</v>
      </c>
      <c r="D316" t="s">
        <v>743</v>
      </c>
      <c r="E316" s="26">
        <v>45021</v>
      </c>
      <c r="F316">
        <v>54</v>
      </c>
      <c r="G316">
        <v>4.0999999999999996</v>
      </c>
      <c r="L316">
        <v>2023</v>
      </c>
      <c r="M316" t="s">
        <v>1784</v>
      </c>
      <c r="N316">
        <f>ROUND(Calls[[#This Row],[Satisfaction Rating]],0)</f>
        <v>4</v>
      </c>
    </row>
    <row r="317" spans="1:14" x14ac:dyDescent="0.45">
      <c r="A317" t="s">
        <v>1052</v>
      </c>
      <c r="B317" t="s">
        <v>746</v>
      </c>
      <c r="C317">
        <v>23</v>
      </c>
      <c r="D317" t="s">
        <v>731</v>
      </c>
      <c r="E317" s="26">
        <v>45021</v>
      </c>
      <c r="F317">
        <v>105</v>
      </c>
      <c r="G317">
        <v>4.8</v>
      </c>
      <c r="L317">
        <v>2023</v>
      </c>
      <c r="M317" t="s">
        <v>1784</v>
      </c>
      <c r="N317">
        <f>ROUND(Calls[[#This Row],[Satisfaction Rating]],0)</f>
        <v>5</v>
      </c>
    </row>
    <row r="318" spans="1:14" x14ac:dyDescent="0.45">
      <c r="A318" t="s">
        <v>1053</v>
      </c>
      <c r="B318" t="s">
        <v>751</v>
      </c>
      <c r="C318">
        <v>124</v>
      </c>
      <c r="D318" t="s">
        <v>725</v>
      </c>
      <c r="E318" s="26">
        <v>45022</v>
      </c>
      <c r="F318">
        <v>176</v>
      </c>
      <c r="G318">
        <v>3.9</v>
      </c>
      <c r="L318">
        <v>2023</v>
      </c>
      <c r="M318" t="s">
        <v>1785</v>
      </c>
      <c r="N318">
        <f>ROUND(Calls[[#This Row],[Satisfaction Rating]],0)</f>
        <v>4</v>
      </c>
    </row>
    <row r="319" spans="1:14" x14ac:dyDescent="0.45">
      <c r="A319" t="s">
        <v>1054</v>
      </c>
      <c r="B319" t="s">
        <v>724</v>
      </c>
      <c r="C319">
        <v>107</v>
      </c>
      <c r="D319" t="s">
        <v>725</v>
      </c>
      <c r="E319" s="26">
        <v>45022</v>
      </c>
      <c r="F319">
        <v>115</v>
      </c>
      <c r="G319">
        <v>3.8</v>
      </c>
      <c r="L319">
        <v>2023</v>
      </c>
      <c r="M319" t="s">
        <v>1785</v>
      </c>
      <c r="N319">
        <f>ROUND(Calls[[#This Row],[Satisfaction Rating]],0)</f>
        <v>4</v>
      </c>
    </row>
    <row r="320" spans="1:14" x14ac:dyDescent="0.45">
      <c r="A320" t="s">
        <v>1055</v>
      </c>
      <c r="B320" t="s">
        <v>733</v>
      </c>
      <c r="C320">
        <v>60</v>
      </c>
      <c r="D320" t="s">
        <v>716</v>
      </c>
      <c r="E320" s="26">
        <v>45022</v>
      </c>
      <c r="F320">
        <v>116</v>
      </c>
      <c r="G320">
        <v>3.9</v>
      </c>
      <c r="L320">
        <v>2023</v>
      </c>
      <c r="M320" t="s">
        <v>1785</v>
      </c>
      <c r="N320">
        <f>ROUND(Calls[[#This Row],[Satisfaction Rating]],0)</f>
        <v>4</v>
      </c>
    </row>
    <row r="321" spans="1:14" x14ac:dyDescent="0.45">
      <c r="A321" t="s">
        <v>1056</v>
      </c>
      <c r="B321" t="s">
        <v>733</v>
      </c>
      <c r="C321">
        <v>158</v>
      </c>
      <c r="D321" t="s">
        <v>743</v>
      </c>
      <c r="E321" s="26">
        <v>45022</v>
      </c>
      <c r="F321">
        <v>100</v>
      </c>
      <c r="G321">
        <v>4.0999999999999996</v>
      </c>
      <c r="L321">
        <v>2023</v>
      </c>
      <c r="M321" t="s">
        <v>1785</v>
      </c>
      <c r="N321">
        <f>ROUND(Calls[[#This Row],[Satisfaction Rating]],0)</f>
        <v>4</v>
      </c>
    </row>
    <row r="322" spans="1:14" x14ac:dyDescent="0.45">
      <c r="A322" t="s">
        <v>1057</v>
      </c>
      <c r="B322" t="s">
        <v>740</v>
      </c>
      <c r="C322">
        <v>110</v>
      </c>
      <c r="D322" t="s">
        <v>743</v>
      </c>
      <c r="E322" s="26">
        <v>45023</v>
      </c>
      <c r="F322">
        <v>36</v>
      </c>
      <c r="G322">
        <v>2.2000000000000002</v>
      </c>
      <c r="L322">
        <v>2023</v>
      </c>
      <c r="M322" t="s">
        <v>1786</v>
      </c>
      <c r="N322">
        <f>ROUND(Calls[[#This Row],[Satisfaction Rating]],0)</f>
        <v>2</v>
      </c>
    </row>
    <row r="323" spans="1:14" x14ac:dyDescent="0.45">
      <c r="A323" t="s">
        <v>1058</v>
      </c>
      <c r="B323" t="s">
        <v>717</v>
      </c>
      <c r="C323">
        <v>70</v>
      </c>
      <c r="D323" t="s">
        <v>743</v>
      </c>
      <c r="E323" s="26">
        <v>45023</v>
      </c>
      <c r="F323">
        <v>114</v>
      </c>
      <c r="G323">
        <v>5</v>
      </c>
      <c r="L323">
        <v>2023</v>
      </c>
      <c r="M323" t="s">
        <v>1786</v>
      </c>
      <c r="N323">
        <f>ROUND(Calls[[#This Row],[Satisfaction Rating]],0)</f>
        <v>5</v>
      </c>
    </row>
    <row r="324" spans="1:14" x14ac:dyDescent="0.45">
      <c r="A324" t="s">
        <v>1059</v>
      </c>
      <c r="B324" t="s">
        <v>717</v>
      </c>
      <c r="C324">
        <v>150</v>
      </c>
      <c r="D324" t="s">
        <v>716</v>
      </c>
      <c r="E324" s="26">
        <v>45023</v>
      </c>
      <c r="F324">
        <v>24</v>
      </c>
      <c r="G324">
        <v>3.8</v>
      </c>
      <c r="L324">
        <v>2023</v>
      </c>
      <c r="M324" t="s">
        <v>1786</v>
      </c>
      <c r="N324">
        <f>ROUND(Calls[[#This Row],[Satisfaction Rating]],0)</f>
        <v>4</v>
      </c>
    </row>
    <row r="325" spans="1:14" x14ac:dyDescent="0.45">
      <c r="A325" t="s">
        <v>1060</v>
      </c>
      <c r="B325" t="s">
        <v>735</v>
      </c>
      <c r="C325">
        <v>36</v>
      </c>
      <c r="D325" t="s">
        <v>725</v>
      </c>
      <c r="E325" s="26">
        <v>45023</v>
      </c>
      <c r="F325">
        <v>135</v>
      </c>
      <c r="G325">
        <v>4.5999999999999996</v>
      </c>
      <c r="L325">
        <v>2023</v>
      </c>
      <c r="M325" t="s">
        <v>1786</v>
      </c>
      <c r="N325">
        <f>ROUND(Calls[[#This Row],[Satisfaction Rating]],0)</f>
        <v>5</v>
      </c>
    </row>
    <row r="326" spans="1:14" x14ac:dyDescent="0.45">
      <c r="A326" t="s">
        <v>1061</v>
      </c>
      <c r="B326" t="s">
        <v>751</v>
      </c>
      <c r="C326">
        <v>74</v>
      </c>
      <c r="D326" t="s">
        <v>725</v>
      </c>
      <c r="E326" s="26">
        <v>45023</v>
      </c>
      <c r="F326">
        <v>30</v>
      </c>
      <c r="G326">
        <v>4</v>
      </c>
      <c r="L326">
        <v>2023</v>
      </c>
      <c r="M326" t="s">
        <v>1786</v>
      </c>
      <c r="N326">
        <f>ROUND(Calls[[#This Row],[Satisfaction Rating]],0)</f>
        <v>4</v>
      </c>
    </row>
    <row r="327" spans="1:14" x14ac:dyDescent="0.45">
      <c r="A327" t="s">
        <v>1062</v>
      </c>
      <c r="B327" t="s">
        <v>720</v>
      </c>
      <c r="C327">
        <v>75</v>
      </c>
      <c r="D327" t="s">
        <v>725</v>
      </c>
      <c r="E327" s="26">
        <v>45023</v>
      </c>
      <c r="F327">
        <v>84</v>
      </c>
      <c r="G327">
        <v>2.8</v>
      </c>
      <c r="L327">
        <v>2023</v>
      </c>
      <c r="M327" t="s">
        <v>1786</v>
      </c>
      <c r="N327">
        <f>ROUND(Calls[[#This Row],[Satisfaction Rating]],0)</f>
        <v>3</v>
      </c>
    </row>
    <row r="328" spans="1:14" x14ac:dyDescent="0.45">
      <c r="A328" t="s">
        <v>1063</v>
      </c>
      <c r="B328" t="s">
        <v>738</v>
      </c>
      <c r="C328">
        <v>70</v>
      </c>
      <c r="D328" t="s">
        <v>737</v>
      </c>
      <c r="E328" s="26">
        <v>45023</v>
      </c>
      <c r="F328">
        <v>42</v>
      </c>
      <c r="G328">
        <v>4.4000000000000004</v>
      </c>
      <c r="L328">
        <v>2023</v>
      </c>
      <c r="M328" t="s">
        <v>1786</v>
      </c>
      <c r="N328">
        <f>ROUND(Calls[[#This Row],[Satisfaction Rating]],0)</f>
        <v>4</v>
      </c>
    </row>
    <row r="329" spans="1:14" x14ac:dyDescent="0.45">
      <c r="A329" t="s">
        <v>1064</v>
      </c>
      <c r="B329" t="s">
        <v>740</v>
      </c>
      <c r="C329">
        <v>23</v>
      </c>
      <c r="D329" t="s">
        <v>743</v>
      </c>
      <c r="E329" s="26">
        <v>45023</v>
      </c>
      <c r="F329">
        <v>117</v>
      </c>
      <c r="G329">
        <v>2.4</v>
      </c>
      <c r="L329">
        <v>2023</v>
      </c>
      <c r="M329" t="s">
        <v>1786</v>
      </c>
      <c r="N329">
        <f>ROUND(Calls[[#This Row],[Satisfaction Rating]],0)</f>
        <v>2</v>
      </c>
    </row>
    <row r="330" spans="1:14" x14ac:dyDescent="0.45">
      <c r="A330" t="s">
        <v>1065</v>
      </c>
      <c r="B330" t="s">
        <v>742</v>
      </c>
      <c r="C330">
        <v>104</v>
      </c>
      <c r="D330" t="s">
        <v>731</v>
      </c>
      <c r="E330" s="26">
        <v>45023</v>
      </c>
      <c r="F330">
        <v>164</v>
      </c>
      <c r="G330">
        <v>4</v>
      </c>
      <c r="L330">
        <v>2023</v>
      </c>
      <c r="M330" t="s">
        <v>1786</v>
      </c>
      <c r="N330">
        <f>ROUND(Calls[[#This Row],[Satisfaction Rating]],0)</f>
        <v>4</v>
      </c>
    </row>
    <row r="331" spans="1:14" x14ac:dyDescent="0.45">
      <c r="A331" t="s">
        <v>1066</v>
      </c>
      <c r="B331" t="s">
        <v>717</v>
      </c>
      <c r="C331">
        <v>95</v>
      </c>
      <c r="D331" t="s">
        <v>737</v>
      </c>
      <c r="E331" s="26">
        <v>45024</v>
      </c>
      <c r="F331">
        <v>123</v>
      </c>
      <c r="G331">
        <v>4.4000000000000004</v>
      </c>
      <c r="L331">
        <v>2023</v>
      </c>
      <c r="M331" t="s">
        <v>1787</v>
      </c>
      <c r="N331">
        <f>ROUND(Calls[[#This Row],[Satisfaction Rating]],0)</f>
        <v>4</v>
      </c>
    </row>
    <row r="332" spans="1:14" x14ac:dyDescent="0.45">
      <c r="A332" t="s">
        <v>1067</v>
      </c>
      <c r="B332" t="s">
        <v>730</v>
      </c>
      <c r="C332">
        <v>49</v>
      </c>
      <c r="D332" t="s">
        <v>716</v>
      </c>
      <c r="E332" s="26">
        <v>45024</v>
      </c>
      <c r="F332">
        <v>172</v>
      </c>
      <c r="G332">
        <v>2.9</v>
      </c>
      <c r="L332">
        <v>2023</v>
      </c>
      <c r="M332" t="s">
        <v>1787</v>
      </c>
      <c r="N332">
        <f>ROUND(Calls[[#This Row],[Satisfaction Rating]],0)</f>
        <v>3</v>
      </c>
    </row>
    <row r="333" spans="1:14" x14ac:dyDescent="0.45">
      <c r="A333" t="s">
        <v>1068</v>
      </c>
      <c r="B333" t="s">
        <v>747</v>
      </c>
      <c r="C333">
        <v>8</v>
      </c>
      <c r="D333" t="s">
        <v>743</v>
      </c>
      <c r="E333" s="26">
        <v>45024</v>
      </c>
      <c r="F333">
        <v>20</v>
      </c>
      <c r="G333">
        <v>4.8</v>
      </c>
      <c r="L333">
        <v>2023</v>
      </c>
      <c r="M333" t="s">
        <v>1787</v>
      </c>
      <c r="N333">
        <f>ROUND(Calls[[#This Row],[Satisfaction Rating]],0)</f>
        <v>5</v>
      </c>
    </row>
    <row r="334" spans="1:14" x14ac:dyDescent="0.45">
      <c r="A334" t="s">
        <v>1069</v>
      </c>
      <c r="B334" t="s">
        <v>717</v>
      </c>
      <c r="C334">
        <v>157</v>
      </c>
      <c r="D334" t="s">
        <v>716</v>
      </c>
      <c r="E334" s="26">
        <v>45024</v>
      </c>
      <c r="F334">
        <v>72</v>
      </c>
      <c r="G334">
        <v>3.7</v>
      </c>
      <c r="L334">
        <v>2023</v>
      </c>
      <c r="M334" t="s">
        <v>1787</v>
      </c>
      <c r="N334">
        <f>ROUND(Calls[[#This Row],[Satisfaction Rating]],0)</f>
        <v>4</v>
      </c>
    </row>
    <row r="335" spans="1:14" x14ac:dyDescent="0.45">
      <c r="A335" t="s">
        <v>1070</v>
      </c>
      <c r="B335" t="s">
        <v>724</v>
      </c>
      <c r="C335">
        <v>74</v>
      </c>
      <c r="D335" t="s">
        <v>725</v>
      </c>
      <c r="E335" s="26">
        <v>45024</v>
      </c>
      <c r="F335">
        <v>32</v>
      </c>
      <c r="G335">
        <v>4.8</v>
      </c>
      <c r="L335">
        <v>2023</v>
      </c>
      <c r="M335" t="s">
        <v>1787</v>
      </c>
      <c r="N335">
        <f>ROUND(Calls[[#This Row],[Satisfaction Rating]],0)</f>
        <v>5</v>
      </c>
    </row>
    <row r="336" spans="1:14" x14ac:dyDescent="0.45">
      <c r="A336" t="s">
        <v>1071</v>
      </c>
      <c r="B336" t="s">
        <v>740</v>
      </c>
      <c r="C336">
        <v>72</v>
      </c>
      <c r="D336" t="s">
        <v>737</v>
      </c>
      <c r="E336" s="26">
        <v>45024</v>
      </c>
      <c r="F336">
        <v>140</v>
      </c>
      <c r="G336">
        <v>3.2</v>
      </c>
      <c r="L336">
        <v>2023</v>
      </c>
      <c r="M336" t="s">
        <v>1787</v>
      </c>
      <c r="N336">
        <f>ROUND(Calls[[#This Row],[Satisfaction Rating]],0)</f>
        <v>3</v>
      </c>
    </row>
    <row r="337" spans="1:14" x14ac:dyDescent="0.45">
      <c r="A337" t="s">
        <v>1072</v>
      </c>
      <c r="B337" t="s">
        <v>724</v>
      </c>
      <c r="C337">
        <v>79</v>
      </c>
      <c r="D337" t="s">
        <v>725</v>
      </c>
      <c r="E337" s="26">
        <v>45025</v>
      </c>
      <c r="F337">
        <v>120</v>
      </c>
      <c r="G337">
        <v>4.9000000000000004</v>
      </c>
      <c r="L337">
        <v>2023</v>
      </c>
      <c r="M337" t="s">
        <v>1781</v>
      </c>
      <c r="N337">
        <f>ROUND(Calls[[#This Row],[Satisfaction Rating]],0)</f>
        <v>5</v>
      </c>
    </row>
    <row r="338" spans="1:14" x14ac:dyDescent="0.45">
      <c r="A338" t="s">
        <v>1073</v>
      </c>
      <c r="B338" t="s">
        <v>751</v>
      </c>
      <c r="C338">
        <v>23</v>
      </c>
      <c r="D338" t="s">
        <v>725</v>
      </c>
      <c r="E338" s="26">
        <v>45025</v>
      </c>
      <c r="F338">
        <v>86</v>
      </c>
      <c r="G338">
        <v>2.2000000000000002</v>
      </c>
      <c r="L338">
        <v>2023</v>
      </c>
      <c r="M338" t="s">
        <v>1781</v>
      </c>
      <c r="N338">
        <f>ROUND(Calls[[#This Row],[Satisfaction Rating]],0)</f>
        <v>2</v>
      </c>
    </row>
    <row r="339" spans="1:14" x14ac:dyDescent="0.45">
      <c r="A339" t="s">
        <v>1074</v>
      </c>
      <c r="B339" t="s">
        <v>720</v>
      </c>
      <c r="C339">
        <v>69</v>
      </c>
      <c r="D339" t="s">
        <v>725</v>
      </c>
      <c r="E339" s="26">
        <v>45025</v>
      </c>
      <c r="F339">
        <v>132</v>
      </c>
      <c r="G339">
        <v>5</v>
      </c>
      <c r="L339">
        <v>2023</v>
      </c>
      <c r="M339" t="s">
        <v>1781</v>
      </c>
      <c r="N339">
        <f>ROUND(Calls[[#This Row],[Satisfaction Rating]],0)</f>
        <v>5</v>
      </c>
    </row>
    <row r="340" spans="1:14" x14ac:dyDescent="0.45">
      <c r="A340" t="s">
        <v>1075</v>
      </c>
      <c r="B340" t="s">
        <v>733</v>
      </c>
      <c r="C340">
        <v>64</v>
      </c>
      <c r="D340" t="s">
        <v>725</v>
      </c>
      <c r="E340" s="26">
        <v>45025</v>
      </c>
      <c r="F340">
        <v>80</v>
      </c>
      <c r="G340">
        <v>3.3</v>
      </c>
      <c r="L340">
        <v>2023</v>
      </c>
      <c r="M340" t="s">
        <v>1781</v>
      </c>
      <c r="N340">
        <f>ROUND(Calls[[#This Row],[Satisfaction Rating]],0)</f>
        <v>3</v>
      </c>
    </row>
    <row r="341" spans="1:14" x14ac:dyDescent="0.45">
      <c r="A341" t="s">
        <v>1076</v>
      </c>
      <c r="B341" t="s">
        <v>721</v>
      </c>
      <c r="C341">
        <v>47</v>
      </c>
      <c r="D341" t="s">
        <v>716</v>
      </c>
      <c r="E341" s="26">
        <v>45025</v>
      </c>
      <c r="F341">
        <v>132</v>
      </c>
      <c r="G341">
        <v>3.7</v>
      </c>
      <c r="L341">
        <v>2023</v>
      </c>
      <c r="M341" t="s">
        <v>1781</v>
      </c>
      <c r="N341">
        <f>ROUND(Calls[[#This Row],[Satisfaction Rating]],0)</f>
        <v>4</v>
      </c>
    </row>
    <row r="342" spans="1:14" x14ac:dyDescent="0.45">
      <c r="A342" t="s">
        <v>1077</v>
      </c>
      <c r="B342" t="s">
        <v>724</v>
      </c>
      <c r="C342">
        <v>55</v>
      </c>
      <c r="D342" t="s">
        <v>737</v>
      </c>
      <c r="E342" s="26">
        <v>45025</v>
      </c>
      <c r="F342">
        <v>27</v>
      </c>
      <c r="G342">
        <v>3.7</v>
      </c>
      <c r="L342">
        <v>2023</v>
      </c>
      <c r="M342" t="s">
        <v>1781</v>
      </c>
      <c r="N342">
        <f>ROUND(Calls[[#This Row],[Satisfaction Rating]],0)</f>
        <v>4</v>
      </c>
    </row>
    <row r="343" spans="1:14" x14ac:dyDescent="0.45">
      <c r="A343" t="s">
        <v>1078</v>
      </c>
      <c r="B343" t="s">
        <v>742</v>
      </c>
      <c r="C343">
        <v>104</v>
      </c>
      <c r="D343" t="s">
        <v>737</v>
      </c>
      <c r="E343" s="26">
        <v>45026</v>
      </c>
      <c r="F343">
        <v>68</v>
      </c>
      <c r="G343">
        <v>3.6</v>
      </c>
      <c r="L343">
        <v>2023</v>
      </c>
      <c r="M343" t="s">
        <v>1782</v>
      </c>
      <c r="N343">
        <f>ROUND(Calls[[#This Row],[Satisfaction Rating]],0)</f>
        <v>4</v>
      </c>
    </row>
    <row r="344" spans="1:14" x14ac:dyDescent="0.45">
      <c r="A344" t="s">
        <v>1079</v>
      </c>
      <c r="B344" t="s">
        <v>721</v>
      </c>
      <c r="C344">
        <v>116</v>
      </c>
      <c r="D344" t="s">
        <v>725</v>
      </c>
      <c r="E344" s="26">
        <v>45026</v>
      </c>
      <c r="F344">
        <v>22</v>
      </c>
      <c r="G344">
        <v>4.7</v>
      </c>
      <c r="L344">
        <v>2023</v>
      </c>
      <c r="M344" t="s">
        <v>1782</v>
      </c>
      <c r="N344">
        <f>ROUND(Calls[[#This Row],[Satisfaction Rating]],0)</f>
        <v>5</v>
      </c>
    </row>
    <row r="345" spans="1:14" x14ac:dyDescent="0.45">
      <c r="A345" t="s">
        <v>1080</v>
      </c>
      <c r="B345" t="s">
        <v>751</v>
      </c>
      <c r="C345">
        <v>99</v>
      </c>
      <c r="D345" t="s">
        <v>737</v>
      </c>
      <c r="E345" s="26">
        <v>45026</v>
      </c>
      <c r="F345">
        <v>42</v>
      </c>
      <c r="G345">
        <v>3.1</v>
      </c>
      <c r="L345">
        <v>2023</v>
      </c>
      <c r="M345" t="s">
        <v>1782</v>
      </c>
      <c r="N345">
        <f>ROUND(Calls[[#This Row],[Satisfaction Rating]],0)</f>
        <v>3</v>
      </c>
    </row>
    <row r="346" spans="1:14" x14ac:dyDescent="0.45">
      <c r="A346" t="s">
        <v>1081</v>
      </c>
      <c r="B346" t="s">
        <v>742</v>
      </c>
      <c r="C346">
        <v>84</v>
      </c>
      <c r="D346" t="s">
        <v>737</v>
      </c>
      <c r="E346" s="26">
        <v>45027</v>
      </c>
      <c r="F346">
        <v>38</v>
      </c>
      <c r="G346">
        <v>3.3</v>
      </c>
      <c r="L346">
        <v>2023</v>
      </c>
      <c r="M346" t="s">
        <v>1783</v>
      </c>
      <c r="N346">
        <f>ROUND(Calls[[#This Row],[Satisfaction Rating]],0)</f>
        <v>3</v>
      </c>
    </row>
    <row r="347" spans="1:14" x14ac:dyDescent="0.45">
      <c r="A347" t="s">
        <v>1082</v>
      </c>
      <c r="B347" t="s">
        <v>747</v>
      </c>
      <c r="C347">
        <v>159</v>
      </c>
      <c r="D347" t="s">
        <v>737</v>
      </c>
      <c r="E347" s="26">
        <v>45027</v>
      </c>
      <c r="F347">
        <v>42</v>
      </c>
      <c r="G347">
        <v>4.5</v>
      </c>
      <c r="L347">
        <v>2023</v>
      </c>
      <c r="M347" t="s">
        <v>1783</v>
      </c>
      <c r="N347">
        <f>ROUND(Calls[[#This Row],[Satisfaction Rating]],0)</f>
        <v>5</v>
      </c>
    </row>
    <row r="348" spans="1:14" x14ac:dyDescent="0.45">
      <c r="A348" t="s">
        <v>1083</v>
      </c>
      <c r="B348" t="s">
        <v>735</v>
      </c>
      <c r="C348">
        <v>25</v>
      </c>
      <c r="D348" t="s">
        <v>716</v>
      </c>
      <c r="E348" s="26">
        <v>45027</v>
      </c>
      <c r="F348">
        <v>75</v>
      </c>
      <c r="G348">
        <v>3.9</v>
      </c>
      <c r="L348">
        <v>2023</v>
      </c>
      <c r="M348" t="s">
        <v>1783</v>
      </c>
      <c r="N348">
        <f>ROUND(Calls[[#This Row],[Satisfaction Rating]],0)</f>
        <v>4</v>
      </c>
    </row>
    <row r="349" spans="1:14" x14ac:dyDescent="0.45">
      <c r="A349" t="s">
        <v>1084</v>
      </c>
      <c r="B349" t="s">
        <v>747</v>
      </c>
      <c r="C349">
        <v>53</v>
      </c>
      <c r="D349" t="s">
        <v>743</v>
      </c>
      <c r="E349" s="26">
        <v>45028</v>
      </c>
      <c r="F349">
        <v>23</v>
      </c>
      <c r="G349">
        <v>4.9000000000000004</v>
      </c>
      <c r="L349">
        <v>2023</v>
      </c>
      <c r="M349" t="s">
        <v>1784</v>
      </c>
      <c r="N349">
        <f>ROUND(Calls[[#This Row],[Satisfaction Rating]],0)</f>
        <v>5</v>
      </c>
    </row>
    <row r="350" spans="1:14" x14ac:dyDescent="0.45">
      <c r="A350" t="s">
        <v>1085</v>
      </c>
      <c r="B350" t="s">
        <v>747</v>
      </c>
      <c r="C350">
        <v>89</v>
      </c>
      <c r="D350" t="s">
        <v>716</v>
      </c>
      <c r="E350" s="26">
        <v>45028</v>
      </c>
      <c r="F350">
        <v>200</v>
      </c>
      <c r="G350">
        <v>4.8</v>
      </c>
      <c r="L350">
        <v>2023</v>
      </c>
      <c r="M350" t="s">
        <v>1784</v>
      </c>
      <c r="N350">
        <f>ROUND(Calls[[#This Row],[Satisfaction Rating]],0)</f>
        <v>5</v>
      </c>
    </row>
    <row r="351" spans="1:14" x14ac:dyDescent="0.45">
      <c r="A351" t="s">
        <v>1086</v>
      </c>
      <c r="B351" t="s">
        <v>728</v>
      </c>
      <c r="C351">
        <v>73</v>
      </c>
      <c r="D351" t="s">
        <v>725</v>
      </c>
      <c r="E351" s="26">
        <v>45029</v>
      </c>
      <c r="F351">
        <v>45</v>
      </c>
      <c r="G351">
        <v>3.6</v>
      </c>
      <c r="L351">
        <v>2023</v>
      </c>
      <c r="M351" t="s">
        <v>1785</v>
      </c>
      <c r="N351">
        <f>ROUND(Calls[[#This Row],[Satisfaction Rating]],0)</f>
        <v>4</v>
      </c>
    </row>
    <row r="352" spans="1:14" x14ac:dyDescent="0.45">
      <c r="A352" t="s">
        <v>1087</v>
      </c>
      <c r="B352" t="s">
        <v>751</v>
      </c>
      <c r="C352">
        <v>50</v>
      </c>
      <c r="D352" t="s">
        <v>725</v>
      </c>
      <c r="E352" s="26">
        <v>45029</v>
      </c>
      <c r="F352">
        <v>105</v>
      </c>
      <c r="G352">
        <v>3.5</v>
      </c>
      <c r="L352">
        <v>2023</v>
      </c>
      <c r="M352" t="s">
        <v>1785</v>
      </c>
      <c r="N352">
        <f>ROUND(Calls[[#This Row],[Satisfaction Rating]],0)</f>
        <v>4</v>
      </c>
    </row>
    <row r="353" spans="1:14" x14ac:dyDescent="0.45">
      <c r="A353" t="s">
        <v>1088</v>
      </c>
      <c r="B353" t="s">
        <v>730</v>
      </c>
      <c r="C353">
        <v>98</v>
      </c>
      <c r="D353" t="s">
        <v>725</v>
      </c>
      <c r="E353" s="26">
        <v>45029</v>
      </c>
      <c r="F353">
        <v>22</v>
      </c>
      <c r="G353">
        <v>3.8</v>
      </c>
      <c r="L353">
        <v>2023</v>
      </c>
      <c r="M353" t="s">
        <v>1785</v>
      </c>
      <c r="N353">
        <f>ROUND(Calls[[#This Row],[Satisfaction Rating]],0)</f>
        <v>4</v>
      </c>
    </row>
    <row r="354" spans="1:14" x14ac:dyDescent="0.45">
      <c r="A354" t="s">
        <v>1089</v>
      </c>
      <c r="B354" t="s">
        <v>746</v>
      </c>
      <c r="C354">
        <v>114</v>
      </c>
      <c r="D354" t="s">
        <v>737</v>
      </c>
      <c r="E354" s="26">
        <v>45030</v>
      </c>
      <c r="F354">
        <v>126</v>
      </c>
      <c r="G354">
        <v>4.4000000000000004</v>
      </c>
      <c r="L354">
        <v>2023</v>
      </c>
      <c r="M354" t="s">
        <v>1786</v>
      </c>
      <c r="N354">
        <f>ROUND(Calls[[#This Row],[Satisfaction Rating]],0)</f>
        <v>4</v>
      </c>
    </row>
    <row r="355" spans="1:14" x14ac:dyDescent="0.45">
      <c r="A355" t="s">
        <v>1090</v>
      </c>
      <c r="B355" t="s">
        <v>733</v>
      </c>
      <c r="C355">
        <v>67</v>
      </c>
      <c r="D355" t="s">
        <v>737</v>
      </c>
      <c r="E355" s="26">
        <v>45030</v>
      </c>
      <c r="F355">
        <v>35</v>
      </c>
      <c r="G355">
        <v>3</v>
      </c>
      <c r="L355">
        <v>2023</v>
      </c>
      <c r="M355" t="s">
        <v>1786</v>
      </c>
      <c r="N355">
        <f>ROUND(Calls[[#This Row],[Satisfaction Rating]],0)</f>
        <v>3</v>
      </c>
    </row>
    <row r="356" spans="1:14" x14ac:dyDescent="0.45">
      <c r="A356" t="s">
        <v>1091</v>
      </c>
      <c r="B356" t="s">
        <v>724</v>
      </c>
      <c r="C356">
        <v>91</v>
      </c>
      <c r="D356" t="s">
        <v>725</v>
      </c>
      <c r="E356" s="26">
        <v>45030</v>
      </c>
      <c r="F356">
        <v>84</v>
      </c>
      <c r="G356">
        <v>4.5</v>
      </c>
      <c r="L356">
        <v>2023</v>
      </c>
      <c r="M356" t="s">
        <v>1786</v>
      </c>
      <c r="N356">
        <f>ROUND(Calls[[#This Row],[Satisfaction Rating]],0)</f>
        <v>5</v>
      </c>
    </row>
    <row r="357" spans="1:14" x14ac:dyDescent="0.45">
      <c r="A357" t="s">
        <v>1092</v>
      </c>
      <c r="B357" t="s">
        <v>738</v>
      </c>
      <c r="C357">
        <v>67</v>
      </c>
      <c r="D357" t="s">
        <v>725</v>
      </c>
      <c r="E357" s="26">
        <v>45031</v>
      </c>
      <c r="F357">
        <v>172</v>
      </c>
      <c r="G357">
        <v>4.5</v>
      </c>
      <c r="L357">
        <v>2023</v>
      </c>
      <c r="M357" t="s">
        <v>1787</v>
      </c>
      <c r="N357">
        <f>ROUND(Calls[[#This Row],[Satisfaction Rating]],0)</f>
        <v>5</v>
      </c>
    </row>
    <row r="358" spans="1:14" x14ac:dyDescent="0.45">
      <c r="A358" t="s">
        <v>1093</v>
      </c>
      <c r="B358" t="s">
        <v>746</v>
      </c>
      <c r="C358">
        <v>139</v>
      </c>
      <c r="D358" t="s">
        <v>716</v>
      </c>
      <c r="E358" s="26">
        <v>45031</v>
      </c>
      <c r="F358">
        <v>114</v>
      </c>
      <c r="G358">
        <v>4</v>
      </c>
      <c r="L358">
        <v>2023</v>
      </c>
      <c r="M358" t="s">
        <v>1787</v>
      </c>
      <c r="N358">
        <f>ROUND(Calls[[#This Row],[Satisfaction Rating]],0)</f>
        <v>4</v>
      </c>
    </row>
    <row r="359" spans="1:14" x14ac:dyDescent="0.45">
      <c r="A359" t="s">
        <v>1094</v>
      </c>
      <c r="B359" t="s">
        <v>738</v>
      </c>
      <c r="C359">
        <v>102</v>
      </c>
      <c r="D359" t="s">
        <v>716</v>
      </c>
      <c r="E359" s="26">
        <v>45031</v>
      </c>
      <c r="F359">
        <v>60</v>
      </c>
      <c r="G359">
        <v>3.8</v>
      </c>
      <c r="L359">
        <v>2023</v>
      </c>
      <c r="M359" t="s">
        <v>1787</v>
      </c>
      <c r="N359">
        <f>ROUND(Calls[[#This Row],[Satisfaction Rating]],0)</f>
        <v>4</v>
      </c>
    </row>
    <row r="360" spans="1:14" x14ac:dyDescent="0.45">
      <c r="A360" t="s">
        <v>1095</v>
      </c>
      <c r="B360" t="s">
        <v>717</v>
      </c>
      <c r="C360">
        <v>108</v>
      </c>
      <c r="D360" t="s">
        <v>731</v>
      </c>
      <c r="E360" s="26">
        <v>45031</v>
      </c>
      <c r="F360">
        <v>26</v>
      </c>
      <c r="G360">
        <v>3.3</v>
      </c>
      <c r="L360">
        <v>2023</v>
      </c>
      <c r="M360" t="s">
        <v>1787</v>
      </c>
      <c r="N360">
        <f>ROUND(Calls[[#This Row],[Satisfaction Rating]],0)</f>
        <v>3</v>
      </c>
    </row>
    <row r="361" spans="1:14" x14ac:dyDescent="0.45">
      <c r="A361" t="s">
        <v>1096</v>
      </c>
      <c r="B361" t="s">
        <v>735</v>
      </c>
      <c r="C361">
        <v>66</v>
      </c>
      <c r="D361" t="s">
        <v>725</v>
      </c>
      <c r="E361" s="26">
        <v>45031</v>
      </c>
      <c r="F361">
        <v>210</v>
      </c>
      <c r="G361">
        <v>4.3</v>
      </c>
      <c r="L361">
        <v>2023</v>
      </c>
      <c r="M361" t="s">
        <v>1787</v>
      </c>
      <c r="N361">
        <f>ROUND(Calls[[#This Row],[Satisfaction Rating]],0)</f>
        <v>4</v>
      </c>
    </row>
    <row r="362" spans="1:14" x14ac:dyDescent="0.45">
      <c r="A362" t="s">
        <v>1097</v>
      </c>
      <c r="B362" t="s">
        <v>740</v>
      </c>
      <c r="C362">
        <v>85</v>
      </c>
      <c r="D362" t="s">
        <v>716</v>
      </c>
      <c r="E362" s="26">
        <v>45031</v>
      </c>
      <c r="F362">
        <v>129</v>
      </c>
      <c r="G362">
        <v>4.2</v>
      </c>
      <c r="L362">
        <v>2023</v>
      </c>
      <c r="M362" t="s">
        <v>1787</v>
      </c>
      <c r="N362">
        <f>ROUND(Calls[[#This Row],[Satisfaction Rating]],0)</f>
        <v>4</v>
      </c>
    </row>
    <row r="363" spans="1:14" x14ac:dyDescent="0.45">
      <c r="A363" t="s">
        <v>1098</v>
      </c>
      <c r="B363" t="s">
        <v>733</v>
      </c>
      <c r="C363">
        <v>55</v>
      </c>
      <c r="D363" t="s">
        <v>731</v>
      </c>
      <c r="E363" s="26">
        <v>45031</v>
      </c>
      <c r="F363">
        <v>215</v>
      </c>
      <c r="G363">
        <v>4.3</v>
      </c>
      <c r="L363">
        <v>2023</v>
      </c>
      <c r="M363" t="s">
        <v>1787</v>
      </c>
      <c r="N363">
        <f>ROUND(Calls[[#This Row],[Satisfaction Rating]],0)</f>
        <v>4</v>
      </c>
    </row>
    <row r="364" spans="1:14" x14ac:dyDescent="0.45">
      <c r="A364" t="s">
        <v>1099</v>
      </c>
      <c r="B364" t="s">
        <v>717</v>
      </c>
      <c r="C364">
        <v>17</v>
      </c>
      <c r="D364" t="s">
        <v>743</v>
      </c>
      <c r="E364" s="26">
        <v>45031</v>
      </c>
      <c r="F364">
        <v>69</v>
      </c>
      <c r="G364">
        <v>4.5999999999999996</v>
      </c>
      <c r="L364">
        <v>2023</v>
      </c>
      <c r="M364" t="s">
        <v>1787</v>
      </c>
      <c r="N364">
        <f>ROUND(Calls[[#This Row],[Satisfaction Rating]],0)</f>
        <v>5</v>
      </c>
    </row>
    <row r="365" spans="1:14" x14ac:dyDescent="0.45">
      <c r="A365" t="s">
        <v>1100</v>
      </c>
      <c r="B365" t="s">
        <v>733</v>
      </c>
      <c r="C365">
        <v>128</v>
      </c>
      <c r="D365" t="s">
        <v>743</v>
      </c>
      <c r="E365" s="26">
        <v>45031</v>
      </c>
      <c r="F365">
        <v>140</v>
      </c>
      <c r="G365">
        <v>3</v>
      </c>
      <c r="L365">
        <v>2023</v>
      </c>
      <c r="M365" t="s">
        <v>1787</v>
      </c>
      <c r="N365">
        <f>ROUND(Calls[[#This Row],[Satisfaction Rating]],0)</f>
        <v>3</v>
      </c>
    </row>
    <row r="366" spans="1:14" x14ac:dyDescent="0.45">
      <c r="A366" t="s">
        <v>1101</v>
      </c>
      <c r="B366" t="s">
        <v>751</v>
      </c>
      <c r="C366">
        <v>45</v>
      </c>
      <c r="D366" t="s">
        <v>731</v>
      </c>
      <c r="E366" s="26">
        <v>45032</v>
      </c>
      <c r="F366">
        <v>156</v>
      </c>
      <c r="G366">
        <v>2.7</v>
      </c>
      <c r="L366">
        <v>2023</v>
      </c>
      <c r="M366" t="s">
        <v>1781</v>
      </c>
      <c r="N366">
        <f>ROUND(Calls[[#This Row],[Satisfaction Rating]],0)</f>
        <v>3</v>
      </c>
    </row>
    <row r="367" spans="1:14" x14ac:dyDescent="0.45">
      <c r="A367" t="s">
        <v>1102</v>
      </c>
      <c r="B367" t="s">
        <v>717</v>
      </c>
      <c r="C367">
        <v>41</v>
      </c>
      <c r="D367" t="s">
        <v>743</v>
      </c>
      <c r="E367" s="26">
        <v>45032</v>
      </c>
      <c r="F367">
        <v>164</v>
      </c>
      <c r="G367">
        <v>3.1</v>
      </c>
      <c r="L367">
        <v>2023</v>
      </c>
      <c r="M367" t="s">
        <v>1781</v>
      </c>
      <c r="N367">
        <f>ROUND(Calls[[#This Row],[Satisfaction Rating]],0)</f>
        <v>3</v>
      </c>
    </row>
    <row r="368" spans="1:14" x14ac:dyDescent="0.45">
      <c r="A368" t="s">
        <v>1103</v>
      </c>
      <c r="B368" t="s">
        <v>721</v>
      </c>
      <c r="C368">
        <v>49</v>
      </c>
      <c r="D368" t="s">
        <v>743</v>
      </c>
      <c r="E368" s="26">
        <v>45032</v>
      </c>
      <c r="F368">
        <v>195</v>
      </c>
      <c r="G368">
        <v>2.6</v>
      </c>
      <c r="L368">
        <v>2023</v>
      </c>
      <c r="M368" t="s">
        <v>1781</v>
      </c>
      <c r="N368">
        <f>ROUND(Calls[[#This Row],[Satisfaction Rating]],0)</f>
        <v>3</v>
      </c>
    </row>
    <row r="369" spans="1:14" x14ac:dyDescent="0.45">
      <c r="A369" t="s">
        <v>1104</v>
      </c>
      <c r="B369" t="s">
        <v>720</v>
      </c>
      <c r="C369">
        <v>21</v>
      </c>
      <c r="D369" t="s">
        <v>737</v>
      </c>
      <c r="E369" s="26">
        <v>45032</v>
      </c>
      <c r="F369">
        <v>74</v>
      </c>
      <c r="G369">
        <v>4.5999999999999996</v>
      </c>
      <c r="L369">
        <v>2023</v>
      </c>
      <c r="M369" t="s">
        <v>1781</v>
      </c>
      <c r="N369">
        <f>ROUND(Calls[[#This Row],[Satisfaction Rating]],0)</f>
        <v>5</v>
      </c>
    </row>
    <row r="370" spans="1:14" x14ac:dyDescent="0.45">
      <c r="A370" t="s">
        <v>1105</v>
      </c>
      <c r="B370" t="s">
        <v>747</v>
      </c>
      <c r="C370">
        <v>133</v>
      </c>
      <c r="D370" t="s">
        <v>731</v>
      </c>
      <c r="E370" s="26">
        <v>45032</v>
      </c>
      <c r="F370">
        <v>100</v>
      </c>
      <c r="G370">
        <v>4</v>
      </c>
      <c r="L370">
        <v>2023</v>
      </c>
      <c r="M370" t="s">
        <v>1781</v>
      </c>
      <c r="N370">
        <f>ROUND(Calls[[#This Row],[Satisfaction Rating]],0)</f>
        <v>4</v>
      </c>
    </row>
    <row r="371" spans="1:14" x14ac:dyDescent="0.45">
      <c r="A371" t="s">
        <v>1106</v>
      </c>
      <c r="B371" t="s">
        <v>715</v>
      </c>
      <c r="C371">
        <v>135</v>
      </c>
      <c r="D371" t="s">
        <v>725</v>
      </c>
      <c r="E371" s="26">
        <v>45032</v>
      </c>
      <c r="F371">
        <v>185</v>
      </c>
      <c r="G371">
        <v>4.5</v>
      </c>
      <c r="L371">
        <v>2023</v>
      </c>
      <c r="M371" t="s">
        <v>1781</v>
      </c>
      <c r="N371">
        <f>ROUND(Calls[[#This Row],[Satisfaction Rating]],0)</f>
        <v>5</v>
      </c>
    </row>
    <row r="372" spans="1:14" x14ac:dyDescent="0.45">
      <c r="A372" t="s">
        <v>1107</v>
      </c>
      <c r="B372" t="s">
        <v>746</v>
      </c>
      <c r="C372">
        <v>69</v>
      </c>
      <c r="D372" t="s">
        <v>731</v>
      </c>
      <c r="E372" s="26">
        <v>45032</v>
      </c>
      <c r="F372">
        <v>130</v>
      </c>
      <c r="G372">
        <v>1.9</v>
      </c>
      <c r="L372">
        <v>2023</v>
      </c>
      <c r="M372" t="s">
        <v>1781</v>
      </c>
      <c r="N372">
        <f>ROUND(Calls[[#This Row],[Satisfaction Rating]],0)</f>
        <v>2</v>
      </c>
    </row>
    <row r="373" spans="1:14" x14ac:dyDescent="0.45">
      <c r="A373" t="s">
        <v>1108</v>
      </c>
      <c r="B373" t="s">
        <v>742</v>
      </c>
      <c r="C373">
        <v>110</v>
      </c>
      <c r="D373" t="s">
        <v>737</v>
      </c>
      <c r="E373" s="26">
        <v>45033</v>
      </c>
      <c r="F373">
        <v>21</v>
      </c>
      <c r="G373">
        <v>2.6</v>
      </c>
      <c r="L373">
        <v>2023</v>
      </c>
      <c r="M373" t="s">
        <v>1782</v>
      </c>
      <c r="N373">
        <f>ROUND(Calls[[#This Row],[Satisfaction Rating]],0)</f>
        <v>3</v>
      </c>
    </row>
    <row r="374" spans="1:14" x14ac:dyDescent="0.45">
      <c r="A374" t="s">
        <v>1109</v>
      </c>
      <c r="B374" t="s">
        <v>738</v>
      </c>
      <c r="C374">
        <v>64</v>
      </c>
      <c r="D374" t="s">
        <v>716</v>
      </c>
      <c r="E374" s="26">
        <v>45033</v>
      </c>
      <c r="F374">
        <v>88</v>
      </c>
      <c r="G374">
        <v>4.3</v>
      </c>
      <c r="L374">
        <v>2023</v>
      </c>
      <c r="M374" t="s">
        <v>1782</v>
      </c>
      <c r="N374">
        <f>ROUND(Calls[[#This Row],[Satisfaction Rating]],0)</f>
        <v>4</v>
      </c>
    </row>
    <row r="375" spans="1:14" x14ac:dyDescent="0.45">
      <c r="A375" t="s">
        <v>1110</v>
      </c>
      <c r="B375" t="s">
        <v>724</v>
      </c>
      <c r="C375">
        <v>105</v>
      </c>
      <c r="D375" t="s">
        <v>743</v>
      </c>
      <c r="E375" s="26">
        <v>45033</v>
      </c>
      <c r="F375">
        <v>35</v>
      </c>
      <c r="G375">
        <v>4.4000000000000004</v>
      </c>
      <c r="L375">
        <v>2023</v>
      </c>
      <c r="M375" t="s">
        <v>1782</v>
      </c>
      <c r="N375">
        <f>ROUND(Calls[[#This Row],[Satisfaction Rating]],0)</f>
        <v>4</v>
      </c>
    </row>
    <row r="376" spans="1:14" x14ac:dyDescent="0.45">
      <c r="A376" t="s">
        <v>1111</v>
      </c>
      <c r="B376" t="s">
        <v>738</v>
      </c>
      <c r="C376">
        <v>165</v>
      </c>
      <c r="D376" t="s">
        <v>725</v>
      </c>
      <c r="E376" s="26">
        <v>45033</v>
      </c>
      <c r="F376">
        <v>68</v>
      </c>
      <c r="G376">
        <v>4.3</v>
      </c>
      <c r="L376">
        <v>2023</v>
      </c>
      <c r="M376" t="s">
        <v>1782</v>
      </c>
      <c r="N376">
        <f>ROUND(Calls[[#This Row],[Satisfaction Rating]],0)</f>
        <v>4</v>
      </c>
    </row>
    <row r="377" spans="1:14" x14ac:dyDescent="0.45">
      <c r="A377" t="s">
        <v>1112</v>
      </c>
      <c r="B377" t="s">
        <v>751</v>
      </c>
      <c r="C377">
        <v>125</v>
      </c>
      <c r="D377" t="s">
        <v>725</v>
      </c>
      <c r="E377" s="26">
        <v>45033</v>
      </c>
      <c r="F377">
        <v>148</v>
      </c>
      <c r="G377">
        <v>4.5</v>
      </c>
      <c r="L377">
        <v>2023</v>
      </c>
      <c r="M377" t="s">
        <v>1782</v>
      </c>
      <c r="N377">
        <f>ROUND(Calls[[#This Row],[Satisfaction Rating]],0)</f>
        <v>5</v>
      </c>
    </row>
    <row r="378" spans="1:14" x14ac:dyDescent="0.45">
      <c r="A378" t="s">
        <v>1113</v>
      </c>
      <c r="B378" t="s">
        <v>724</v>
      </c>
      <c r="C378">
        <v>88</v>
      </c>
      <c r="D378" t="s">
        <v>716</v>
      </c>
      <c r="E378" s="26">
        <v>45034</v>
      </c>
      <c r="F378">
        <v>81</v>
      </c>
      <c r="G378">
        <v>4.2</v>
      </c>
      <c r="L378">
        <v>2023</v>
      </c>
      <c r="M378" t="s">
        <v>1783</v>
      </c>
      <c r="N378">
        <f>ROUND(Calls[[#This Row],[Satisfaction Rating]],0)</f>
        <v>4</v>
      </c>
    </row>
    <row r="379" spans="1:14" x14ac:dyDescent="0.45">
      <c r="A379" t="s">
        <v>1114</v>
      </c>
      <c r="B379" t="s">
        <v>746</v>
      </c>
      <c r="C379">
        <v>6</v>
      </c>
      <c r="D379" t="s">
        <v>716</v>
      </c>
      <c r="E379" s="26">
        <v>45034</v>
      </c>
      <c r="F379">
        <v>75</v>
      </c>
      <c r="G379">
        <v>3.9</v>
      </c>
      <c r="L379">
        <v>2023</v>
      </c>
      <c r="M379" t="s">
        <v>1783</v>
      </c>
      <c r="N379">
        <f>ROUND(Calls[[#This Row],[Satisfaction Rating]],0)</f>
        <v>4</v>
      </c>
    </row>
    <row r="380" spans="1:14" x14ac:dyDescent="0.45">
      <c r="A380" t="s">
        <v>1115</v>
      </c>
      <c r="B380" t="s">
        <v>740</v>
      </c>
      <c r="C380">
        <v>69</v>
      </c>
      <c r="D380" t="s">
        <v>731</v>
      </c>
      <c r="E380" s="26">
        <v>45035</v>
      </c>
      <c r="F380">
        <v>32</v>
      </c>
      <c r="G380">
        <v>3.6</v>
      </c>
      <c r="L380">
        <v>2023</v>
      </c>
      <c r="M380" t="s">
        <v>1784</v>
      </c>
      <c r="N380">
        <f>ROUND(Calls[[#This Row],[Satisfaction Rating]],0)</f>
        <v>4</v>
      </c>
    </row>
    <row r="381" spans="1:14" x14ac:dyDescent="0.45">
      <c r="A381" t="s">
        <v>1116</v>
      </c>
      <c r="B381" t="s">
        <v>717</v>
      </c>
      <c r="C381">
        <v>107</v>
      </c>
      <c r="D381" t="s">
        <v>731</v>
      </c>
      <c r="E381" s="26">
        <v>45035</v>
      </c>
      <c r="F381">
        <v>156</v>
      </c>
      <c r="G381">
        <v>3.8</v>
      </c>
      <c r="L381">
        <v>2023</v>
      </c>
      <c r="M381" t="s">
        <v>1784</v>
      </c>
      <c r="N381">
        <f>ROUND(Calls[[#This Row],[Satisfaction Rating]],0)</f>
        <v>4</v>
      </c>
    </row>
    <row r="382" spans="1:14" x14ac:dyDescent="0.45">
      <c r="A382" t="s">
        <v>1117</v>
      </c>
      <c r="B382" t="s">
        <v>720</v>
      </c>
      <c r="C382">
        <v>90</v>
      </c>
      <c r="D382" t="s">
        <v>725</v>
      </c>
      <c r="E382" s="26">
        <v>45035</v>
      </c>
      <c r="F382">
        <v>99</v>
      </c>
      <c r="G382">
        <v>4.9000000000000004</v>
      </c>
      <c r="L382">
        <v>2023</v>
      </c>
      <c r="M382" t="s">
        <v>1784</v>
      </c>
      <c r="N382">
        <f>ROUND(Calls[[#This Row],[Satisfaction Rating]],0)</f>
        <v>5</v>
      </c>
    </row>
    <row r="383" spans="1:14" x14ac:dyDescent="0.45">
      <c r="A383" t="s">
        <v>1118</v>
      </c>
      <c r="B383" t="s">
        <v>715</v>
      </c>
      <c r="C383">
        <v>120</v>
      </c>
      <c r="D383" t="s">
        <v>743</v>
      </c>
      <c r="E383" s="26">
        <v>45035</v>
      </c>
      <c r="F383">
        <v>26</v>
      </c>
      <c r="G383">
        <v>4</v>
      </c>
      <c r="L383">
        <v>2023</v>
      </c>
      <c r="M383" t="s">
        <v>1784</v>
      </c>
      <c r="N383">
        <f>ROUND(Calls[[#This Row],[Satisfaction Rating]],0)</f>
        <v>4</v>
      </c>
    </row>
    <row r="384" spans="1:14" x14ac:dyDescent="0.45">
      <c r="A384" t="s">
        <v>1119</v>
      </c>
      <c r="B384" t="s">
        <v>730</v>
      </c>
      <c r="C384">
        <v>47</v>
      </c>
      <c r="D384" t="s">
        <v>731</v>
      </c>
      <c r="E384" s="26">
        <v>45035</v>
      </c>
      <c r="F384">
        <v>84</v>
      </c>
      <c r="G384">
        <v>4.0999999999999996</v>
      </c>
      <c r="L384">
        <v>2023</v>
      </c>
      <c r="M384" t="s">
        <v>1784</v>
      </c>
      <c r="N384">
        <f>ROUND(Calls[[#This Row],[Satisfaction Rating]],0)</f>
        <v>4</v>
      </c>
    </row>
    <row r="385" spans="1:14" x14ac:dyDescent="0.45">
      <c r="A385" t="s">
        <v>1120</v>
      </c>
      <c r="B385" t="s">
        <v>728</v>
      </c>
      <c r="C385">
        <v>60</v>
      </c>
      <c r="D385" t="s">
        <v>743</v>
      </c>
      <c r="E385" s="26">
        <v>45035</v>
      </c>
      <c r="F385">
        <v>84</v>
      </c>
      <c r="G385">
        <v>4.8</v>
      </c>
      <c r="L385">
        <v>2023</v>
      </c>
      <c r="M385" t="s">
        <v>1784</v>
      </c>
      <c r="N385">
        <f>ROUND(Calls[[#This Row],[Satisfaction Rating]],0)</f>
        <v>5</v>
      </c>
    </row>
    <row r="386" spans="1:14" x14ac:dyDescent="0.45">
      <c r="A386" t="s">
        <v>1121</v>
      </c>
      <c r="B386" t="s">
        <v>733</v>
      </c>
      <c r="C386">
        <v>64</v>
      </c>
      <c r="D386" t="s">
        <v>725</v>
      </c>
      <c r="E386" s="26">
        <v>45035</v>
      </c>
      <c r="F386">
        <v>170</v>
      </c>
      <c r="G386">
        <v>2.2999999999999998</v>
      </c>
      <c r="L386">
        <v>2023</v>
      </c>
      <c r="M386" t="s">
        <v>1784</v>
      </c>
      <c r="N386">
        <f>ROUND(Calls[[#This Row],[Satisfaction Rating]],0)</f>
        <v>2</v>
      </c>
    </row>
    <row r="387" spans="1:14" x14ac:dyDescent="0.45">
      <c r="A387" t="s">
        <v>1122</v>
      </c>
      <c r="B387" t="s">
        <v>738</v>
      </c>
      <c r="C387">
        <v>62</v>
      </c>
      <c r="D387" t="s">
        <v>731</v>
      </c>
      <c r="E387" s="26">
        <v>45035</v>
      </c>
      <c r="F387">
        <v>35</v>
      </c>
      <c r="G387">
        <v>4.4000000000000004</v>
      </c>
      <c r="L387">
        <v>2023</v>
      </c>
      <c r="M387" t="s">
        <v>1784</v>
      </c>
      <c r="N387">
        <f>ROUND(Calls[[#This Row],[Satisfaction Rating]],0)</f>
        <v>4</v>
      </c>
    </row>
    <row r="388" spans="1:14" x14ac:dyDescent="0.45">
      <c r="A388" t="s">
        <v>1123</v>
      </c>
      <c r="B388" t="s">
        <v>742</v>
      </c>
      <c r="C388">
        <v>88</v>
      </c>
      <c r="D388" t="s">
        <v>731</v>
      </c>
      <c r="E388" s="26">
        <v>45036</v>
      </c>
      <c r="F388">
        <v>35</v>
      </c>
      <c r="G388">
        <v>3.8</v>
      </c>
      <c r="L388">
        <v>2023</v>
      </c>
      <c r="M388" t="s">
        <v>1785</v>
      </c>
      <c r="N388">
        <f>ROUND(Calls[[#This Row],[Satisfaction Rating]],0)</f>
        <v>4</v>
      </c>
    </row>
    <row r="389" spans="1:14" x14ac:dyDescent="0.45">
      <c r="A389" t="s">
        <v>1124</v>
      </c>
      <c r="B389" t="s">
        <v>751</v>
      </c>
      <c r="C389">
        <v>116</v>
      </c>
      <c r="D389" t="s">
        <v>731</v>
      </c>
      <c r="E389" s="26">
        <v>45036</v>
      </c>
      <c r="F389">
        <v>132</v>
      </c>
      <c r="G389">
        <v>5</v>
      </c>
      <c r="L389">
        <v>2023</v>
      </c>
      <c r="M389" t="s">
        <v>1785</v>
      </c>
      <c r="N389">
        <f>ROUND(Calls[[#This Row],[Satisfaction Rating]],0)</f>
        <v>5</v>
      </c>
    </row>
    <row r="390" spans="1:14" x14ac:dyDescent="0.45">
      <c r="A390" t="s">
        <v>1125</v>
      </c>
      <c r="B390" t="s">
        <v>720</v>
      </c>
      <c r="C390">
        <v>82</v>
      </c>
      <c r="D390" t="s">
        <v>716</v>
      </c>
      <c r="E390" s="26">
        <v>45037</v>
      </c>
      <c r="F390">
        <v>144</v>
      </c>
      <c r="G390">
        <v>3.3</v>
      </c>
      <c r="L390">
        <v>2023</v>
      </c>
      <c r="M390" t="s">
        <v>1786</v>
      </c>
      <c r="N390">
        <f>ROUND(Calls[[#This Row],[Satisfaction Rating]],0)</f>
        <v>3</v>
      </c>
    </row>
    <row r="391" spans="1:14" x14ac:dyDescent="0.45">
      <c r="A391" t="s">
        <v>1126</v>
      </c>
      <c r="B391" t="s">
        <v>738</v>
      </c>
      <c r="C391">
        <v>99</v>
      </c>
      <c r="D391" t="s">
        <v>725</v>
      </c>
      <c r="E391" s="26">
        <v>45037</v>
      </c>
      <c r="F391">
        <v>48</v>
      </c>
      <c r="G391">
        <v>5</v>
      </c>
      <c r="L391">
        <v>2023</v>
      </c>
      <c r="M391" t="s">
        <v>1786</v>
      </c>
      <c r="N391">
        <f>ROUND(Calls[[#This Row],[Satisfaction Rating]],0)</f>
        <v>5</v>
      </c>
    </row>
    <row r="392" spans="1:14" x14ac:dyDescent="0.45">
      <c r="A392" t="s">
        <v>1127</v>
      </c>
      <c r="B392" t="s">
        <v>738</v>
      </c>
      <c r="C392">
        <v>55</v>
      </c>
      <c r="D392" t="s">
        <v>716</v>
      </c>
      <c r="E392" s="26">
        <v>45037</v>
      </c>
      <c r="F392">
        <v>200</v>
      </c>
      <c r="G392">
        <v>2.2999999999999998</v>
      </c>
      <c r="L392">
        <v>2023</v>
      </c>
      <c r="M392" t="s">
        <v>1786</v>
      </c>
      <c r="N392">
        <f>ROUND(Calls[[#This Row],[Satisfaction Rating]],0)</f>
        <v>2</v>
      </c>
    </row>
    <row r="393" spans="1:14" x14ac:dyDescent="0.45">
      <c r="A393" t="s">
        <v>1128</v>
      </c>
      <c r="B393" t="s">
        <v>733</v>
      </c>
      <c r="C393">
        <v>61</v>
      </c>
      <c r="D393" t="s">
        <v>743</v>
      </c>
      <c r="E393" s="26">
        <v>45037</v>
      </c>
      <c r="F393">
        <v>38</v>
      </c>
      <c r="G393">
        <v>4.8</v>
      </c>
      <c r="L393">
        <v>2023</v>
      </c>
      <c r="M393" t="s">
        <v>1786</v>
      </c>
      <c r="N393">
        <f>ROUND(Calls[[#This Row],[Satisfaction Rating]],0)</f>
        <v>5</v>
      </c>
    </row>
    <row r="394" spans="1:14" x14ac:dyDescent="0.45">
      <c r="A394" t="s">
        <v>1129</v>
      </c>
      <c r="B394" t="s">
        <v>751</v>
      </c>
      <c r="C394">
        <v>36</v>
      </c>
      <c r="D394" t="s">
        <v>737</v>
      </c>
      <c r="E394" s="26">
        <v>45037</v>
      </c>
      <c r="F394">
        <v>81</v>
      </c>
      <c r="G394">
        <v>3.7</v>
      </c>
      <c r="L394">
        <v>2023</v>
      </c>
      <c r="M394" t="s">
        <v>1786</v>
      </c>
      <c r="N394">
        <f>ROUND(Calls[[#This Row],[Satisfaction Rating]],0)</f>
        <v>4</v>
      </c>
    </row>
    <row r="395" spans="1:14" x14ac:dyDescent="0.45">
      <c r="A395" t="s">
        <v>1130</v>
      </c>
      <c r="B395" t="s">
        <v>720</v>
      </c>
      <c r="C395">
        <v>123</v>
      </c>
      <c r="D395" t="s">
        <v>731</v>
      </c>
      <c r="E395" s="26">
        <v>45037</v>
      </c>
      <c r="F395">
        <v>120</v>
      </c>
      <c r="G395">
        <v>4.2</v>
      </c>
      <c r="L395">
        <v>2023</v>
      </c>
      <c r="M395" t="s">
        <v>1786</v>
      </c>
      <c r="N395">
        <f>ROUND(Calls[[#This Row],[Satisfaction Rating]],0)</f>
        <v>4</v>
      </c>
    </row>
    <row r="396" spans="1:14" x14ac:dyDescent="0.45">
      <c r="A396" t="s">
        <v>1131</v>
      </c>
      <c r="B396" t="s">
        <v>721</v>
      </c>
      <c r="C396">
        <v>24</v>
      </c>
      <c r="D396" t="s">
        <v>743</v>
      </c>
      <c r="E396" s="26">
        <v>45037</v>
      </c>
      <c r="F396">
        <v>74</v>
      </c>
      <c r="G396">
        <v>4.8</v>
      </c>
      <c r="L396">
        <v>2023</v>
      </c>
      <c r="M396" t="s">
        <v>1786</v>
      </c>
      <c r="N396">
        <f>ROUND(Calls[[#This Row],[Satisfaction Rating]],0)</f>
        <v>5</v>
      </c>
    </row>
    <row r="397" spans="1:14" x14ac:dyDescent="0.45">
      <c r="A397" t="s">
        <v>1132</v>
      </c>
      <c r="B397" t="s">
        <v>720</v>
      </c>
      <c r="C397">
        <v>43</v>
      </c>
      <c r="D397" t="s">
        <v>731</v>
      </c>
      <c r="E397" s="26">
        <v>45038</v>
      </c>
      <c r="F397">
        <v>128</v>
      </c>
      <c r="G397">
        <v>4.7</v>
      </c>
      <c r="L397">
        <v>2023</v>
      </c>
      <c r="M397" t="s">
        <v>1787</v>
      </c>
      <c r="N397">
        <f>ROUND(Calls[[#This Row],[Satisfaction Rating]],0)</f>
        <v>5</v>
      </c>
    </row>
    <row r="398" spans="1:14" x14ac:dyDescent="0.45">
      <c r="A398" t="s">
        <v>1133</v>
      </c>
      <c r="B398" t="s">
        <v>728</v>
      </c>
      <c r="C398">
        <v>95</v>
      </c>
      <c r="D398" t="s">
        <v>725</v>
      </c>
      <c r="E398" s="26">
        <v>45038</v>
      </c>
      <c r="F398">
        <v>21</v>
      </c>
      <c r="G398">
        <v>3.9</v>
      </c>
      <c r="L398">
        <v>2023</v>
      </c>
      <c r="M398" t="s">
        <v>1787</v>
      </c>
      <c r="N398">
        <f>ROUND(Calls[[#This Row],[Satisfaction Rating]],0)</f>
        <v>4</v>
      </c>
    </row>
    <row r="399" spans="1:14" x14ac:dyDescent="0.45">
      <c r="A399" t="s">
        <v>1134</v>
      </c>
      <c r="B399" t="s">
        <v>738</v>
      </c>
      <c r="C399">
        <v>53</v>
      </c>
      <c r="D399" t="s">
        <v>731</v>
      </c>
      <c r="E399" s="26">
        <v>45038</v>
      </c>
      <c r="F399">
        <v>110</v>
      </c>
      <c r="G399">
        <v>4.3</v>
      </c>
      <c r="L399">
        <v>2023</v>
      </c>
      <c r="M399" t="s">
        <v>1787</v>
      </c>
      <c r="N399">
        <f>ROUND(Calls[[#This Row],[Satisfaction Rating]],0)</f>
        <v>4</v>
      </c>
    </row>
    <row r="400" spans="1:14" x14ac:dyDescent="0.45">
      <c r="A400" t="s">
        <v>1135</v>
      </c>
      <c r="B400" t="s">
        <v>720</v>
      </c>
      <c r="C400">
        <v>113</v>
      </c>
      <c r="D400" t="s">
        <v>731</v>
      </c>
      <c r="E400" s="26">
        <v>45038</v>
      </c>
      <c r="F400">
        <v>145</v>
      </c>
      <c r="G400">
        <v>4</v>
      </c>
      <c r="L400">
        <v>2023</v>
      </c>
      <c r="M400" t="s">
        <v>1787</v>
      </c>
      <c r="N400">
        <f>ROUND(Calls[[#This Row],[Satisfaction Rating]],0)</f>
        <v>4</v>
      </c>
    </row>
    <row r="401" spans="1:14" x14ac:dyDescent="0.45">
      <c r="A401" t="s">
        <v>1136</v>
      </c>
      <c r="B401" t="s">
        <v>738</v>
      </c>
      <c r="C401">
        <v>89</v>
      </c>
      <c r="D401" t="s">
        <v>737</v>
      </c>
      <c r="E401" s="26">
        <v>45038</v>
      </c>
      <c r="F401">
        <v>129</v>
      </c>
      <c r="G401">
        <v>4</v>
      </c>
      <c r="L401">
        <v>2023</v>
      </c>
      <c r="M401" t="s">
        <v>1787</v>
      </c>
      <c r="N401">
        <f>ROUND(Calls[[#This Row],[Satisfaction Rating]],0)</f>
        <v>4</v>
      </c>
    </row>
    <row r="402" spans="1:14" x14ac:dyDescent="0.45">
      <c r="A402" t="s">
        <v>1137</v>
      </c>
      <c r="B402" t="s">
        <v>742</v>
      </c>
      <c r="C402">
        <v>84</v>
      </c>
      <c r="D402" t="s">
        <v>716</v>
      </c>
      <c r="E402" s="26">
        <v>45038</v>
      </c>
      <c r="F402">
        <v>156</v>
      </c>
      <c r="G402">
        <v>3.2</v>
      </c>
      <c r="L402">
        <v>2023</v>
      </c>
      <c r="M402" t="s">
        <v>1787</v>
      </c>
      <c r="N402">
        <f>ROUND(Calls[[#This Row],[Satisfaction Rating]],0)</f>
        <v>3</v>
      </c>
    </row>
    <row r="403" spans="1:14" x14ac:dyDescent="0.45">
      <c r="A403" t="s">
        <v>1138</v>
      </c>
      <c r="B403" t="s">
        <v>721</v>
      </c>
      <c r="C403">
        <v>130</v>
      </c>
      <c r="D403" t="s">
        <v>731</v>
      </c>
      <c r="E403" s="26">
        <v>45039</v>
      </c>
      <c r="F403">
        <v>120</v>
      </c>
      <c r="G403">
        <v>3.8</v>
      </c>
      <c r="L403">
        <v>2023</v>
      </c>
      <c r="M403" t="s">
        <v>1781</v>
      </c>
      <c r="N403">
        <f>ROUND(Calls[[#This Row],[Satisfaction Rating]],0)</f>
        <v>4</v>
      </c>
    </row>
    <row r="404" spans="1:14" x14ac:dyDescent="0.45">
      <c r="A404" t="s">
        <v>1139</v>
      </c>
      <c r="B404" t="s">
        <v>728</v>
      </c>
      <c r="C404">
        <v>163</v>
      </c>
      <c r="D404" t="s">
        <v>737</v>
      </c>
      <c r="E404" s="26">
        <v>45039</v>
      </c>
      <c r="F404">
        <v>62</v>
      </c>
      <c r="G404">
        <v>3.4</v>
      </c>
      <c r="L404">
        <v>2023</v>
      </c>
      <c r="M404" t="s">
        <v>1781</v>
      </c>
      <c r="N404">
        <f>ROUND(Calls[[#This Row],[Satisfaction Rating]],0)</f>
        <v>3</v>
      </c>
    </row>
    <row r="405" spans="1:14" x14ac:dyDescent="0.45">
      <c r="A405" t="s">
        <v>1140</v>
      </c>
      <c r="B405" t="s">
        <v>740</v>
      </c>
      <c r="C405">
        <v>127</v>
      </c>
      <c r="D405" t="s">
        <v>731</v>
      </c>
      <c r="E405" s="26">
        <v>45039</v>
      </c>
      <c r="F405">
        <v>160</v>
      </c>
      <c r="G405">
        <v>3.2</v>
      </c>
      <c r="L405">
        <v>2023</v>
      </c>
      <c r="M405" t="s">
        <v>1781</v>
      </c>
      <c r="N405">
        <f>ROUND(Calls[[#This Row],[Satisfaction Rating]],0)</f>
        <v>3</v>
      </c>
    </row>
    <row r="406" spans="1:14" x14ac:dyDescent="0.45">
      <c r="A406" t="s">
        <v>1141</v>
      </c>
      <c r="B406" t="s">
        <v>720</v>
      </c>
      <c r="C406">
        <v>50</v>
      </c>
      <c r="D406" t="s">
        <v>731</v>
      </c>
      <c r="E406" s="26">
        <v>45039</v>
      </c>
      <c r="F406">
        <v>56</v>
      </c>
      <c r="G406">
        <v>4.7</v>
      </c>
      <c r="L406">
        <v>2023</v>
      </c>
      <c r="M406" t="s">
        <v>1781</v>
      </c>
      <c r="N406">
        <f>ROUND(Calls[[#This Row],[Satisfaction Rating]],0)</f>
        <v>5</v>
      </c>
    </row>
    <row r="407" spans="1:14" x14ac:dyDescent="0.45">
      <c r="A407" t="s">
        <v>1142</v>
      </c>
      <c r="B407" t="s">
        <v>735</v>
      </c>
      <c r="C407">
        <v>88</v>
      </c>
      <c r="D407" t="s">
        <v>743</v>
      </c>
      <c r="E407" s="26">
        <v>45039</v>
      </c>
      <c r="F407">
        <v>72</v>
      </c>
      <c r="G407">
        <v>4</v>
      </c>
      <c r="L407">
        <v>2023</v>
      </c>
      <c r="M407" t="s">
        <v>1781</v>
      </c>
      <c r="N407">
        <f>ROUND(Calls[[#This Row],[Satisfaction Rating]],0)</f>
        <v>4</v>
      </c>
    </row>
    <row r="408" spans="1:14" x14ac:dyDescent="0.45">
      <c r="A408" t="s">
        <v>1143</v>
      </c>
      <c r="B408" t="s">
        <v>720</v>
      </c>
      <c r="C408">
        <v>139</v>
      </c>
      <c r="D408" t="s">
        <v>725</v>
      </c>
      <c r="E408" s="26">
        <v>45040</v>
      </c>
      <c r="F408">
        <v>81</v>
      </c>
      <c r="G408">
        <v>4.8</v>
      </c>
      <c r="L408">
        <v>2023</v>
      </c>
      <c r="M408" t="s">
        <v>1782</v>
      </c>
      <c r="N408">
        <f>ROUND(Calls[[#This Row],[Satisfaction Rating]],0)</f>
        <v>5</v>
      </c>
    </row>
    <row r="409" spans="1:14" x14ac:dyDescent="0.45">
      <c r="A409" t="s">
        <v>1144</v>
      </c>
      <c r="B409" t="s">
        <v>728</v>
      </c>
      <c r="C409">
        <v>111</v>
      </c>
      <c r="D409" t="s">
        <v>731</v>
      </c>
      <c r="E409" s="26">
        <v>45040</v>
      </c>
      <c r="F409">
        <v>144</v>
      </c>
      <c r="G409">
        <v>3.9</v>
      </c>
      <c r="L409">
        <v>2023</v>
      </c>
      <c r="M409" t="s">
        <v>1782</v>
      </c>
      <c r="N409">
        <f>ROUND(Calls[[#This Row],[Satisfaction Rating]],0)</f>
        <v>4</v>
      </c>
    </row>
    <row r="410" spans="1:14" x14ac:dyDescent="0.45">
      <c r="A410" t="s">
        <v>1145</v>
      </c>
      <c r="B410" t="s">
        <v>724</v>
      </c>
      <c r="C410">
        <v>115</v>
      </c>
      <c r="D410" t="s">
        <v>725</v>
      </c>
      <c r="E410" s="26">
        <v>45040</v>
      </c>
      <c r="F410">
        <v>111</v>
      </c>
      <c r="G410">
        <v>4.3</v>
      </c>
      <c r="L410">
        <v>2023</v>
      </c>
      <c r="M410" t="s">
        <v>1782</v>
      </c>
      <c r="N410">
        <f>ROUND(Calls[[#This Row],[Satisfaction Rating]],0)</f>
        <v>4</v>
      </c>
    </row>
    <row r="411" spans="1:14" x14ac:dyDescent="0.45">
      <c r="A411" t="s">
        <v>1146</v>
      </c>
      <c r="B411" t="s">
        <v>738</v>
      </c>
      <c r="C411">
        <v>26</v>
      </c>
      <c r="D411" t="s">
        <v>737</v>
      </c>
      <c r="E411" s="26">
        <v>45040</v>
      </c>
      <c r="F411">
        <v>43</v>
      </c>
      <c r="G411">
        <v>4.2</v>
      </c>
      <c r="L411">
        <v>2023</v>
      </c>
      <c r="M411" t="s">
        <v>1782</v>
      </c>
      <c r="N411">
        <f>ROUND(Calls[[#This Row],[Satisfaction Rating]],0)</f>
        <v>4</v>
      </c>
    </row>
    <row r="412" spans="1:14" x14ac:dyDescent="0.45">
      <c r="A412" t="s">
        <v>1147</v>
      </c>
      <c r="B412" t="s">
        <v>742</v>
      </c>
      <c r="C412">
        <v>131</v>
      </c>
      <c r="D412" t="s">
        <v>743</v>
      </c>
      <c r="E412" s="26">
        <v>45040</v>
      </c>
      <c r="F412">
        <v>41</v>
      </c>
      <c r="G412">
        <v>4.9000000000000004</v>
      </c>
      <c r="L412">
        <v>2023</v>
      </c>
      <c r="M412" t="s">
        <v>1782</v>
      </c>
      <c r="N412">
        <f>ROUND(Calls[[#This Row],[Satisfaction Rating]],0)</f>
        <v>5</v>
      </c>
    </row>
    <row r="413" spans="1:14" x14ac:dyDescent="0.45">
      <c r="A413" t="s">
        <v>1148</v>
      </c>
      <c r="B413" t="s">
        <v>724</v>
      </c>
      <c r="C413">
        <v>27</v>
      </c>
      <c r="D413" t="s">
        <v>743</v>
      </c>
      <c r="E413" s="26">
        <v>45040</v>
      </c>
      <c r="F413">
        <v>74</v>
      </c>
      <c r="G413">
        <v>4</v>
      </c>
      <c r="L413">
        <v>2023</v>
      </c>
      <c r="M413" t="s">
        <v>1782</v>
      </c>
      <c r="N413">
        <f>ROUND(Calls[[#This Row],[Satisfaction Rating]],0)</f>
        <v>4</v>
      </c>
    </row>
    <row r="414" spans="1:14" x14ac:dyDescent="0.45">
      <c r="A414" t="s">
        <v>1149</v>
      </c>
      <c r="B414" t="s">
        <v>747</v>
      </c>
      <c r="C414">
        <v>75</v>
      </c>
      <c r="D414" t="s">
        <v>731</v>
      </c>
      <c r="E414" s="26">
        <v>45040</v>
      </c>
      <c r="F414">
        <v>43</v>
      </c>
      <c r="G414">
        <v>4.9000000000000004</v>
      </c>
      <c r="L414">
        <v>2023</v>
      </c>
      <c r="M414" t="s">
        <v>1782</v>
      </c>
      <c r="N414">
        <f>ROUND(Calls[[#This Row],[Satisfaction Rating]],0)</f>
        <v>5</v>
      </c>
    </row>
    <row r="415" spans="1:14" x14ac:dyDescent="0.45">
      <c r="A415" t="s">
        <v>1150</v>
      </c>
      <c r="B415" t="s">
        <v>733</v>
      </c>
      <c r="C415">
        <v>123</v>
      </c>
      <c r="D415" t="s">
        <v>743</v>
      </c>
      <c r="E415" s="26">
        <v>45040</v>
      </c>
      <c r="F415">
        <v>128</v>
      </c>
      <c r="G415">
        <v>3.6</v>
      </c>
      <c r="L415">
        <v>2023</v>
      </c>
      <c r="M415" t="s">
        <v>1782</v>
      </c>
      <c r="N415">
        <f>ROUND(Calls[[#This Row],[Satisfaction Rating]],0)</f>
        <v>4</v>
      </c>
    </row>
    <row r="416" spans="1:14" x14ac:dyDescent="0.45">
      <c r="A416" t="s">
        <v>1151</v>
      </c>
      <c r="B416" t="s">
        <v>715</v>
      </c>
      <c r="C416">
        <v>129</v>
      </c>
      <c r="D416" t="s">
        <v>743</v>
      </c>
      <c r="E416" s="26">
        <v>45041</v>
      </c>
      <c r="F416">
        <v>144</v>
      </c>
      <c r="G416">
        <v>4.0999999999999996</v>
      </c>
      <c r="L416">
        <v>2023</v>
      </c>
      <c r="M416" t="s">
        <v>1783</v>
      </c>
      <c r="N416">
        <f>ROUND(Calls[[#This Row],[Satisfaction Rating]],0)</f>
        <v>4</v>
      </c>
    </row>
    <row r="417" spans="1:14" x14ac:dyDescent="0.45">
      <c r="A417" t="s">
        <v>1152</v>
      </c>
      <c r="B417" t="s">
        <v>747</v>
      </c>
      <c r="C417">
        <v>124</v>
      </c>
      <c r="D417" t="s">
        <v>725</v>
      </c>
      <c r="E417" s="26">
        <v>45041</v>
      </c>
      <c r="F417">
        <v>132</v>
      </c>
      <c r="G417">
        <v>4.9000000000000004</v>
      </c>
      <c r="L417">
        <v>2023</v>
      </c>
      <c r="M417" t="s">
        <v>1783</v>
      </c>
      <c r="N417">
        <f>ROUND(Calls[[#This Row],[Satisfaction Rating]],0)</f>
        <v>5</v>
      </c>
    </row>
    <row r="418" spans="1:14" x14ac:dyDescent="0.45">
      <c r="A418" t="s">
        <v>1153</v>
      </c>
      <c r="B418" t="s">
        <v>724</v>
      </c>
      <c r="C418">
        <v>108</v>
      </c>
      <c r="D418" t="s">
        <v>725</v>
      </c>
      <c r="E418" s="26">
        <v>45041</v>
      </c>
      <c r="F418">
        <v>180</v>
      </c>
      <c r="G418">
        <v>3.9</v>
      </c>
      <c r="L418">
        <v>2023</v>
      </c>
      <c r="M418" t="s">
        <v>1783</v>
      </c>
      <c r="N418">
        <f>ROUND(Calls[[#This Row],[Satisfaction Rating]],0)</f>
        <v>4</v>
      </c>
    </row>
    <row r="419" spans="1:14" x14ac:dyDescent="0.45">
      <c r="A419" t="s">
        <v>1154</v>
      </c>
      <c r="B419" t="s">
        <v>730</v>
      </c>
      <c r="C419">
        <v>15</v>
      </c>
      <c r="D419" t="s">
        <v>725</v>
      </c>
      <c r="E419" s="26">
        <v>45041</v>
      </c>
      <c r="F419">
        <v>31</v>
      </c>
      <c r="G419">
        <v>4.0999999999999996</v>
      </c>
      <c r="L419">
        <v>2023</v>
      </c>
      <c r="M419" t="s">
        <v>1783</v>
      </c>
      <c r="N419">
        <f>ROUND(Calls[[#This Row],[Satisfaction Rating]],0)</f>
        <v>4</v>
      </c>
    </row>
    <row r="420" spans="1:14" x14ac:dyDescent="0.45">
      <c r="A420" t="s">
        <v>1155</v>
      </c>
      <c r="B420" t="s">
        <v>724</v>
      </c>
      <c r="C420">
        <v>66</v>
      </c>
      <c r="D420" t="s">
        <v>725</v>
      </c>
      <c r="E420" s="26">
        <v>45041</v>
      </c>
      <c r="F420">
        <v>102</v>
      </c>
      <c r="G420">
        <v>3.8</v>
      </c>
      <c r="L420">
        <v>2023</v>
      </c>
      <c r="M420" t="s">
        <v>1783</v>
      </c>
      <c r="N420">
        <f>ROUND(Calls[[#This Row],[Satisfaction Rating]],0)</f>
        <v>4</v>
      </c>
    </row>
    <row r="421" spans="1:14" x14ac:dyDescent="0.45">
      <c r="A421" t="s">
        <v>1156</v>
      </c>
      <c r="B421" t="s">
        <v>735</v>
      </c>
      <c r="C421">
        <v>126</v>
      </c>
      <c r="D421" t="s">
        <v>731</v>
      </c>
      <c r="E421" s="26">
        <v>45042</v>
      </c>
      <c r="F421">
        <v>175</v>
      </c>
      <c r="G421">
        <v>4.8</v>
      </c>
      <c r="L421">
        <v>2023</v>
      </c>
      <c r="M421" t="s">
        <v>1784</v>
      </c>
      <c r="N421">
        <f>ROUND(Calls[[#This Row],[Satisfaction Rating]],0)</f>
        <v>5</v>
      </c>
    </row>
    <row r="422" spans="1:14" x14ac:dyDescent="0.45">
      <c r="A422" t="s">
        <v>1157</v>
      </c>
      <c r="B422" t="s">
        <v>747</v>
      </c>
      <c r="C422">
        <v>26</v>
      </c>
      <c r="D422" t="s">
        <v>716</v>
      </c>
      <c r="E422" s="26">
        <v>45042</v>
      </c>
      <c r="F422">
        <v>87</v>
      </c>
      <c r="G422">
        <v>4.7</v>
      </c>
      <c r="L422">
        <v>2023</v>
      </c>
      <c r="M422" t="s">
        <v>1784</v>
      </c>
      <c r="N422">
        <f>ROUND(Calls[[#This Row],[Satisfaction Rating]],0)</f>
        <v>5</v>
      </c>
    </row>
    <row r="423" spans="1:14" x14ac:dyDescent="0.45">
      <c r="A423" t="s">
        <v>1158</v>
      </c>
      <c r="B423" t="s">
        <v>721</v>
      </c>
      <c r="C423">
        <v>105</v>
      </c>
      <c r="D423" t="s">
        <v>731</v>
      </c>
      <c r="E423" s="26">
        <v>45042</v>
      </c>
      <c r="F423">
        <v>66</v>
      </c>
      <c r="G423">
        <v>4.2</v>
      </c>
      <c r="L423">
        <v>2023</v>
      </c>
      <c r="M423" t="s">
        <v>1784</v>
      </c>
      <c r="N423">
        <f>ROUND(Calls[[#This Row],[Satisfaction Rating]],0)</f>
        <v>4</v>
      </c>
    </row>
    <row r="424" spans="1:14" x14ac:dyDescent="0.45">
      <c r="A424" t="s">
        <v>1159</v>
      </c>
      <c r="B424" t="s">
        <v>721</v>
      </c>
      <c r="C424">
        <v>31</v>
      </c>
      <c r="D424" t="s">
        <v>731</v>
      </c>
      <c r="E424" s="26">
        <v>45042</v>
      </c>
      <c r="F424">
        <v>25</v>
      </c>
      <c r="G424">
        <v>3.2</v>
      </c>
      <c r="L424">
        <v>2023</v>
      </c>
      <c r="M424" t="s">
        <v>1784</v>
      </c>
      <c r="N424">
        <f>ROUND(Calls[[#This Row],[Satisfaction Rating]],0)</f>
        <v>3</v>
      </c>
    </row>
    <row r="425" spans="1:14" x14ac:dyDescent="0.45">
      <c r="A425" t="s">
        <v>1160</v>
      </c>
      <c r="B425" t="s">
        <v>724</v>
      </c>
      <c r="C425">
        <v>109</v>
      </c>
      <c r="D425" t="s">
        <v>725</v>
      </c>
      <c r="E425" s="26">
        <v>45042</v>
      </c>
      <c r="F425">
        <v>126</v>
      </c>
      <c r="G425">
        <v>3.4</v>
      </c>
      <c r="L425">
        <v>2023</v>
      </c>
      <c r="M425" t="s">
        <v>1784</v>
      </c>
      <c r="N425">
        <f>ROUND(Calls[[#This Row],[Satisfaction Rating]],0)</f>
        <v>3</v>
      </c>
    </row>
    <row r="426" spans="1:14" x14ac:dyDescent="0.45">
      <c r="A426" t="s">
        <v>1161</v>
      </c>
      <c r="B426" t="s">
        <v>715</v>
      </c>
      <c r="C426">
        <v>113</v>
      </c>
      <c r="D426" t="s">
        <v>737</v>
      </c>
      <c r="E426" s="26">
        <v>45043</v>
      </c>
      <c r="F426">
        <v>42</v>
      </c>
      <c r="G426">
        <v>4.5999999999999996</v>
      </c>
      <c r="L426">
        <v>2023</v>
      </c>
      <c r="M426" t="s">
        <v>1785</v>
      </c>
      <c r="N426">
        <f>ROUND(Calls[[#This Row],[Satisfaction Rating]],0)</f>
        <v>5</v>
      </c>
    </row>
    <row r="427" spans="1:14" x14ac:dyDescent="0.45">
      <c r="A427" t="s">
        <v>1162</v>
      </c>
      <c r="B427" t="s">
        <v>735</v>
      </c>
      <c r="C427">
        <v>101</v>
      </c>
      <c r="D427" t="s">
        <v>716</v>
      </c>
      <c r="E427" s="26">
        <v>45043</v>
      </c>
      <c r="F427">
        <v>225</v>
      </c>
      <c r="G427">
        <v>1.9</v>
      </c>
      <c r="L427">
        <v>2023</v>
      </c>
      <c r="M427" t="s">
        <v>1785</v>
      </c>
      <c r="N427">
        <f>ROUND(Calls[[#This Row],[Satisfaction Rating]],0)</f>
        <v>2</v>
      </c>
    </row>
    <row r="428" spans="1:14" x14ac:dyDescent="0.45">
      <c r="A428" t="s">
        <v>1163</v>
      </c>
      <c r="B428" t="s">
        <v>728</v>
      </c>
      <c r="C428">
        <v>156</v>
      </c>
      <c r="D428" t="s">
        <v>716</v>
      </c>
      <c r="E428" s="26">
        <v>45043</v>
      </c>
      <c r="F428">
        <v>42</v>
      </c>
      <c r="G428">
        <v>3.3</v>
      </c>
      <c r="L428">
        <v>2023</v>
      </c>
      <c r="M428" t="s">
        <v>1785</v>
      </c>
      <c r="N428">
        <f>ROUND(Calls[[#This Row],[Satisfaction Rating]],0)</f>
        <v>3</v>
      </c>
    </row>
    <row r="429" spans="1:14" x14ac:dyDescent="0.45">
      <c r="A429" t="s">
        <v>1164</v>
      </c>
      <c r="B429" t="s">
        <v>724</v>
      </c>
      <c r="C429">
        <v>145</v>
      </c>
      <c r="D429" t="s">
        <v>737</v>
      </c>
      <c r="E429" s="26">
        <v>45044</v>
      </c>
      <c r="F429">
        <v>110</v>
      </c>
      <c r="G429">
        <v>3.1</v>
      </c>
      <c r="L429">
        <v>2023</v>
      </c>
      <c r="M429" t="s">
        <v>1786</v>
      </c>
      <c r="N429">
        <f>ROUND(Calls[[#This Row],[Satisfaction Rating]],0)</f>
        <v>3</v>
      </c>
    </row>
    <row r="430" spans="1:14" x14ac:dyDescent="0.45">
      <c r="A430" t="s">
        <v>1165</v>
      </c>
      <c r="B430" t="s">
        <v>733</v>
      </c>
      <c r="C430">
        <v>36</v>
      </c>
      <c r="D430" t="s">
        <v>725</v>
      </c>
      <c r="E430" s="26">
        <v>45044</v>
      </c>
      <c r="F430">
        <v>225</v>
      </c>
      <c r="G430">
        <v>4.8</v>
      </c>
      <c r="L430">
        <v>2023</v>
      </c>
      <c r="M430" t="s">
        <v>1786</v>
      </c>
      <c r="N430">
        <f>ROUND(Calls[[#This Row],[Satisfaction Rating]],0)</f>
        <v>5</v>
      </c>
    </row>
    <row r="431" spans="1:14" x14ac:dyDescent="0.45">
      <c r="A431" t="s">
        <v>1166</v>
      </c>
      <c r="B431" t="s">
        <v>721</v>
      </c>
      <c r="C431">
        <v>135</v>
      </c>
      <c r="D431" t="s">
        <v>743</v>
      </c>
      <c r="E431" s="26">
        <v>45045</v>
      </c>
      <c r="F431">
        <v>125</v>
      </c>
      <c r="G431">
        <v>3.3</v>
      </c>
      <c r="L431">
        <v>2023</v>
      </c>
      <c r="M431" t="s">
        <v>1787</v>
      </c>
      <c r="N431">
        <f>ROUND(Calls[[#This Row],[Satisfaction Rating]],0)</f>
        <v>3</v>
      </c>
    </row>
    <row r="432" spans="1:14" x14ac:dyDescent="0.45">
      <c r="A432" t="s">
        <v>1167</v>
      </c>
      <c r="B432" t="s">
        <v>735</v>
      </c>
      <c r="C432">
        <v>81</v>
      </c>
      <c r="D432" t="s">
        <v>725</v>
      </c>
      <c r="E432" s="26">
        <v>45045</v>
      </c>
      <c r="F432">
        <v>78</v>
      </c>
      <c r="G432">
        <v>2.9</v>
      </c>
      <c r="L432">
        <v>2023</v>
      </c>
      <c r="M432" t="s">
        <v>1787</v>
      </c>
      <c r="N432">
        <f>ROUND(Calls[[#This Row],[Satisfaction Rating]],0)</f>
        <v>3</v>
      </c>
    </row>
    <row r="433" spans="1:14" x14ac:dyDescent="0.45">
      <c r="A433" t="s">
        <v>1168</v>
      </c>
      <c r="B433" t="s">
        <v>735</v>
      </c>
      <c r="C433">
        <v>81</v>
      </c>
      <c r="D433" t="s">
        <v>737</v>
      </c>
      <c r="E433" s="26">
        <v>45045</v>
      </c>
      <c r="F433">
        <v>40</v>
      </c>
      <c r="G433">
        <v>2.4</v>
      </c>
      <c r="L433">
        <v>2023</v>
      </c>
      <c r="M433" t="s">
        <v>1787</v>
      </c>
      <c r="N433">
        <f>ROUND(Calls[[#This Row],[Satisfaction Rating]],0)</f>
        <v>2</v>
      </c>
    </row>
    <row r="434" spans="1:14" x14ac:dyDescent="0.45">
      <c r="A434" t="s">
        <v>1169</v>
      </c>
      <c r="B434" t="s">
        <v>740</v>
      </c>
      <c r="C434">
        <v>93</v>
      </c>
      <c r="D434" t="s">
        <v>731</v>
      </c>
      <c r="E434" s="26">
        <v>45045</v>
      </c>
      <c r="F434">
        <v>150</v>
      </c>
      <c r="G434">
        <v>4.5999999999999996</v>
      </c>
      <c r="L434">
        <v>2023</v>
      </c>
      <c r="M434" t="s">
        <v>1787</v>
      </c>
      <c r="N434">
        <f>ROUND(Calls[[#This Row],[Satisfaction Rating]],0)</f>
        <v>5</v>
      </c>
    </row>
    <row r="435" spans="1:14" x14ac:dyDescent="0.45">
      <c r="A435" t="s">
        <v>1170</v>
      </c>
      <c r="B435" t="s">
        <v>724</v>
      </c>
      <c r="C435">
        <v>14</v>
      </c>
      <c r="D435" t="s">
        <v>725</v>
      </c>
      <c r="E435" s="26">
        <v>45045</v>
      </c>
      <c r="F435">
        <v>96</v>
      </c>
      <c r="G435">
        <v>4.8</v>
      </c>
      <c r="L435">
        <v>2023</v>
      </c>
      <c r="M435" t="s">
        <v>1787</v>
      </c>
      <c r="N435">
        <f>ROUND(Calls[[#This Row],[Satisfaction Rating]],0)</f>
        <v>5</v>
      </c>
    </row>
    <row r="436" spans="1:14" x14ac:dyDescent="0.45">
      <c r="A436" t="s">
        <v>1171</v>
      </c>
      <c r="B436" t="s">
        <v>721</v>
      </c>
      <c r="C436">
        <v>95</v>
      </c>
      <c r="D436" t="s">
        <v>737</v>
      </c>
      <c r="E436" s="26">
        <v>45046</v>
      </c>
      <c r="F436">
        <v>75</v>
      </c>
      <c r="G436">
        <v>4.8</v>
      </c>
      <c r="L436">
        <v>2023</v>
      </c>
      <c r="M436" t="s">
        <v>1781</v>
      </c>
      <c r="N436">
        <f>ROUND(Calls[[#This Row],[Satisfaction Rating]],0)</f>
        <v>5</v>
      </c>
    </row>
    <row r="437" spans="1:14" x14ac:dyDescent="0.45">
      <c r="A437" t="s">
        <v>1172</v>
      </c>
      <c r="B437" t="s">
        <v>740</v>
      </c>
      <c r="C437">
        <v>81</v>
      </c>
      <c r="D437" t="s">
        <v>737</v>
      </c>
      <c r="E437" s="26">
        <v>45046</v>
      </c>
      <c r="F437">
        <v>60</v>
      </c>
      <c r="G437">
        <v>3.6</v>
      </c>
      <c r="L437">
        <v>2023</v>
      </c>
      <c r="M437" t="s">
        <v>1781</v>
      </c>
      <c r="N437">
        <f>ROUND(Calls[[#This Row],[Satisfaction Rating]],0)</f>
        <v>4</v>
      </c>
    </row>
    <row r="438" spans="1:14" x14ac:dyDescent="0.45">
      <c r="A438" t="s">
        <v>1173</v>
      </c>
      <c r="B438" t="s">
        <v>738</v>
      </c>
      <c r="C438">
        <v>60</v>
      </c>
      <c r="D438" t="s">
        <v>725</v>
      </c>
      <c r="E438" s="26">
        <v>45047</v>
      </c>
      <c r="F438">
        <v>41</v>
      </c>
      <c r="G438">
        <v>4.8</v>
      </c>
      <c r="L438">
        <v>2023</v>
      </c>
      <c r="M438" t="s">
        <v>1782</v>
      </c>
      <c r="N438">
        <f>ROUND(Calls[[#This Row],[Satisfaction Rating]],0)</f>
        <v>5</v>
      </c>
    </row>
    <row r="439" spans="1:14" x14ac:dyDescent="0.45">
      <c r="A439" t="s">
        <v>1174</v>
      </c>
      <c r="B439" t="s">
        <v>746</v>
      </c>
      <c r="C439">
        <v>137</v>
      </c>
      <c r="D439" t="s">
        <v>731</v>
      </c>
      <c r="E439" s="26">
        <v>45047</v>
      </c>
      <c r="F439">
        <v>20</v>
      </c>
      <c r="G439">
        <v>4.2</v>
      </c>
      <c r="L439">
        <v>2023</v>
      </c>
      <c r="M439" t="s">
        <v>1782</v>
      </c>
      <c r="N439">
        <f>ROUND(Calls[[#This Row],[Satisfaction Rating]],0)</f>
        <v>4</v>
      </c>
    </row>
    <row r="440" spans="1:14" x14ac:dyDescent="0.45">
      <c r="A440" t="s">
        <v>1175</v>
      </c>
      <c r="B440" t="s">
        <v>720</v>
      </c>
      <c r="C440">
        <v>112</v>
      </c>
      <c r="D440" t="s">
        <v>743</v>
      </c>
      <c r="E440" s="26">
        <v>45047</v>
      </c>
      <c r="F440">
        <v>84</v>
      </c>
      <c r="G440">
        <v>2.6</v>
      </c>
      <c r="L440">
        <v>2023</v>
      </c>
      <c r="M440" t="s">
        <v>1782</v>
      </c>
      <c r="N440">
        <f>ROUND(Calls[[#This Row],[Satisfaction Rating]],0)</f>
        <v>3</v>
      </c>
    </row>
    <row r="441" spans="1:14" x14ac:dyDescent="0.45">
      <c r="A441" t="s">
        <v>1176</v>
      </c>
      <c r="B441" t="s">
        <v>721</v>
      </c>
      <c r="C441">
        <v>76</v>
      </c>
      <c r="D441" t="s">
        <v>716</v>
      </c>
      <c r="E441" s="26">
        <v>45047</v>
      </c>
      <c r="F441">
        <v>140</v>
      </c>
      <c r="G441">
        <v>3.7</v>
      </c>
      <c r="L441">
        <v>2023</v>
      </c>
      <c r="M441" t="s">
        <v>1782</v>
      </c>
      <c r="N441">
        <f>ROUND(Calls[[#This Row],[Satisfaction Rating]],0)</f>
        <v>4</v>
      </c>
    </row>
    <row r="442" spans="1:14" x14ac:dyDescent="0.45">
      <c r="A442" t="s">
        <v>1177</v>
      </c>
      <c r="B442" t="s">
        <v>751</v>
      </c>
      <c r="C442">
        <v>73</v>
      </c>
      <c r="D442" t="s">
        <v>725</v>
      </c>
      <c r="E442" s="26">
        <v>45047</v>
      </c>
      <c r="F442">
        <v>66</v>
      </c>
      <c r="G442">
        <v>4.8</v>
      </c>
      <c r="L442">
        <v>2023</v>
      </c>
      <c r="M442" t="s">
        <v>1782</v>
      </c>
      <c r="N442">
        <f>ROUND(Calls[[#This Row],[Satisfaction Rating]],0)</f>
        <v>5</v>
      </c>
    </row>
    <row r="443" spans="1:14" x14ac:dyDescent="0.45">
      <c r="A443" t="s">
        <v>1178</v>
      </c>
      <c r="B443" t="s">
        <v>742</v>
      </c>
      <c r="C443">
        <v>119</v>
      </c>
      <c r="D443" t="s">
        <v>731</v>
      </c>
      <c r="E443" s="26">
        <v>45047</v>
      </c>
      <c r="F443">
        <v>105</v>
      </c>
      <c r="G443">
        <v>4.7</v>
      </c>
      <c r="L443">
        <v>2023</v>
      </c>
      <c r="M443" t="s">
        <v>1782</v>
      </c>
      <c r="N443">
        <f>ROUND(Calls[[#This Row],[Satisfaction Rating]],0)</f>
        <v>5</v>
      </c>
    </row>
    <row r="444" spans="1:14" x14ac:dyDescent="0.45">
      <c r="A444" t="s">
        <v>1179</v>
      </c>
      <c r="B444" t="s">
        <v>715</v>
      </c>
      <c r="C444">
        <v>135</v>
      </c>
      <c r="D444" t="s">
        <v>737</v>
      </c>
      <c r="E444" s="26">
        <v>45048</v>
      </c>
      <c r="F444">
        <v>104</v>
      </c>
      <c r="G444">
        <v>4.0999999999999996</v>
      </c>
      <c r="L444">
        <v>2023</v>
      </c>
      <c r="M444" t="s">
        <v>1783</v>
      </c>
      <c r="N444">
        <f>ROUND(Calls[[#This Row],[Satisfaction Rating]],0)</f>
        <v>4</v>
      </c>
    </row>
    <row r="445" spans="1:14" x14ac:dyDescent="0.45">
      <c r="A445" t="s">
        <v>1180</v>
      </c>
      <c r="B445" t="s">
        <v>746</v>
      </c>
      <c r="C445">
        <v>41</v>
      </c>
      <c r="D445" t="s">
        <v>743</v>
      </c>
      <c r="E445" s="26">
        <v>45048</v>
      </c>
      <c r="F445">
        <v>123</v>
      </c>
      <c r="G445">
        <v>3.2</v>
      </c>
      <c r="L445">
        <v>2023</v>
      </c>
      <c r="M445" t="s">
        <v>1783</v>
      </c>
      <c r="N445">
        <f>ROUND(Calls[[#This Row],[Satisfaction Rating]],0)</f>
        <v>3</v>
      </c>
    </row>
    <row r="446" spans="1:14" x14ac:dyDescent="0.45">
      <c r="A446" t="s">
        <v>1181</v>
      </c>
      <c r="B446" t="s">
        <v>724</v>
      </c>
      <c r="C446">
        <v>35</v>
      </c>
      <c r="D446" t="s">
        <v>737</v>
      </c>
      <c r="E446" s="26">
        <v>45049</v>
      </c>
      <c r="F446">
        <v>215</v>
      </c>
      <c r="G446">
        <v>4.3</v>
      </c>
      <c r="L446">
        <v>2023</v>
      </c>
      <c r="M446" t="s">
        <v>1784</v>
      </c>
      <c r="N446">
        <f>ROUND(Calls[[#This Row],[Satisfaction Rating]],0)</f>
        <v>4</v>
      </c>
    </row>
    <row r="447" spans="1:14" x14ac:dyDescent="0.45">
      <c r="A447" t="s">
        <v>1182</v>
      </c>
      <c r="B447" t="s">
        <v>715</v>
      </c>
      <c r="C447">
        <v>96</v>
      </c>
      <c r="D447" t="s">
        <v>725</v>
      </c>
      <c r="E447" s="26">
        <v>45049</v>
      </c>
      <c r="F447">
        <v>46</v>
      </c>
      <c r="G447">
        <v>0.7</v>
      </c>
      <c r="L447">
        <v>2023</v>
      </c>
      <c r="M447" t="s">
        <v>1784</v>
      </c>
      <c r="N447">
        <f>ROUND(Calls[[#This Row],[Satisfaction Rating]],0)</f>
        <v>1</v>
      </c>
    </row>
    <row r="448" spans="1:14" x14ac:dyDescent="0.45">
      <c r="A448" t="s">
        <v>1183</v>
      </c>
      <c r="B448" t="s">
        <v>740</v>
      </c>
      <c r="C448">
        <v>61</v>
      </c>
      <c r="D448" t="s">
        <v>743</v>
      </c>
      <c r="E448" s="26">
        <v>45049</v>
      </c>
      <c r="F448">
        <v>115</v>
      </c>
      <c r="G448">
        <v>3.7</v>
      </c>
      <c r="L448">
        <v>2023</v>
      </c>
      <c r="M448" t="s">
        <v>1784</v>
      </c>
      <c r="N448">
        <f>ROUND(Calls[[#This Row],[Satisfaction Rating]],0)</f>
        <v>4</v>
      </c>
    </row>
    <row r="449" spans="1:14" x14ac:dyDescent="0.45">
      <c r="A449" t="s">
        <v>1184</v>
      </c>
      <c r="B449" t="s">
        <v>715</v>
      </c>
      <c r="C449">
        <v>91</v>
      </c>
      <c r="D449" t="s">
        <v>743</v>
      </c>
      <c r="E449" s="26">
        <v>45049</v>
      </c>
      <c r="F449">
        <v>124</v>
      </c>
      <c r="G449">
        <v>3.9</v>
      </c>
      <c r="L449">
        <v>2023</v>
      </c>
      <c r="M449" t="s">
        <v>1784</v>
      </c>
      <c r="N449">
        <f>ROUND(Calls[[#This Row],[Satisfaction Rating]],0)</f>
        <v>4</v>
      </c>
    </row>
    <row r="450" spans="1:14" x14ac:dyDescent="0.45">
      <c r="A450" t="s">
        <v>1185</v>
      </c>
      <c r="B450" t="s">
        <v>717</v>
      </c>
      <c r="C450">
        <v>30</v>
      </c>
      <c r="D450" t="s">
        <v>743</v>
      </c>
      <c r="E450" s="26">
        <v>45050</v>
      </c>
      <c r="F450">
        <v>205</v>
      </c>
      <c r="G450">
        <v>4.5</v>
      </c>
      <c r="L450">
        <v>2023</v>
      </c>
      <c r="M450" t="s">
        <v>1785</v>
      </c>
      <c r="N450">
        <f>ROUND(Calls[[#This Row],[Satisfaction Rating]],0)</f>
        <v>5</v>
      </c>
    </row>
    <row r="451" spans="1:14" x14ac:dyDescent="0.45">
      <c r="A451" t="s">
        <v>1186</v>
      </c>
      <c r="B451" t="s">
        <v>738</v>
      </c>
      <c r="C451">
        <v>111</v>
      </c>
      <c r="D451" t="s">
        <v>731</v>
      </c>
      <c r="E451" s="26">
        <v>45050</v>
      </c>
      <c r="F451">
        <v>90</v>
      </c>
      <c r="G451">
        <v>2.8</v>
      </c>
      <c r="L451">
        <v>2023</v>
      </c>
      <c r="M451" t="s">
        <v>1785</v>
      </c>
      <c r="N451">
        <f>ROUND(Calls[[#This Row],[Satisfaction Rating]],0)</f>
        <v>3</v>
      </c>
    </row>
    <row r="452" spans="1:14" x14ac:dyDescent="0.45">
      <c r="A452" t="s">
        <v>1187</v>
      </c>
      <c r="B452" t="s">
        <v>740</v>
      </c>
      <c r="C452">
        <v>81</v>
      </c>
      <c r="D452" t="s">
        <v>725</v>
      </c>
      <c r="E452" s="26">
        <v>45050</v>
      </c>
      <c r="F452">
        <v>92</v>
      </c>
      <c r="G452">
        <v>4.9000000000000004</v>
      </c>
      <c r="L452">
        <v>2023</v>
      </c>
      <c r="M452" t="s">
        <v>1785</v>
      </c>
      <c r="N452">
        <f>ROUND(Calls[[#This Row],[Satisfaction Rating]],0)</f>
        <v>5</v>
      </c>
    </row>
    <row r="453" spans="1:14" x14ac:dyDescent="0.45">
      <c r="A453" t="s">
        <v>1188</v>
      </c>
      <c r="B453" t="s">
        <v>721</v>
      </c>
      <c r="C453">
        <v>40</v>
      </c>
      <c r="D453" t="s">
        <v>737</v>
      </c>
      <c r="E453" s="26">
        <v>45052</v>
      </c>
      <c r="F453">
        <v>108</v>
      </c>
      <c r="G453">
        <v>4.2</v>
      </c>
      <c r="L453">
        <v>2023</v>
      </c>
      <c r="M453" t="s">
        <v>1787</v>
      </c>
      <c r="N453">
        <f>ROUND(Calls[[#This Row],[Satisfaction Rating]],0)</f>
        <v>4</v>
      </c>
    </row>
    <row r="454" spans="1:14" x14ac:dyDescent="0.45">
      <c r="A454" t="s">
        <v>1189</v>
      </c>
      <c r="B454" t="s">
        <v>738</v>
      </c>
      <c r="C454">
        <v>143</v>
      </c>
      <c r="D454" t="s">
        <v>737</v>
      </c>
      <c r="E454" s="26">
        <v>45052</v>
      </c>
      <c r="F454">
        <v>54</v>
      </c>
      <c r="G454">
        <v>4.4000000000000004</v>
      </c>
      <c r="L454">
        <v>2023</v>
      </c>
      <c r="M454" t="s">
        <v>1787</v>
      </c>
      <c r="N454">
        <f>ROUND(Calls[[#This Row],[Satisfaction Rating]],0)</f>
        <v>4</v>
      </c>
    </row>
    <row r="455" spans="1:14" x14ac:dyDescent="0.45">
      <c r="A455" t="s">
        <v>1190</v>
      </c>
      <c r="B455" t="s">
        <v>721</v>
      </c>
      <c r="C455">
        <v>70</v>
      </c>
      <c r="D455" t="s">
        <v>737</v>
      </c>
      <c r="E455" s="26">
        <v>45053</v>
      </c>
      <c r="F455">
        <v>44</v>
      </c>
      <c r="G455">
        <v>3.5</v>
      </c>
      <c r="L455">
        <v>2023</v>
      </c>
      <c r="M455" t="s">
        <v>1781</v>
      </c>
      <c r="N455">
        <f>ROUND(Calls[[#This Row],[Satisfaction Rating]],0)</f>
        <v>4</v>
      </c>
    </row>
    <row r="456" spans="1:14" x14ac:dyDescent="0.45">
      <c r="A456" t="s">
        <v>1191</v>
      </c>
      <c r="B456" t="s">
        <v>751</v>
      </c>
      <c r="C456">
        <v>137</v>
      </c>
      <c r="D456" t="s">
        <v>737</v>
      </c>
      <c r="E456" s="26">
        <v>45053</v>
      </c>
      <c r="F456">
        <v>44</v>
      </c>
      <c r="G456">
        <v>4.7</v>
      </c>
      <c r="L456">
        <v>2023</v>
      </c>
      <c r="M456" t="s">
        <v>1781</v>
      </c>
      <c r="N456">
        <f>ROUND(Calls[[#This Row],[Satisfaction Rating]],0)</f>
        <v>5</v>
      </c>
    </row>
    <row r="457" spans="1:14" x14ac:dyDescent="0.45">
      <c r="A457" t="s">
        <v>1192</v>
      </c>
      <c r="B457" t="s">
        <v>715</v>
      </c>
      <c r="C457">
        <v>52</v>
      </c>
      <c r="D457" t="s">
        <v>725</v>
      </c>
      <c r="E457" s="26">
        <v>45054</v>
      </c>
      <c r="F457">
        <v>37</v>
      </c>
      <c r="G457">
        <v>4.9000000000000004</v>
      </c>
      <c r="L457">
        <v>2023</v>
      </c>
      <c r="M457" t="s">
        <v>1782</v>
      </c>
      <c r="N457">
        <f>ROUND(Calls[[#This Row],[Satisfaction Rating]],0)</f>
        <v>5</v>
      </c>
    </row>
    <row r="458" spans="1:14" x14ac:dyDescent="0.45">
      <c r="A458" t="s">
        <v>1193</v>
      </c>
      <c r="B458" t="s">
        <v>720</v>
      </c>
      <c r="C458">
        <v>31</v>
      </c>
      <c r="D458" t="s">
        <v>731</v>
      </c>
      <c r="E458" s="26">
        <v>45054</v>
      </c>
      <c r="F458">
        <v>180</v>
      </c>
      <c r="G458">
        <v>4.5</v>
      </c>
      <c r="L458">
        <v>2023</v>
      </c>
      <c r="M458" t="s">
        <v>1782</v>
      </c>
      <c r="N458">
        <f>ROUND(Calls[[#This Row],[Satisfaction Rating]],0)</f>
        <v>5</v>
      </c>
    </row>
    <row r="459" spans="1:14" x14ac:dyDescent="0.45">
      <c r="A459" t="s">
        <v>1194</v>
      </c>
      <c r="B459" t="s">
        <v>715</v>
      </c>
      <c r="C459">
        <v>114</v>
      </c>
      <c r="D459" t="s">
        <v>743</v>
      </c>
      <c r="E459" s="26">
        <v>45054</v>
      </c>
      <c r="F459">
        <v>105</v>
      </c>
      <c r="G459">
        <v>4.9000000000000004</v>
      </c>
      <c r="L459">
        <v>2023</v>
      </c>
      <c r="M459" t="s">
        <v>1782</v>
      </c>
      <c r="N459">
        <f>ROUND(Calls[[#This Row],[Satisfaction Rating]],0)</f>
        <v>5</v>
      </c>
    </row>
    <row r="460" spans="1:14" x14ac:dyDescent="0.45">
      <c r="A460" t="s">
        <v>1195</v>
      </c>
      <c r="B460" t="s">
        <v>751</v>
      </c>
      <c r="C460">
        <v>73</v>
      </c>
      <c r="D460" t="s">
        <v>716</v>
      </c>
      <c r="E460" s="26">
        <v>45054</v>
      </c>
      <c r="F460">
        <v>87</v>
      </c>
      <c r="G460">
        <v>3.6</v>
      </c>
      <c r="L460">
        <v>2023</v>
      </c>
      <c r="M460" t="s">
        <v>1782</v>
      </c>
      <c r="N460">
        <f>ROUND(Calls[[#This Row],[Satisfaction Rating]],0)</f>
        <v>4</v>
      </c>
    </row>
    <row r="461" spans="1:14" x14ac:dyDescent="0.45">
      <c r="A461" t="s">
        <v>1196</v>
      </c>
      <c r="B461" t="s">
        <v>740</v>
      </c>
      <c r="C461">
        <v>25</v>
      </c>
      <c r="D461" t="s">
        <v>731</v>
      </c>
      <c r="E461" s="26">
        <v>45054</v>
      </c>
      <c r="F461">
        <v>52</v>
      </c>
      <c r="G461">
        <v>3.8</v>
      </c>
      <c r="L461">
        <v>2023</v>
      </c>
      <c r="M461" t="s">
        <v>1782</v>
      </c>
      <c r="N461">
        <f>ROUND(Calls[[#This Row],[Satisfaction Rating]],0)</f>
        <v>4</v>
      </c>
    </row>
    <row r="462" spans="1:14" x14ac:dyDescent="0.45">
      <c r="A462" t="s">
        <v>1197</v>
      </c>
      <c r="B462" t="s">
        <v>730</v>
      </c>
      <c r="C462">
        <v>44</v>
      </c>
      <c r="D462" t="s">
        <v>743</v>
      </c>
      <c r="E462" s="26">
        <v>45054</v>
      </c>
      <c r="F462">
        <v>63</v>
      </c>
      <c r="G462">
        <v>3.5</v>
      </c>
      <c r="L462">
        <v>2023</v>
      </c>
      <c r="M462" t="s">
        <v>1782</v>
      </c>
      <c r="N462">
        <f>ROUND(Calls[[#This Row],[Satisfaction Rating]],0)</f>
        <v>4</v>
      </c>
    </row>
    <row r="463" spans="1:14" x14ac:dyDescent="0.45">
      <c r="A463" t="s">
        <v>1198</v>
      </c>
      <c r="B463" t="s">
        <v>733</v>
      </c>
      <c r="C463">
        <v>34</v>
      </c>
      <c r="D463" t="s">
        <v>725</v>
      </c>
      <c r="E463" s="26">
        <v>45055</v>
      </c>
      <c r="F463">
        <v>195</v>
      </c>
      <c r="G463">
        <v>4.8</v>
      </c>
      <c r="L463">
        <v>2023</v>
      </c>
      <c r="M463" t="s">
        <v>1783</v>
      </c>
      <c r="N463">
        <f>ROUND(Calls[[#This Row],[Satisfaction Rating]],0)</f>
        <v>5</v>
      </c>
    </row>
    <row r="464" spans="1:14" x14ac:dyDescent="0.45">
      <c r="A464" t="s">
        <v>1199</v>
      </c>
      <c r="B464" t="s">
        <v>738</v>
      </c>
      <c r="C464">
        <v>89</v>
      </c>
      <c r="D464" t="s">
        <v>737</v>
      </c>
      <c r="E464" s="26">
        <v>45056</v>
      </c>
      <c r="F464">
        <v>176</v>
      </c>
      <c r="G464">
        <v>4.5</v>
      </c>
      <c r="L464">
        <v>2023</v>
      </c>
      <c r="M464" t="s">
        <v>1784</v>
      </c>
      <c r="N464">
        <f>ROUND(Calls[[#This Row],[Satisfaction Rating]],0)</f>
        <v>5</v>
      </c>
    </row>
    <row r="465" spans="1:14" x14ac:dyDescent="0.45">
      <c r="A465" t="s">
        <v>1200</v>
      </c>
      <c r="B465" t="s">
        <v>742</v>
      </c>
      <c r="C465">
        <v>54</v>
      </c>
      <c r="D465" t="s">
        <v>731</v>
      </c>
      <c r="E465" s="26">
        <v>45057</v>
      </c>
      <c r="F465">
        <v>31</v>
      </c>
      <c r="G465">
        <v>3.3</v>
      </c>
      <c r="L465">
        <v>2023</v>
      </c>
      <c r="M465" t="s">
        <v>1785</v>
      </c>
      <c r="N465">
        <f>ROUND(Calls[[#This Row],[Satisfaction Rating]],0)</f>
        <v>3</v>
      </c>
    </row>
    <row r="466" spans="1:14" x14ac:dyDescent="0.45">
      <c r="A466" t="s">
        <v>1201</v>
      </c>
      <c r="B466" t="s">
        <v>724</v>
      </c>
      <c r="C466">
        <v>25</v>
      </c>
      <c r="D466" t="s">
        <v>731</v>
      </c>
      <c r="E466" s="26">
        <v>45058</v>
      </c>
      <c r="F466">
        <v>27</v>
      </c>
      <c r="G466">
        <v>3.2</v>
      </c>
      <c r="L466">
        <v>2023</v>
      </c>
      <c r="M466" t="s">
        <v>1786</v>
      </c>
      <c r="N466">
        <f>ROUND(Calls[[#This Row],[Satisfaction Rating]],0)</f>
        <v>3</v>
      </c>
    </row>
    <row r="467" spans="1:14" x14ac:dyDescent="0.45">
      <c r="A467" t="s">
        <v>1202</v>
      </c>
      <c r="B467" t="s">
        <v>746</v>
      </c>
      <c r="C467">
        <v>91</v>
      </c>
      <c r="D467" t="s">
        <v>737</v>
      </c>
      <c r="E467" s="26">
        <v>45058</v>
      </c>
      <c r="F467">
        <v>76</v>
      </c>
      <c r="G467">
        <v>4.9000000000000004</v>
      </c>
      <c r="L467">
        <v>2023</v>
      </c>
      <c r="M467" t="s">
        <v>1786</v>
      </c>
      <c r="N467">
        <f>ROUND(Calls[[#This Row],[Satisfaction Rating]],0)</f>
        <v>5</v>
      </c>
    </row>
    <row r="468" spans="1:14" x14ac:dyDescent="0.45">
      <c r="A468" t="s">
        <v>1203</v>
      </c>
      <c r="B468" t="s">
        <v>730</v>
      </c>
      <c r="C468">
        <v>144</v>
      </c>
      <c r="D468" t="s">
        <v>743</v>
      </c>
      <c r="E468" s="26">
        <v>45058</v>
      </c>
      <c r="F468">
        <v>62</v>
      </c>
      <c r="G468">
        <v>4.8</v>
      </c>
      <c r="L468">
        <v>2023</v>
      </c>
      <c r="M468" t="s">
        <v>1786</v>
      </c>
      <c r="N468">
        <f>ROUND(Calls[[#This Row],[Satisfaction Rating]],0)</f>
        <v>5</v>
      </c>
    </row>
    <row r="469" spans="1:14" x14ac:dyDescent="0.45">
      <c r="A469" t="s">
        <v>1204</v>
      </c>
      <c r="B469" t="s">
        <v>746</v>
      </c>
      <c r="C469">
        <v>81</v>
      </c>
      <c r="D469" t="s">
        <v>725</v>
      </c>
      <c r="E469" s="26">
        <v>45060</v>
      </c>
      <c r="F469">
        <v>100</v>
      </c>
      <c r="G469">
        <v>1.3</v>
      </c>
      <c r="L469">
        <v>2023</v>
      </c>
      <c r="M469" t="s">
        <v>1781</v>
      </c>
      <c r="N469">
        <f>ROUND(Calls[[#This Row],[Satisfaction Rating]],0)</f>
        <v>1</v>
      </c>
    </row>
    <row r="470" spans="1:14" x14ac:dyDescent="0.45">
      <c r="A470" t="s">
        <v>1205</v>
      </c>
      <c r="B470" t="s">
        <v>717</v>
      </c>
      <c r="C470">
        <v>92</v>
      </c>
      <c r="D470" t="s">
        <v>731</v>
      </c>
      <c r="E470" s="26">
        <v>45060</v>
      </c>
      <c r="F470">
        <v>44</v>
      </c>
      <c r="G470">
        <v>3.1</v>
      </c>
      <c r="L470">
        <v>2023</v>
      </c>
      <c r="M470" t="s">
        <v>1781</v>
      </c>
      <c r="N470">
        <f>ROUND(Calls[[#This Row],[Satisfaction Rating]],0)</f>
        <v>3</v>
      </c>
    </row>
    <row r="471" spans="1:14" x14ac:dyDescent="0.45">
      <c r="A471" t="s">
        <v>1206</v>
      </c>
      <c r="B471" t="s">
        <v>724</v>
      </c>
      <c r="C471">
        <v>115</v>
      </c>
      <c r="D471" t="s">
        <v>737</v>
      </c>
      <c r="E471" s="26">
        <v>45060</v>
      </c>
      <c r="F471">
        <v>168</v>
      </c>
      <c r="G471">
        <v>3.4</v>
      </c>
      <c r="L471">
        <v>2023</v>
      </c>
      <c r="M471" t="s">
        <v>1781</v>
      </c>
      <c r="N471">
        <f>ROUND(Calls[[#This Row],[Satisfaction Rating]],0)</f>
        <v>3</v>
      </c>
    </row>
    <row r="472" spans="1:14" x14ac:dyDescent="0.45">
      <c r="A472" t="s">
        <v>1207</v>
      </c>
      <c r="B472" t="s">
        <v>735</v>
      </c>
      <c r="C472">
        <v>56</v>
      </c>
      <c r="D472" t="s">
        <v>737</v>
      </c>
      <c r="E472" s="26">
        <v>45061</v>
      </c>
      <c r="F472">
        <v>200</v>
      </c>
      <c r="G472">
        <v>4.5999999999999996</v>
      </c>
      <c r="L472">
        <v>2023</v>
      </c>
      <c r="M472" t="s">
        <v>1782</v>
      </c>
      <c r="N472">
        <f>ROUND(Calls[[#This Row],[Satisfaction Rating]],0)</f>
        <v>5</v>
      </c>
    </row>
    <row r="473" spans="1:14" x14ac:dyDescent="0.45">
      <c r="A473" t="s">
        <v>1208</v>
      </c>
      <c r="B473" t="s">
        <v>720</v>
      </c>
      <c r="C473">
        <v>154</v>
      </c>
      <c r="D473" t="s">
        <v>731</v>
      </c>
      <c r="E473" s="26">
        <v>45061</v>
      </c>
      <c r="F473">
        <v>84</v>
      </c>
      <c r="G473">
        <v>4.3</v>
      </c>
      <c r="L473">
        <v>2023</v>
      </c>
      <c r="M473" t="s">
        <v>1782</v>
      </c>
      <c r="N473">
        <f>ROUND(Calls[[#This Row],[Satisfaction Rating]],0)</f>
        <v>4</v>
      </c>
    </row>
    <row r="474" spans="1:14" x14ac:dyDescent="0.45">
      <c r="A474" t="s">
        <v>1209</v>
      </c>
      <c r="B474" t="s">
        <v>738</v>
      </c>
      <c r="C474">
        <v>51</v>
      </c>
      <c r="D474" t="s">
        <v>737</v>
      </c>
      <c r="E474" s="26">
        <v>45062</v>
      </c>
      <c r="F474">
        <v>117</v>
      </c>
      <c r="G474">
        <v>2.7</v>
      </c>
      <c r="L474">
        <v>2023</v>
      </c>
      <c r="M474" t="s">
        <v>1783</v>
      </c>
      <c r="N474">
        <f>ROUND(Calls[[#This Row],[Satisfaction Rating]],0)</f>
        <v>3</v>
      </c>
    </row>
    <row r="475" spans="1:14" x14ac:dyDescent="0.45">
      <c r="A475" t="s">
        <v>1210</v>
      </c>
      <c r="B475" t="s">
        <v>733</v>
      </c>
      <c r="C475">
        <v>21</v>
      </c>
      <c r="D475" t="s">
        <v>725</v>
      </c>
      <c r="E475" s="26">
        <v>45062</v>
      </c>
      <c r="F475">
        <v>63</v>
      </c>
      <c r="G475">
        <v>4.2</v>
      </c>
      <c r="L475">
        <v>2023</v>
      </c>
      <c r="M475" t="s">
        <v>1783</v>
      </c>
      <c r="N475">
        <f>ROUND(Calls[[#This Row],[Satisfaction Rating]],0)</f>
        <v>4</v>
      </c>
    </row>
    <row r="476" spans="1:14" x14ac:dyDescent="0.45">
      <c r="A476" t="s">
        <v>1211</v>
      </c>
      <c r="B476" t="s">
        <v>724</v>
      </c>
      <c r="C476">
        <v>80</v>
      </c>
      <c r="D476" t="s">
        <v>737</v>
      </c>
      <c r="E476" s="26">
        <v>45063</v>
      </c>
      <c r="F476">
        <v>145</v>
      </c>
      <c r="G476">
        <v>4.9000000000000004</v>
      </c>
      <c r="L476">
        <v>2023</v>
      </c>
      <c r="M476" t="s">
        <v>1784</v>
      </c>
      <c r="N476">
        <f>ROUND(Calls[[#This Row],[Satisfaction Rating]],0)</f>
        <v>5</v>
      </c>
    </row>
    <row r="477" spans="1:14" x14ac:dyDescent="0.45">
      <c r="A477" t="s">
        <v>1212</v>
      </c>
      <c r="B477" t="s">
        <v>738</v>
      </c>
      <c r="C477">
        <v>139</v>
      </c>
      <c r="D477" t="s">
        <v>731</v>
      </c>
      <c r="E477" s="26">
        <v>45063</v>
      </c>
      <c r="F477">
        <v>220</v>
      </c>
      <c r="G477">
        <v>3.2</v>
      </c>
      <c r="L477">
        <v>2023</v>
      </c>
      <c r="M477" t="s">
        <v>1784</v>
      </c>
      <c r="N477">
        <f>ROUND(Calls[[#This Row],[Satisfaction Rating]],0)</f>
        <v>3</v>
      </c>
    </row>
    <row r="478" spans="1:14" x14ac:dyDescent="0.45">
      <c r="A478" t="s">
        <v>1213</v>
      </c>
      <c r="B478" t="s">
        <v>721</v>
      </c>
      <c r="C478">
        <v>50</v>
      </c>
      <c r="D478" t="s">
        <v>725</v>
      </c>
      <c r="E478" s="26">
        <v>45063</v>
      </c>
      <c r="F478">
        <v>26</v>
      </c>
      <c r="G478">
        <v>4.7</v>
      </c>
      <c r="L478">
        <v>2023</v>
      </c>
      <c r="M478" t="s">
        <v>1784</v>
      </c>
      <c r="N478">
        <f>ROUND(Calls[[#This Row],[Satisfaction Rating]],0)</f>
        <v>5</v>
      </c>
    </row>
    <row r="479" spans="1:14" x14ac:dyDescent="0.45">
      <c r="A479" t="s">
        <v>1214</v>
      </c>
      <c r="B479" t="s">
        <v>724</v>
      </c>
      <c r="C479">
        <v>88</v>
      </c>
      <c r="D479" t="s">
        <v>737</v>
      </c>
      <c r="E479" s="26">
        <v>45063</v>
      </c>
      <c r="F479">
        <v>78</v>
      </c>
      <c r="G479">
        <v>4.3</v>
      </c>
      <c r="L479">
        <v>2023</v>
      </c>
      <c r="M479" t="s">
        <v>1784</v>
      </c>
      <c r="N479">
        <f>ROUND(Calls[[#This Row],[Satisfaction Rating]],0)</f>
        <v>4</v>
      </c>
    </row>
    <row r="480" spans="1:14" x14ac:dyDescent="0.45">
      <c r="A480" t="s">
        <v>1215</v>
      </c>
      <c r="B480" t="s">
        <v>742</v>
      </c>
      <c r="C480">
        <v>19</v>
      </c>
      <c r="D480" t="s">
        <v>743</v>
      </c>
      <c r="E480" s="26">
        <v>45064</v>
      </c>
      <c r="F480">
        <v>132</v>
      </c>
      <c r="G480">
        <v>4.3</v>
      </c>
      <c r="L480">
        <v>2023</v>
      </c>
      <c r="M480" t="s">
        <v>1785</v>
      </c>
      <c r="N480">
        <f>ROUND(Calls[[#This Row],[Satisfaction Rating]],0)</f>
        <v>4</v>
      </c>
    </row>
    <row r="481" spans="1:14" x14ac:dyDescent="0.45">
      <c r="A481" t="s">
        <v>1216</v>
      </c>
      <c r="B481" t="s">
        <v>740</v>
      </c>
      <c r="C481">
        <v>104</v>
      </c>
      <c r="D481" t="s">
        <v>743</v>
      </c>
      <c r="E481" s="26">
        <v>45065</v>
      </c>
      <c r="F481">
        <v>68</v>
      </c>
      <c r="G481">
        <v>3.7</v>
      </c>
      <c r="L481">
        <v>2023</v>
      </c>
      <c r="M481" t="s">
        <v>1786</v>
      </c>
      <c r="N481">
        <f>ROUND(Calls[[#This Row],[Satisfaction Rating]],0)</f>
        <v>4</v>
      </c>
    </row>
    <row r="482" spans="1:14" x14ac:dyDescent="0.45">
      <c r="A482" t="s">
        <v>1217</v>
      </c>
      <c r="B482" t="s">
        <v>720</v>
      </c>
      <c r="C482">
        <v>67</v>
      </c>
      <c r="D482" t="s">
        <v>731</v>
      </c>
      <c r="E482" s="26">
        <v>45067</v>
      </c>
      <c r="F482">
        <v>129</v>
      </c>
      <c r="G482">
        <v>4.7</v>
      </c>
      <c r="L482">
        <v>2023</v>
      </c>
      <c r="M482" t="s">
        <v>1781</v>
      </c>
      <c r="N482">
        <f>ROUND(Calls[[#This Row],[Satisfaction Rating]],0)</f>
        <v>5</v>
      </c>
    </row>
    <row r="483" spans="1:14" x14ac:dyDescent="0.45">
      <c r="A483" t="s">
        <v>1218</v>
      </c>
      <c r="B483" t="s">
        <v>747</v>
      </c>
      <c r="C483">
        <v>107</v>
      </c>
      <c r="D483" t="s">
        <v>743</v>
      </c>
      <c r="E483" s="26">
        <v>45067</v>
      </c>
      <c r="F483">
        <v>115</v>
      </c>
      <c r="G483">
        <v>4.9000000000000004</v>
      </c>
      <c r="L483">
        <v>2023</v>
      </c>
      <c r="M483" t="s">
        <v>1781</v>
      </c>
      <c r="N483">
        <f>ROUND(Calls[[#This Row],[Satisfaction Rating]],0)</f>
        <v>5</v>
      </c>
    </row>
    <row r="484" spans="1:14" x14ac:dyDescent="0.45">
      <c r="A484" t="s">
        <v>1219</v>
      </c>
      <c r="B484" t="s">
        <v>747</v>
      </c>
      <c r="C484">
        <v>93</v>
      </c>
      <c r="D484" t="s">
        <v>743</v>
      </c>
      <c r="E484" s="26">
        <v>45067</v>
      </c>
      <c r="F484">
        <v>128</v>
      </c>
      <c r="G484">
        <v>3.9</v>
      </c>
      <c r="L484">
        <v>2023</v>
      </c>
      <c r="M484" t="s">
        <v>1781</v>
      </c>
      <c r="N484">
        <f>ROUND(Calls[[#This Row],[Satisfaction Rating]],0)</f>
        <v>4</v>
      </c>
    </row>
    <row r="485" spans="1:14" x14ac:dyDescent="0.45">
      <c r="A485" t="s">
        <v>1220</v>
      </c>
      <c r="B485" t="s">
        <v>747</v>
      </c>
      <c r="C485">
        <v>117</v>
      </c>
      <c r="D485" t="s">
        <v>731</v>
      </c>
      <c r="E485" s="26">
        <v>45067</v>
      </c>
      <c r="F485">
        <v>90</v>
      </c>
      <c r="G485">
        <v>4.5</v>
      </c>
      <c r="L485">
        <v>2023</v>
      </c>
      <c r="M485" t="s">
        <v>1781</v>
      </c>
      <c r="N485">
        <f>ROUND(Calls[[#This Row],[Satisfaction Rating]],0)</f>
        <v>5</v>
      </c>
    </row>
    <row r="486" spans="1:14" x14ac:dyDescent="0.45">
      <c r="A486" t="s">
        <v>1221</v>
      </c>
      <c r="B486" t="s">
        <v>721</v>
      </c>
      <c r="C486">
        <v>76</v>
      </c>
      <c r="D486" t="s">
        <v>737</v>
      </c>
      <c r="E486" s="26">
        <v>45068</v>
      </c>
      <c r="F486">
        <v>39</v>
      </c>
      <c r="G486">
        <v>4.5999999999999996</v>
      </c>
      <c r="L486">
        <v>2023</v>
      </c>
      <c r="M486" t="s">
        <v>1782</v>
      </c>
      <c r="N486">
        <f>ROUND(Calls[[#This Row],[Satisfaction Rating]],0)</f>
        <v>5</v>
      </c>
    </row>
    <row r="487" spans="1:14" x14ac:dyDescent="0.45">
      <c r="A487" t="s">
        <v>1222</v>
      </c>
      <c r="B487" t="s">
        <v>742</v>
      </c>
      <c r="C487">
        <v>64</v>
      </c>
      <c r="D487" t="s">
        <v>743</v>
      </c>
      <c r="E487" s="26">
        <v>45068</v>
      </c>
      <c r="F487">
        <v>132</v>
      </c>
      <c r="G487">
        <v>3.3</v>
      </c>
      <c r="L487">
        <v>2023</v>
      </c>
      <c r="M487" t="s">
        <v>1782</v>
      </c>
      <c r="N487">
        <f>ROUND(Calls[[#This Row],[Satisfaction Rating]],0)</f>
        <v>3</v>
      </c>
    </row>
    <row r="488" spans="1:14" x14ac:dyDescent="0.45">
      <c r="A488" t="s">
        <v>1223</v>
      </c>
      <c r="B488" t="s">
        <v>730</v>
      </c>
      <c r="C488">
        <v>33</v>
      </c>
      <c r="D488" t="s">
        <v>743</v>
      </c>
      <c r="E488" s="26">
        <v>45068</v>
      </c>
      <c r="F488">
        <v>170</v>
      </c>
      <c r="G488">
        <v>3.8</v>
      </c>
      <c r="L488">
        <v>2023</v>
      </c>
      <c r="M488" t="s">
        <v>1782</v>
      </c>
      <c r="N488">
        <f>ROUND(Calls[[#This Row],[Satisfaction Rating]],0)</f>
        <v>4</v>
      </c>
    </row>
    <row r="489" spans="1:14" x14ac:dyDescent="0.45">
      <c r="A489" t="s">
        <v>1224</v>
      </c>
      <c r="B489" t="s">
        <v>747</v>
      </c>
      <c r="C489">
        <v>115</v>
      </c>
      <c r="D489" t="s">
        <v>731</v>
      </c>
      <c r="E489" s="26">
        <v>45068</v>
      </c>
      <c r="F489">
        <v>42</v>
      </c>
      <c r="G489">
        <v>4.7</v>
      </c>
      <c r="L489">
        <v>2023</v>
      </c>
      <c r="M489" t="s">
        <v>1782</v>
      </c>
      <c r="N489">
        <f>ROUND(Calls[[#This Row],[Satisfaction Rating]],0)</f>
        <v>5</v>
      </c>
    </row>
    <row r="490" spans="1:14" x14ac:dyDescent="0.45">
      <c r="A490" t="s">
        <v>1225</v>
      </c>
      <c r="B490" t="s">
        <v>728</v>
      </c>
      <c r="C490">
        <v>155</v>
      </c>
      <c r="D490" t="s">
        <v>737</v>
      </c>
      <c r="E490" s="26">
        <v>45069</v>
      </c>
      <c r="F490">
        <v>37</v>
      </c>
      <c r="G490">
        <v>4</v>
      </c>
      <c r="L490">
        <v>2023</v>
      </c>
      <c r="M490" t="s">
        <v>1783</v>
      </c>
      <c r="N490">
        <f>ROUND(Calls[[#This Row],[Satisfaction Rating]],0)</f>
        <v>4</v>
      </c>
    </row>
    <row r="491" spans="1:14" x14ac:dyDescent="0.45">
      <c r="A491" t="s">
        <v>1226</v>
      </c>
      <c r="B491" t="s">
        <v>720</v>
      </c>
      <c r="C491">
        <v>117</v>
      </c>
      <c r="D491" t="s">
        <v>737</v>
      </c>
      <c r="E491" s="26">
        <v>45069</v>
      </c>
      <c r="F491">
        <v>88</v>
      </c>
      <c r="G491">
        <v>4.7</v>
      </c>
      <c r="L491">
        <v>2023</v>
      </c>
      <c r="M491" t="s">
        <v>1783</v>
      </c>
      <c r="N491">
        <f>ROUND(Calls[[#This Row],[Satisfaction Rating]],0)</f>
        <v>5</v>
      </c>
    </row>
    <row r="492" spans="1:14" x14ac:dyDescent="0.45">
      <c r="A492" t="s">
        <v>1227</v>
      </c>
      <c r="B492" t="s">
        <v>738</v>
      </c>
      <c r="C492">
        <v>63</v>
      </c>
      <c r="D492" t="s">
        <v>737</v>
      </c>
      <c r="E492" s="26">
        <v>45069</v>
      </c>
      <c r="F492">
        <v>80</v>
      </c>
      <c r="G492">
        <v>2.5</v>
      </c>
      <c r="L492">
        <v>2023</v>
      </c>
      <c r="M492" t="s">
        <v>1783</v>
      </c>
      <c r="N492">
        <f>ROUND(Calls[[#This Row],[Satisfaction Rating]],0)</f>
        <v>3</v>
      </c>
    </row>
    <row r="493" spans="1:14" x14ac:dyDescent="0.45">
      <c r="A493" t="s">
        <v>1228</v>
      </c>
      <c r="B493" t="s">
        <v>742</v>
      </c>
      <c r="C493">
        <v>59</v>
      </c>
      <c r="D493" t="s">
        <v>716</v>
      </c>
      <c r="E493" s="26">
        <v>45070</v>
      </c>
      <c r="F493">
        <v>123</v>
      </c>
      <c r="G493">
        <v>3.6</v>
      </c>
      <c r="L493">
        <v>2023</v>
      </c>
      <c r="M493" t="s">
        <v>1784</v>
      </c>
      <c r="N493">
        <f>ROUND(Calls[[#This Row],[Satisfaction Rating]],0)</f>
        <v>4</v>
      </c>
    </row>
    <row r="494" spans="1:14" x14ac:dyDescent="0.45">
      <c r="A494" t="s">
        <v>1229</v>
      </c>
      <c r="B494" t="s">
        <v>733</v>
      </c>
      <c r="C494">
        <v>133</v>
      </c>
      <c r="D494" t="s">
        <v>743</v>
      </c>
      <c r="E494" s="26">
        <v>45070</v>
      </c>
      <c r="F494">
        <v>31</v>
      </c>
      <c r="G494">
        <v>3.7</v>
      </c>
      <c r="L494">
        <v>2023</v>
      </c>
      <c r="M494" t="s">
        <v>1784</v>
      </c>
      <c r="N494">
        <f>ROUND(Calls[[#This Row],[Satisfaction Rating]],0)</f>
        <v>4</v>
      </c>
    </row>
    <row r="495" spans="1:14" x14ac:dyDescent="0.45">
      <c r="A495" t="s">
        <v>1230</v>
      </c>
      <c r="B495" t="s">
        <v>717</v>
      </c>
      <c r="C495">
        <v>101</v>
      </c>
      <c r="D495" t="s">
        <v>725</v>
      </c>
      <c r="E495" s="26">
        <v>45070</v>
      </c>
      <c r="F495">
        <v>205</v>
      </c>
      <c r="G495">
        <v>3.9</v>
      </c>
      <c r="L495">
        <v>2023</v>
      </c>
      <c r="M495" t="s">
        <v>1784</v>
      </c>
      <c r="N495">
        <f>ROUND(Calls[[#This Row],[Satisfaction Rating]],0)</f>
        <v>4</v>
      </c>
    </row>
    <row r="496" spans="1:14" x14ac:dyDescent="0.45">
      <c r="A496" t="s">
        <v>1231</v>
      </c>
      <c r="B496" t="s">
        <v>746</v>
      </c>
      <c r="C496">
        <v>151</v>
      </c>
      <c r="D496" t="s">
        <v>737</v>
      </c>
      <c r="E496" s="26">
        <v>45071</v>
      </c>
      <c r="F496">
        <v>123</v>
      </c>
      <c r="G496">
        <v>3.7</v>
      </c>
      <c r="L496">
        <v>2023</v>
      </c>
      <c r="M496" t="s">
        <v>1785</v>
      </c>
      <c r="N496">
        <f>ROUND(Calls[[#This Row],[Satisfaction Rating]],0)</f>
        <v>4</v>
      </c>
    </row>
    <row r="497" spans="1:14" x14ac:dyDescent="0.45">
      <c r="A497" t="s">
        <v>1232</v>
      </c>
      <c r="B497" t="s">
        <v>730</v>
      </c>
      <c r="C497">
        <v>146</v>
      </c>
      <c r="D497" t="s">
        <v>743</v>
      </c>
      <c r="E497" s="26">
        <v>45071</v>
      </c>
      <c r="F497">
        <v>123</v>
      </c>
      <c r="G497">
        <v>4.3</v>
      </c>
      <c r="L497">
        <v>2023</v>
      </c>
      <c r="M497" t="s">
        <v>1785</v>
      </c>
      <c r="N497">
        <f>ROUND(Calls[[#This Row],[Satisfaction Rating]],0)</f>
        <v>4</v>
      </c>
    </row>
    <row r="498" spans="1:14" x14ac:dyDescent="0.45">
      <c r="A498" t="s">
        <v>1233</v>
      </c>
      <c r="B498" t="s">
        <v>738</v>
      </c>
      <c r="C498">
        <v>148</v>
      </c>
      <c r="D498" t="s">
        <v>743</v>
      </c>
      <c r="E498" s="26">
        <v>45071</v>
      </c>
      <c r="F498">
        <v>36</v>
      </c>
      <c r="G498">
        <v>2.9</v>
      </c>
      <c r="L498">
        <v>2023</v>
      </c>
      <c r="M498" t="s">
        <v>1785</v>
      </c>
      <c r="N498">
        <f>ROUND(Calls[[#This Row],[Satisfaction Rating]],0)</f>
        <v>3</v>
      </c>
    </row>
    <row r="499" spans="1:14" x14ac:dyDescent="0.45">
      <c r="A499" t="s">
        <v>1234</v>
      </c>
      <c r="B499" t="s">
        <v>746</v>
      </c>
      <c r="C499">
        <v>81</v>
      </c>
      <c r="D499" t="s">
        <v>743</v>
      </c>
      <c r="E499" s="26">
        <v>45071</v>
      </c>
      <c r="F499">
        <v>116</v>
      </c>
      <c r="G499">
        <v>4.3</v>
      </c>
      <c r="L499">
        <v>2023</v>
      </c>
      <c r="M499" t="s">
        <v>1785</v>
      </c>
      <c r="N499">
        <f>ROUND(Calls[[#This Row],[Satisfaction Rating]],0)</f>
        <v>4</v>
      </c>
    </row>
    <row r="500" spans="1:14" x14ac:dyDescent="0.45">
      <c r="A500" t="s">
        <v>1235</v>
      </c>
      <c r="B500" t="s">
        <v>740</v>
      </c>
      <c r="C500">
        <v>115</v>
      </c>
      <c r="D500" t="s">
        <v>743</v>
      </c>
      <c r="E500" s="26">
        <v>45071</v>
      </c>
      <c r="F500">
        <v>40</v>
      </c>
      <c r="G500">
        <v>4.9000000000000004</v>
      </c>
      <c r="L500">
        <v>2023</v>
      </c>
      <c r="M500" t="s">
        <v>1785</v>
      </c>
      <c r="N500">
        <f>ROUND(Calls[[#This Row],[Satisfaction Rating]],0)</f>
        <v>5</v>
      </c>
    </row>
    <row r="501" spans="1:14" x14ac:dyDescent="0.45">
      <c r="A501" t="s">
        <v>1236</v>
      </c>
      <c r="B501" t="s">
        <v>740</v>
      </c>
      <c r="C501">
        <v>117</v>
      </c>
      <c r="D501" t="s">
        <v>737</v>
      </c>
      <c r="E501" s="26">
        <v>45071</v>
      </c>
      <c r="F501">
        <v>40</v>
      </c>
      <c r="G501">
        <v>4</v>
      </c>
      <c r="L501">
        <v>2023</v>
      </c>
      <c r="M501" t="s">
        <v>1785</v>
      </c>
      <c r="N501">
        <f>ROUND(Calls[[#This Row],[Satisfaction Rating]],0)</f>
        <v>4</v>
      </c>
    </row>
    <row r="502" spans="1:14" x14ac:dyDescent="0.45">
      <c r="A502" t="s">
        <v>1237</v>
      </c>
      <c r="B502" t="s">
        <v>717</v>
      </c>
      <c r="C502">
        <v>110</v>
      </c>
      <c r="D502" t="s">
        <v>731</v>
      </c>
      <c r="E502" s="26">
        <v>45072</v>
      </c>
      <c r="F502">
        <v>82</v>
      </c>
      <c r="G502">
        <v>4</v>
      </c>
      <c r="L502">
        <v>2023</v>
      </c>
      <c r="M502" t="s">
        <v>1786</v>
      </c>
      <c r="N502">
        <f>ROUND(Calls[[#This Row],[Satisfaction Rating]],0)</f>
        <v>4</v>
      </c>
    </row>
    <row r="503" spans="1:14" x14ac:dyDescent="0.45">
      <c r="A503" t="s">
        <v>1238</v>
      </c>
      <c r="B503" t="s">
        <v>721</v>
      </c>
      <c r="C503">
        <v>103</v>
      </c>
      <c r="D503" t="s">
        <v>716</v>
      </c>
      <c r="E503" s="26">
        <v>45072</v>
      </c>
      <c r="F503">
        <v>62</v>
      </c>
      <c r="G503">
        <v>3.4</v>
      </c>
      <c r="L503">
        <v>2023</v>
      </c>
      <c r="M503" t="s">
        <v>1786</v>
      </c>
      <c r="N503">
        <f>ROUND(Calls[[#This Row],[Satisfaction Rating]],0)</f>
        <v>3</v>
      </c>
    </row>
    <row r="504" spans="1:14" x14ac:dyDescent="0.45">
      <c r="A504" t="s">
        <v>1239</v>
      </c>
      <c r="B504" t="s">
        <v>728</v>
      </c>
      <c r="C504">
        <v>45</v>
      </c>
      <c r="D504" t="s">
        <v>716</v>
      </c>
      <c r="E504" s="26">
        <v>45072</v>
      </c>
      <c r="F504">
        <v>135</v>
      </c>
      <c r="G504">
        <v>3.9</v>
      </c>
      <c r="L504">
        <v>2023</v>
      </c>
      <c r="M504" t="s">
        <v>1786</v>
      </c>
      <c r="N504">
        <f>ROUND(Calls[[#This Row],[Satisfaction Rating]],0)</f>
        <v>4</v>
      </c>
    </row>
    <row r="505" spans="1:14" x14ac:dyDescent="0.45">
      <c r="A505" t="s">
        <v>1240</v>
      </c>
      <c r="B505" t="s">
        <v>717</v>
      </c>
      <c r="C505">
        <v>110</v>
      </c>
      <c r="D505" t="s">
        <v>725</v>
      </c>
      <c r="E505" s="26">
        <v>45072</v>
      </c>
      <c r="F505">
        <v>155</v>
      </c>
      <c r="G505">
        <v>2.1</v>
      </c>
      <c r="L505">
        <v>2023</v>
      </c>
      <c r="M505" t="s">
        <v>1786</v>
      </c>
      <c r="N505">
        <f>ROUND(Calls[[#This Row],[Satisfaction Rating]],0)</f>
        <v>2</v>
      </c>
    </row>
    <row r="506" spans="1:14" x14ac:dyDescent="0.45">
      <c r="A506" t="s">
        <v>1241</v>
      </c>
      <c r="B506" t="s">
        <v>742</v>
      </c>
      <c r="C506">
        <v>43</v>
      </c>
      <c r="D506" t="s">
        <v>731</v>
      </c>
      <c r="E506" s="26">
        <v>45072</v>
      </c>
      <c r="F506">
        <v>37</v>
      </c>
      <c r="G506">
        <v>4.9000000000000004</v>
      </c>
      <c r="L506">
        <v>2023</v>
      </c>
      <c r="M506" t="s">
        <v>1786</v>
      </c>
      <c r="N506">
        <f>ROUND(Calls[[#This Row],[Satisfaction Rating]],0)</f>
        <v>5</v>
      </c>
    </row>
    <row r="507" spans="1:14" x14ac:dyDescent="0.45">
      <c r="A507" t="s">
        <v>1242</v>
      </c>
      <c r="B507" t="s">
        <v>717</v>
      </c>
      <c r="C507">
        <v>104</v>
      </c>
      <c r="D507" t="s">
        <v>737</v>
      </c>
      <c r="E507" s="26">
        <v>45073</v>
      </c>
      <c r="F507">
        <v>56</v>
      </c>
      <c r="G507">
        <v>3.4</v>
      </c>
      <c r="L507">
        <v>2023</v>
      </c>
      <c r="M507" t="s">
        <v>1787</v>
      </c>
      <c r="N507">
        <f>ROUND(Calls[[#This Row],[Satisfaction Rating]],0)</f>
        <v>3</v>
      </c>
    </row>
    <row r="508" spans="1:14" x14ac:dyDescent="0.45">
      <c r="A508" t="s">
        <v>1243</v>
      </c>
      <c r="B508" t="s">
        <v>717</v>
      </c>
      <c r="C508">
        <v>101</v>
      </c>
      <c r="D508" t="s">
        <v>737</v>
      </c>
      <c r="E508" s="26">
        <v>45073</v>
      </c>
      <c r="F508">
        <v>185</v>
      </c>
      <c r="G508">
        <v>5</v>
      </c>
      <c r="L508">
        <v>2023</v>
      </c>
      <c r="M508" t="s">
        <v>1787</v>
      </c>
      <c r="N508">
        <f>ROUND(Calls[[#This Row],[Satisfaction Rating]],0)</f>
        <v>5</v>
      </c>
    </row>
    <row r="509" spans="1:14" x14ac:dyDescent="0.45">
      <c r="A509" t="s">
        <v>1244</v>
      </c>
      <c r="B509" t="s">
        <v>715</v>
      </c>
      <c r="C509">
        <v>55</v>
      </c>
      <c r="D509" t="s">
        <v>731</v>
      </c>
      <c r="E509" s="26">
        <v>45074</v>
      </c>
      <c r="F509">
        <v>145</v>
      </c>
      <c r="G509">
        <v>4.5</v>
      </c>
      <c r="L509">
        <v>2023</v>
      </c>
      <c r="M509" t="s">
        <v>1781</v>
      </c>
      <c r="N509">
        <f>ROUND(Calls[[#This Row],[Satisfaction Rating]],0)</f>
        <v>5</v>
      </c>
    </row>
    <row r="510" spans="1:14" x14ac:dyDescent="0.45">
      <c r="A510" t="s">
        <v>1245</v>
      </c>
      <c r="B510" t="s">
        <v>746</v>
      </c>
      <c r="C510">
        <v>40</v>
      </c>
      <c r="D510" t="s">
        <v>716</v>
      </c>
      <c r="E510" s="26">
        <v>45074</v>
      </c>
      <c r="F510">
        <v>116</v>
      </c>
      <c r="G510">
        <v>2.6</v>
      </c>
      <c r="L510">
        <v>2023</v>
      </c>
      <c r="M510" t="s">
        <v>1781</v>
      </c>
      <c r="N510">
        <f>ROUND(Calls[[#This Row],[Satisfaction Rating]],0)</f>
        <v>3</v>
      </c>
    </row>
    <row r="511" spans="1:14" x14ac:dyDescent="0.45">
      <c r="A511" t="s">
        <v>1246</v>
      </c>
      <c r="B511" t="s">
        <v>742</v>
      </c>
      <c r="C511">
        <v>122</v>
      </c>
      <c r="D511" t="s">
        <v>743</v>
      </c>
      <c r="E511" s="26">
        <v>45074</v>
      </c>
      <c r="F511">
        <v>45</v>
      </c>
      <c r="G511">
        <v>4.2</v>
      </c>
      <c r="L511">
        <v>2023</v>
      </c>
      <c r="M511" t="s">
        <v>1781</v>
      </c>
      <c r="N511">
        <f>ROUND(Calls[[#This Row],[Satisfaction Rating]],0)</f>
        <v>4</v>
      </c>
    </row>
    <row r="512" spans="1:14" x14ac:dyDescent="0.45">
      <c r="A512" t="s">
        <v>1247</v>
      </c>
      <c r="B512" t="s">
        <v>730</v>
      </c>
      <c r="C512">
        <v>98</v>
      </c>
      <c r="D512" t="s">
        <v>737</v>
      </c>
      <c r="E512" s="26">
        <v>45075</v>
      </c>
      <c r="F512">
        <v>35</v>
      </c>
      <c r="G512">
        <v>4.5</v>
      </c>
      <c r="L512">
        <v>2023</v>
      </c>
      <c r="M512" t="s">
        <v>1782</v>
      </c>
      <c r="N512">
        <f>ROUND(Calls[[#This Row],[Satisfaction Rating]],0)</f>
        <v>5</v>
      </c>
    </row>
    <row r="513" spans="1:14" x14ac:dyDescent="0.45">
      <c r="A513" t="s">
        <v>1248</v>
      </c>
      <c r="B513" t="s">
        <v>740</v>
      </c>
      <c r="C513">
        <v>110</v>
      </c>
      <c r="D513" t="s">
        <v>716</v>
      </c>
      <c r="E513" s="26">
        <v>45075</v>
      </c>
      <c r="F513">
        <v>100</v>
      </c>
      <c r="G513">
        <v>4.4000000000000004</v>
      </c>
      <c r="L513">
        <v>2023</v>
      </c>
      <c r="M513" t="s">
        <v>1782</v>
      </c>
      <c r="N513">
        <f>ROUND(Calls[[#This Row],[Satisfaction Rating]],0)</f>
        <v>4</v>
      </c>
    </row>
    <row r="514" spans="1:14" x14ac:dyDescent="0.45">
      <c r="A514" t="s">
        <v>1249</v>
      </c>
      <c r="B514" t="s">
        <v>740</v>
      </c>
      <c r="C514">
        <v>62</v>
      </c>
      <c r="D514" t="s">
        <v>731</v>
      </c>
      <c r="E514" s="26">
        <v>45076</v>
      </c>
      <c r="F514">
        <v>125</v>
      </c>
      <c r="G514">
        <v>3.5</v>
      </c>
      <c r="L514">
        <v>2023</v>
      </c>
      <c r="M514" t="s">
        <v>1783</v>
      </c>
      <c r="N514">
        <f>ROUND(Calls[[#This Row],[Satisfaction Rating]],0)</f>
        <v>4</v>
      </c>
    </row>
    <row r="515" spans="1:14" x14ac:dyDescent="0.45">
      <c r="A515" t="s">
        <v>1250</v>
      </c>
      <c r="B515" t="s">
        <v>742</v>
      </c>
      <c r="C515">
        <v>134</v>
      </c>
      <c r="D515" t="s">
        <v>743</v>
      </c>
      <c r="E515" s="26">
        <v>45076</v>
      </c>
      <c r="F515">
        <v>120</v>
      </c>
      <c r="G515">
        <v>3</v>
      </c>
      <c r="L515">
        <v>2023</v>
      </c>
      <c r="M515" t="s">
        <v>1783</v>
      </c>
      <c r="N515">
        <f>ROUND(Calls[[#This Row],[Satisfaction Rating]],0)</f>
        <v>3</v>
      </c>
    </row>
    <row r="516" spans="1:14" x14ac:dyDescent="0.45">
      <c r="A516" t="s">
        <v>1251</v>
      </c>
      <c r="B516" t="s">
        <v>751</v>
      </c>
      <c r="C516">
        <v>94</v>
      </c>
      <c r="D516" t="s">
        <v>725</v>
      </c>
      <c r="E516" s="26">
        <v>45076</v>
      </c>
      <c r="F516">
        <v>180</v>
      </c>
      <c r="G516">
        <v>4.7</v>
      </c>
      <c r="L516">
        <v>2023</v>
      </c>
      <c r="M516" t="s">
        <v>1783</v>
      </c>
      <c r="N516">
        <f>ROUND(Calls[[#This Row],[Satisfaction Rating]],0)</f>
        <v>5</v>
      </c>
    </row>
    <row r="517" spans="1:14" x14ac:dyDescent="0.45">
      <c r="A517" t="s">
        <v>1252</v>
      </c>
      <c r="B517" t="s">
        <v>735</v>
      </c>
      <c r="C517">
        <v>63</v>
      </c>
      <c r="D517" t="s">
        <v>716</v>
      </c>
      <c r="E517" s="26">
        <v>45076</v>
      </c>
      <c r="F517">
        <v>44</v>
      </c>
      <c r="G517">
        <v>3</v>
      </c>
      <c r="L517">
        <v>2023</v>
      </c>
      <c r="M517" t="s">
        <v>1783</v>
      </c>
      <c r="N517">
        <f>ROUND(Calls[[#This Row],[Satisfaction Rating]],0)</f>
        <v>3</v>
      </c>
    </row>
    <row r="518" spans="1:14" x14ac:dyDescent="0.45">
      <c r="A518" t="s">
        <v>1253</v>
      </c>
      <c r="B518" t="s">
        <v>733</v>
      </c>
      <c r="C518">
        <v>95</v>
      </c>
      <c r="D518" t="s">
        <v>743</v>
      </c>
      <c r="E518" s="26">
        <v>45076</v>
      </c>
      <c r="F518">
        <v>86</v>
      </c>
      <c r="G518">
        <v>3.6</v>
      </c>
      <c r="L518">
        <v>2023</v>
      </c>
      <c r="M518" t="s">
        <v>1783</v>
      </c>
      <c r="N518">
        <f>ROUND(Calls[[#This Row],[Satisfaction Rating]],0)</f>
        <v>4</v>
      </c>
    </row>
    <row r="519" spans="1:14" x14ac:dyDescent="0.45">
      <c r="A519" t="s">
        <v>1254</v>
      </c>
      <c r="B519" t="s">
        <v>742</v>
      </c>
      <c r="C519">
        <v>106</v>
      </c>
      <c r="D519" t="s">
        <v>743</v>
      </c>
      <c r="E519" s="26">
        <v>45077</v>
      </c>
      <c r="F519">
        <v>120</v>
      </c>
      <c r="G519">
        <v>4.0999999999999996</v>
      </c>
      <c r="L519">
        <v>2023</v>
      </c>
      <c r="M519" t="s">
        <v>1784</v>
      </c>
      <c r="N519">
        <f>ROUND(Calls[[#This Row],[Satisfaction Rating]],0)</f>
        <v>4</v>
      </c>
    </row>
    <row r="520" spans="1:14" x14ac:dyDescent="0.45">
      <c r="A520" t="s">
        <v>1255</v>
      </c>
      <c r="B520" t="s">
        <v>728</v>
      </c>
      <c r="C520">
        <v>94</v>
      </c>
      <c r="D520" t="s">
        <v>725</v>
      </c>
      <c r="E520" s="26">
        <v>45077</v>
      </c>
      <c r="F520">
        <v>100</v>
      </c>
      <c r="G520">
        <v>3.7</v>
      </c>
      <c r="L520">
        <v>2023</v>
      </c>
      <c r="M520" t="s">
        <v>1784</v>
      </c>
      <c r="N520">
        <f>ROUND(Calls[[#This Row],[Satisfaction Rating]],0)</f>
        <v>4</v>
      </c>
    </row>
    <row r="521" spans="1:14" x14ac:dyDescent="0.45">
      <c r="A521" t="s">
        <v>1256</v>
      </c>
      <c r="B521" t="s">
        <v>728</v>
      </c>
      <c r="C521">
        <v>51</v>
      </c>
      <c r="D521" t="s">
        <v>725</v>
      </c>
      <c r="E521" s="26">
        <v>45078</v>
      </c>
      <c r="F521">
        <v>108</v>
      </c>
      <c r="G521">
        <v>4.5</v>
      </c>
      <c r="L521">
        <v>2023</v>
      </c>
      <c r="M521" t="s">
        <v>1785</v>
      </c>
      <c r="N521">
        <f>ROUND(Calls[[#This Row],[Satisfaction Rating]],0)</f>
        <v>5</v>
      </c>
    </row>
    <row r="522" spans="1:14" x14ac:dyDescent="0.45">
      <c r="A522" t="s">
        <v>1257</v>
      </c>
      <c r="B522" t="s">
        <v>738</v>
      </c>
      <c r="C522">
        <v>39</v>
      </c>
      <c r="D522" t="s">
        <v>725</v>
      </c>
      <c r="E522" s="26">
        <v>45078</v>
      </c>
      <c r="F522">
        <v>46</v>
      </c>
      <c r="G522">
        <v>4.5999999999999996</v>
      </c>
      <c r="L522">
        <v>2023</v>
      </c>
      <c r="M522" t="s">
        <v>1785</v>
      </c>
      <c r="N522">
        <f>ROUND(Calls[[#This Row],[Satisfaction Rating]],0)</f>
        <v>5</v>
      </c>
    </row>
    <row r="523" spans="1:14" x14ac:dyDescent="0.45">
      <c r="A523" t="s">
        <v>1258</v>
      </c>
      <c r="B523" t="s">
        <v>746</v>
      </c>
      <c r="C523">
        <v>111</v>
      </c>
      <c r="D523" t="s">
        <v>743</v>
      </c>
      <c r="E523" s="26">
        <v>45078</v>
      </c>
      <c r="F523">
        <v>210</v>
      </c>
      <c r="G523">
        <v>4.3</v>
      </c>
      <c r="L523">
        <v>2023</v>
      </c>
      <c r="M523" t="s">
        <v>1785</v>
      </c>
      <c r="N523">
        <f>ROUND(Calls[[#This Row],[Satisfaction Rating]],0)</f>
        <v>4</v>
      </c>
    </row>
    <row r="524" spans="1:14" x14ac:dyDescent="0.45">
      <c r="A524" t="s">
        <v>1259</v>
      </c>
      <c r="B524" t="s">
        <v>747</v>
      </c>
      <c r="C524">
        <v>141</v>
      </c>
      <c r="D524" t="s">
        <v>731</v>
      </c>
      <c r="E524" s="26">
        <v>45080</v>
      </c>
      <c r="F524">
        <v>54</v>
      </c>
      <c r="G524">
        <v>4.8</v>
      </c>
      <c r="L524">
        <v>2023</v>
      </c>
      <c r="M524" t="s">
        <v>1787</v>
      </c>
      <c r="N524">
        <f>ROUND(Calls[[#This Row],[Satisfaction Rating]],0)</f>
        <v>5</v>
      </c>
    </row>
    <row r="525" spans="1:14" x14ac:dyDescent="0.45">
      <c r="A525" t="s">
        <v>1260</v>
      </c>
      <c r="B525" t="s">
        <v>735</v>
      </c>
      <c r="C525">
        <v>147</v>
      </c>
      <c r="D525" t="s">
        <v>743</v>
      </c>
      <c r="E525" s="26">
        <v>45080</v>
      </c>
      <c r="F525">
        <v>115</v>
      </c>
      <c r="G525">
        <v>4.7</v>
      </c>
      <c r="L525">
        <v>2023</v>
      </c>
      <c r="M525" t="s">
        <v>1787</v>
      </c>
      <c r="N525">
        <f>ROUND(Calls[[#This Row],[Satisfaction Rating]],0)</f>
        <v>5</v>
      </c>
    </row>
    <row r="526" spans="1:14" x14ac:dyDescent="0.45">
      <c r="A526" t="s">
        <v>1261</v>
      </c>
      <c r="B526" t="s">
        <v>751</v>
      </c>
      <c r="C526">
        <v>49</v>
      </c>
      <c r="D526" t="s">
        <v>725</v>
      </c>
      <c r="E526" s="26">
        <v>45081</v>
      </c>
      <c r="F526">
        <v>100</v>
      </c>
      <c r="G526">
        <v>2.2000000000000002</v>
      </c>
      <c r="L526">
        <v>2023</v>
      </c>
      <c r="M526" t="s">
        <v>1781</v>
      </c>
      <c r="N526">
        <f>ROUND(Calls[[#This Row],[Satisfaction Rating]],0)</f>
        <v>2</v>
      </c>
    </row>
    <row r="527" spans="1:14" x14ac:dyDescent="0.45">
      <c r="A527" t="s">
        <v>1262</v>
      </c>
      <c r="B527" t="s">
        <v>724</v>
      </c>
      <c r="C527">
        <v>75</v>
      </c>
      <c r="D527" t="s">
        <v>743</v>
      </c>
      <c r="E527" s="26">
        <v>45081</v>
      </c>
      <c r="F527">
        <v>38</v>
      </c>
      <c r="G527">
        <v>4.4000000000000004</v>
      </c>
      <c r="L527">
        <v>2023</v>
      </c>
      <c r="M527" t="s">
        <v>1781</v>
      </c>
      <c r="N527">
        <f>ROUND(Calls[[#This Row],[Satisfaction Rating]],0)</f>
        <v>4</v>
      </c>
    </row>
    <row r="528" spans="1:14" x14ac:dyDescent="0.45">
      <c r="A528" t="s">
        <v>1263</v>
      </c>
      <c r="B528" t="s">
        <v>747</v>
      </c>
      <c r="C528">
        <v>48</v>
      </c>
      <c r="D528" t="s">
        <v>731</v>
      </c>
      <c r="E528" s="26">
        <v>45082</v>
      </c>
      <c r="F528">
        <v>120</v>
      </c>
      <c r="G528">
        <v>4.0999999999999996</v>
      </c>
      <c r="L528">
        <v>2023</v>
      </c>
      <c r="M528" t="s">
        <v>1782</v>
      </c>
      <c r="N528">
        <f>ROUND(Calls[[#This Row],[Satisfaction Rating]],0)</f>
        <v>4</v>
      </c>
    </row>
    <row r="529" spans="1:14" x14ac:dyDescent="0.45">
      <c r="A529" t="s">
        <v>1264</v>
      </c>
      <c r="B529" t="s">
        <v>740</v>
      </c>
      <c r="C529">
        <v>48</v>
      </c>
      <c r="D529" t="s">
        <v>731</v>
      </c>
      <c r="E529" s="26">
        <v>45082</v>
      </c>
      <c r="F529">
        <v>120</v>
      </c>
      <c r="G529">
        <v>4.0999999999999996</v>
      </c>
      <c r="L529">
        <v>2023</v>
      </c>
      <c r="M529" t="s">
        <v>1782</v>
      </c>
      <c r="N529">
        <f>ROUND(Calls[[#This Row],[Satisfaction Rating]],0)</f>
        <v>4</v>
      </c>
    </row>
    <row r="530" spans="1:14" x14ac:dyDescent="0.45">
      <c r="A530" t="s">
        <v>1265</v>
      </c>
      <c r="B530" t="s">
        <v>720</v>
      </c>
      <c r="C530">
        <v>138</v>
      </c>
      <c r="D530" t="s">
        <v>725</v>
      </c>
      <c r="E530" s="26">
        <v>45082</v>
      </c>
      <c r="F530">
        <v>29</v>
      </c>
      <c r="G530">
        <v>4.4000000000000004</v>
      </c>
      <c r="L530">
        <v>2023</v>
      </c>
      <c r="M530" t="s">
        <v>1782</v>
      </c>
      <c r="N530">
        <f>ROUND(Calls[[#This Row],[Satisfaction Rating]],0)</f>
        <v>4</v>
      </c>
    </row>
    <row r="531" spans="1:14" x14ac:dyDescent="0.45">
      <c r="A531" t="s">
        <v>1266</v>
      </c>
      <c r="B531" t="s">
        <v>733</v>
      </c>
      <c r="C531">
        <v>144</v>
      </c>
      <c r="D531" t="s">
        <v>725</v>
      </c>
      <c r="E531" s="26">
        <v>45083</v>
      </c>
      <c r="F531">
        <v>25</v>
      </c>
      <c r="G531">
        <v>3.7</v>
      </c>
      <c r="L531">
        <v>2023</v>
      </c>
      <c r="M531" t="s">
        <v>1783</v>
      </c>
      <c r="N531">
        <f>ROUND(Calls[[#This Row],[Satisfaction Rating]],0)</f>
        <v>4</v>
      </c>
    </row>
    <row r="532" spans="1:14" x14ac:dyDescent="0.45">
      <c r="A532" t="s">
        <v>1267</v>
      </c>
      <c r="B532" t="s">
        <v>717</v>
      </c>
      <c r="C532">
        <v>119</v>
      </c>
      <c r="D532" t="s">
        <v>743</v>
      </c>
      <c r="E532" s="26">
        <v>45084</v>
      </c>
      <c r="F532">
        <v>116</v>
      </c>
      <c r="G532">
        <v>3.8</v>
      </c>
      <c r="L532">
        <v>2023</v>
      </c>
      <c r="M532" t="s">
        <v>1784</v>
      </c>
      <c r="N532">
        <f>ROUND(Calls[[#This Row],[Satisfaction Rating]],0)</f>
        <v>4</v>
      </c>
    </row>
    <row r="533" spans="1:14" x14ac:dyDescent="0.45">
      <c r="A533" t="s">
        <v>1268</v>
      </c>
      <c r="B533" t="s">
        <v>720</v>
      </c>
      <c r="C533">
        <v>101</v>
      </c>
      <c r="D533" t="s">
        <v>731</v>
      </c>
      <c r="E533" s="26">
        <v>45085</v>
      </c>
      <c r="F533">
        <v>132</v>
      </c>
      <c r="G533">
        <v>4.3</v>
      </c>
      <c r="L533">
        <v>2023</v>
      </c>
      <c r="M533" t="s">
        <v>1785</v>
      </c>
      <c r="N533">
        <f>ROUND(Calls[[#This Row],[Satisfaction Rating]],0)</f>
        <v>4</v>
      </c>
    </row>
    <row r="534" spans="1:14" x14ac:dyDescent="0.45">
      <c r="A534" t="s">
        <v>1269</v>
      </c>
      <c r="B534" t="s">
        <v>733</v>
      </c>
      <c r="C534">
        <v>59</v>
      </c>
      <c r="D534" t="s">
        <v>743</v>
      </c>
      <c r="E534" s="26">
        <v>45086</v>
      </c>
      <c r="F534">
        <v>90</v>
      </c>
      <c r="G534">
        <v>3.5</v>
      </c>
      <c r="L534">
        <v>2023</v>
      </c>
      <c r="M534" t="s">
        <v>1786</v>
      </c>
      <c r="N534">
        <f>ROUND(Calls[[#This Row],[Satisfaction Rating]],0)</f>
        <v>4</v>
      </c>
    </row>
    <row r="535" spans="1:14" x14ac:dyDescent="0.45">
      <c r="A535" t="s">
        <v>1270</v>
      </c>
      <c r="B535" t="s">
        <v>746</v>
      </c>
      <c r="C535">
        <v>125</v>
      </c>
      <c r="D535" t="s">
        <v>716</v>
      </c>
      <c r="E535" s="26">
        <v>45086</v>
      </c>
      <c r="F535">
        <v>87</v>
      </c>
      <c r="G535">
        <v>4.0999999999999996</v>
      </c>
      <c r="L535">
        <v>2023</v>
      </c>
      <c r="M535" t="s">
        <v>1786</v>
      </c>
      <c r="N535">
        <f>ROUND(Calls[[#This Row],[Satisfaction Rating]],0)</f>
        <v>4</v>
      </c>
    </row>
    <row r="536" spans="1:14" x14ac:dyDescent="0.45">
      <c r="A536" t="s">
        <v>1271</v>
      </c>
      <c r="B536" t="s">
        <v>742</v>
      </c>
      <c r="C536">
        <v>147</v>
      </c>
      <c r="D536" t="s">
        <v>743</v>
      </c>
      <c r="E536" s="26">
        <v>45086</v>
      </c>
      <c r="F536">
        <v>140</v>
      </c>
      <c r="G536">
        <v>4.2</v>
      </c>
      <c r="L536">
        <v>2023</v>
      </c>
      <c r="M536" t="s">
        <v>1786</v>
      </c>
      <c r="N536">
        <f>ROUND(Calls[[#This Row],[Satisfaction Rating]],0)</f>
        <v>4</v>
      </c>
    </row>
    <row r="537" spans="1:14" x14ac:dyDescent="0.45">
      <c r="A537" t="s">
        <v>1272</v>
      </c>
      <c r="B537" t="s">
        <v>721</v>
      </c>
      <c r="C537">
        <v>76</v>
      </c>
      <c r="D537" t="s">
        <v>743</v>
      </c>
      <c r="E537" s="26">
        <v>45086</v>
      </c>
      <c r="F537">
        <v>164</v>
      </c>
      <c r="G537">
        <v>4.5</v>
      </c>
      <c r="L537">
        <v>2023</v>
      </c>
      <c r="M537" t="s">
        <v>1786</v>
      </c>
      <c r="N537">
        <f>ROUND(Calls[[#This Row],[Satisfaction Rating]],0)</f>
        <v>5</v>
      </c>
    </row>
    <row r="538" spans="1:14" x14ac:dyDescent="0.45">
      <c r="A538" t="s">
        <v>1273</v>
      </c>
      <c r="B538" t="s">
        <v>735</v>
      </c>
      <c r="C538">
        <v>99</v>
      </c>
      <c r="D538" t="s">
        <v>731</v>
      </c>
      <c r="E538" s="26">
        <v>45087</v>
      </c>
      <c r="F538">
        <v>180</v>
      </c>
      <c r="G538">
        <v>3.8</v>
      </c>
      <c r="L538">
        <v>2023</v>
      </c>
      <c r="M538" t="s">
        <v>1787</v>
      </c>
      <c r="N538">
        <f>ROUND(Calls[[#This Row],[Satisfaction Rating]],0)</f>
        <v>4</v>
      </c>
    </row>
    <row r="539" spans="1:14" x14ac:dyDescent="0.45">
      <c r="A539" t="s">
        <v>1274</v>
      </c>
      <c r="B539" t="s">
        <v>738</v>
      </c>
      <c r="C539">
        <v>111</v>
      </c>
      <c r="D539" t="s">
        <v>737</v>
      </c>
      <c r="E539" s="26">
        <v>45088</v>
      </c>
      <c r="F539">
        <v>22</v>
      </c>
      <c r="G539">
        <v>4.0999999999999996</v>
      </c>
      <c r="L539">
        <v>2023</v>
      </c>
      <c r="M539" t="s">
        <v>1781</v>
      </c>
      <c r="N539">
        <f>ROUND(Calls[[#This Row],[Satisfaction Rating]],0)</f>
        <v>4</v>
      </c>
    </row>
    <row r="540" spans="1:14" x14ac:dyDescent="0.45">
      <c r="A540" t="s">
        <v>1275</v>
      </c>
      <c r="B540" t="s">
        <v>730</v>
      </c>
      <c r="C540">
        <v>147</v>
      </c>
      <c r="D540" t="s">
        <v>716</v>
      </c>
      <c r="E540" s="26">
        <v>45088</v>
      </c>
      <c r="F540">
        <v>82</v>
      </c>
      <c r="G540">
        <v>4.4000000000000004</v>
      </c>
      <c r="L540">
        <v>2023</v>
      </c>
      <c r="M540" t="s">
        <v>1781</v>
      </c>
      <c r="N540">
        <f>ROUND(Calls[[#This Row],[Satisfaction Rating]],0)</f>
        <v>4</v>
      </c>
    </row>
    <row r="541" spans="1:14" x14ac:dyDescent="0.45">
      <c r="A541" t="s">
        <v>1276</v>
      </c>
      <c r="B541" t="s">
        <v>715</v>
      </c>
      <c r="C541">
        <v>141</v>
      </c>
      <c r="D541" t="s">
        <v>731</v>
      </c>
      <c r="E541" s="26">
        <v>45088</v>
      </c>
      <c r="F541">
        <v>100</v>
      </c>
      <c r="G541">
        <v>4.5999999999999996</v>
      </c>
      <c r="L541">
        <v>2023</v>
      </c>
      <c r="M541" t="s">
        <v>1781</v>
      </c>
      <c r="N541">
        <f>ROUND(Calls[[#This Row],[Satisfaction Rating]],0)</f>
        <v>5</v>
      </c>
    </row>
    <row r="542" spans="1:14" x14ac:dyDescent="0.45">
      <c r="A542" t="s">
        <v>1277</v>
      </c>
      <c r="B542" t="s">
        <v>721</v>
      </c>
      <c r="C542">
        <v>71</v>
      </c>
      <c r="D542" t="s">
        <v>743</v>
      </c>
      <c r="E542" s="26">
        <v>45089</v>
      </c>
      <c r="F542">
        <v>52</v>
      </c>
      <c r="G542">
        <v>3.4</v>
      </c>
      <c r="L542">
        <v>2023</v>
      </c>
      <c r="M542" t="s">
        <v>1782</v>
      </c>
      <c r="N542">
        <f>ROUND(Calls[[#This Row],[Satisfaction Rating]],0)</f>
        <v>3</v>
      </c>
    </row>
    <row r="543" spans="1:14" x14ac:dyDescent="0.45">
      <c r="A543" t="s">
        <v>1278</v>
      </c>
      <c r="B543" t="s">
        <v>721</v>
      </c>
      <c r="C543">
        <v>121</v>
      </c>
      <c r="D543" t="s">
        <v>716</v>
      </c>
      <c r="E543" s="26">
        <v>45090</v>
      </c>
      <c r="F543">
        <v>84</v>
      </c>
      <c r="G543">
        <v>4.5999999999999996</v>
      </c>
      <c r="L543">
        <v>2023</v>
      </c>
      <c r="M543" t="s">
        <v>1783</v>
      </c>
      <c r="N543">
        <f>ROUND(Calls[[#This Row],[Satisfaction Rating]],0)</f>
        <v>5</v>
      </c>
    </row>
    <row r="544" spans="1:14" x14ac:dyDescent="0.45">
      <c r="A544" t="s">
        <v>1279</v>
      </c>
      <c r="B544" t="s">
        <v>721</v>
      </c>
      <c r="C544">
        <v>60</v>
      </c>
      <c r="D544" t="s">
        <v>716</v>
      </c>
      <c r="E544" s="26">
        <v>45090</v>
      </c>
      <c r="F544">
        <v>37</v>
      </c>
      <c r="G544">
        <v>3.9</v>
      </c>
      <c r="L544">
        <v>2023</v>
      </c>
      <c r="M544" t="s">
        <v>1783</v>
      </c>
      <c r="N544">
        <f>ROUND(Calls[[#This Row],[Satisfaction Rating]],0)</f>
        <v>4</v>
      </c>
    </row>
    <row r="545" spans="1:14" x14ac:dyDescent="0.45">
      <c r="A545" t="s">
        <v>1280</v>
      </c>
      <c r="B545" t="s">
        <v>751</v>
      </c>
      <c r="C545">
        <v>158</v>
      </c>
      <c r="D545" t="s">
        <v>731</v>
      </c>
      <c r="E545" s="26">
        <v>45091</v>
      </c>
      <c r="F545">
        <v>190</v>
      </c>
      <c r="G545">
        <v>4</v>
      </c>
      <c r="L545">
        <v>2023</v>
      </c>
      <c r="M545" t="s">
        <v>1784</v>
      </c>
      <c r="N545">
        <f>ROUND(Calls[[#This Row],[Satisfaction Rating]],0)</f>
        <v>4</v>
      </c>
    </row>
    <row r="546" spans="1:14" x14ac:dyDescent="0.45">
      <c r="A546" t="s">
        <v>1281</v>
      </c>
      <c r="B546" t="s">
        <v>742</v>
      </c>
      <c r="C546">
        <v>159</v>
      </c>
      <c r="D546" t="s">
        <v>725</v>
      </c>
      <c r="E546" s="26">
        <v>45091</v>
      </c>
      <c r="F546">
        <v>66</v>
      </c>
      <c r="G546">
        <v>3.4</v>
      </c>
      <c r="L546">
        <v>2023</v>
      </c>
      <c r="M546" t="s">
        <v>1784</v>
      </c>
      <c r="N546">
        <f>ROUND(Calls[[#This Row],[Satisfaction Rating]],0)</f>
        <v>3</v>
      </c>
    </row>
    <row r="547" spans="1:14" x14ac:dyDescent="0.45">
      <c r="A547" t="s">
        <v>1282</v>
      </c>
      <c r="B547" t="s">
        <v>720</v>
      </c>
      <c r="C547">
        <v>70</v>
      </c>
      <c r="D547" t="s">
        <v>743</v>
      </c>
      <c r="E547" s="26">
        <v>45092</v>
      </c>
      <c r="F547">
        <v>116</v>
      </c>
      <c r="G547">
        <v>3.2</v>
      </c>
      <c r="L547">
        <v>2023</v>
      </c>
      <c r="M547" t="s">
        <v>1785</v>
      </c>
      <c r="N547">
        <f>ROUND(Calls[[#This Row],[Satisfaction Rating]],0)</f>
        <v>3</v>
      </c>
    </row>
    <row r="548" spans="1:14" x14ac:dyDescent="0.45">
      <c r="A548" t="s">
        <v>1283</v>
      </c>
      <c r="B548" t="s">
        <v>747</v>
      </c>
      <c r="C548">
        <v>78</v>
      </c>
      <c r="D548" t="s">
        <v>737</v>
      </c>
      <c r="E548" s="26">
        <v>45092</v>
      </c>
      <c r="F548">
        <v>28</v>
      </c>
      <c r="G548">
        <v>3.9</v>
      </c>
      <c r="L548">
        <v>2023</v>
      </c>
      <c r="M548" t="s">
        <v>1785</v>
      </c>
      <c r="N548">
        <f>ROUND(Calls[[#This Row],[Satisfaction Rating]],0)</f>
        <v>4</v>
      </c>
    </row>
    <row r="549" spans="1:14" x14ac:dyDescent="0.45">
      <c r="A549" t="s">
        <v>1284</v>
      </c>
      <c r="B549" t="s">
        <v>730</v>
      </c>
      <c r="C549">
        <v>103</v>
      </c>
      <c r="D549" t="s">
        <v>743</v>
      </c>
      <c r="E549" s="26">
        <v>45092</v>
      </c>
      <c r="F549">
        <v>120</v>
      </c>
      <c r="G549">
        <v>5</v>
      </c>
      <c r="L549">
        <v>2023</v>
      </c>
      <c r="M549" t="s">
        <v>1785</v>
      </c>
      <c r="N549">
        <f>ROUND(Calls[[#This Row],[Satisfaction Rating]],0)</f>
        <v>5</v>
      </c>
    </row>
    <row r="550" spans="1:14" x14ac:dyDescent="0.45">
      <c r="A550" t="s">
        <v>1285</v>
      </c>
      <c r="B550" t="s">
        <v>724</v>
      </c>
      <c r="C550">
        <v>108</v>
      </c>
      <c r="D550" t="s">
        <v>731</v>
      </c>
      <c r="E550" s="26">
        <v>45092</v>
      </c>
      <c r="F550">
        <v>56</v>
      </c>
      <c r="G550">
        <v>3.5</v>
      </c>
      <c r="L550">
        <v>2023</v>
      </c>
      <c r="M550" t="s">
        <v>1785</v>
      </c>
      <c r="N550">
        <f>ROUND(Calls[[#This Row],[Satisfaction Rating]],0)</f>
        <v>4</v>
      </c>
    </row>
    <row r="551" spans="1:14" x14ac:dyDescent="0.45">
      <c r="A551" t="s">
        <v>1286</v>
      </c>
      <c r="B551" t="s">
        <v>724</v>
      </c>
      <c r="C551">
        <v>44</v>
      </c>
      <c r="D551" t="s">
        <v>716</v>
      </c>
      <c r="E551" s="26">
        <v>45092</v>
      </c>
      <c r="F551">
        <v>170</v>
      </c>
      <c r="G551">
        <v>3.8</v>
      </c>
      <c r="L551">
        <v>2023</v>
      </c>
      <c r="M551" t="s">
        <v>1785</v>
      </c>
      <c r="N551">
        <f>ROUND(Calls[[#This Row],[Satisfaction Rating]],0)</f>
        <v>4</v>
      </c>
    </row>
    <row r="552" spans="1:14" x14ac:dyDescent="0.45">
      <c r="A552" t="s">
        <v>1287</v>
      </c>
      <c r="B552" t="s">
        <v>747</v>
      </c>
      <c r="C552">
        <v>127</v>
      </c>
      <c r="D552" t="s">
        <v>731</v>
      </c>
      <c r="E552" s="26">
        <v>45093</v>
      </c>
      <c r="F552">
        <v>200</v>
      </c>
      <c r="G552">
        <v>4.8</v>
      </c>
      <c r="L552">
        <v>2023</v>
      </c>
      <c r="M552" t="s">
        <v>1786</v>
      </c>
      <c r="N552">
        <f>ROUND(Calls[[#This Row],[Satisfaction Rating]],0)</f>
        <v>5</v>
      </c>
    </row>
    <row r="553" spans="1:14" x14ac:dyDescent="0.45">
      <c r="A553" t="s">
        <v>1288</v>
      </c>
      <c r="B553" t="s">
        <v>730</v>
      </c>
      <c r="C553">
        <v>132</v>
      </c>
      <c r="D553" t="s">
        <v>743</v>
      </c>
      <c r="E553" s="26">
        <v>45094</v>
      </c>
      <c r="F553">
        <v>50</v>
      </c>
      <c r="G553">
        <v>4.2</v>
      </c>
      <c r="L553">
        <v>2023</v>
      </c>
      <c r="M553" t="s">
        <v>1787</v>
      </c>
      <c r="N553">
        <f>ROUND(Calls[[#This Row],[Satisfaction Rating]],0)</f>
        <v>4</v>
      </c>
    </row>
    <row r="554" spans="1:14" x14ac:dyDescent="0.45">
      <c r="A554" t="s">
        <v>1289</v>
      </c>
      <c r="B554" t="s">
        <v>715</v>
      </c>
      <c r="C554">
        <v>106</v>
      </c>
      <c r="D554" t="s">
        <v>737</v>
      </c>
      <c r="E554" s="26">
        <v>45094</v>
      </c>
      <c r="F554">
        <v>112</v>
      </c>
      <c r="G554">
        <v>3.7</v>
      </c>
      <c r="L554">
        <v>2023</v>
      </c>
      <c r="M554" t="s">
        <v>1787</v>
      </c>
      <c r="N554">
        <f>ROUND(Calls[[#This Row],[Satisfaction Rating]],0)</f>
        <v>4</v>
      </c>
    </row>
    <row r="555" spans="1:14" x14ac:dyDescent="0.45">
      <c r="A555" t="s">
        <v>1290</v>
      </c>
      <c r="B555" t="s">
        <v>738</v>
      </c>
      <c r="C555">
        <v>107</v>
      </c>
      <c r="D555" t="s">
        <v>743</v>
      </c>
      <c r="E555" s="26">
        <v>45095</v>
      </c>
      <c r="F555">
        <v>39</v>
      </c>
      <c r="G555">
        <v>4.8</v>
      </c>
      <c r="L555">
        <v>2023</v>
      </c>
      <c r="M555" t="s">
        <v>1781</v>
      </c>
      <c r="N555">
        <f>ROUND(Calls[[#This Row],[Satisfaction Rating]],0)</f>
        <v>5</v>
      </c>
    </row>
    <row r="556" spans="1:14" x14ac:dyDescent="0.45">
      <c r="A556" t="s">
        <v>1291</v>
      </c>
      <c r="B556" t="s">
        <v>742</v>
      </c>
      <c r="C556">
        <v>85</v>
      </c>
      <c r="D556" t="s">
        <v>737</v>
      </c>
      <c r="E556" s="26">
        <v>45095</v>
      </c>
      <c r="F556">
        <v>38</v>
      </c>
      <c r="G556">
        <v>4.8</v>
      </c>
      <c r="L556">
        <v>2023</v>
      </c>
      <c r="M556" t="s">
        <v>1781</v>
      </c>
      <c r="N556">
        <f>ROUND(Calls[[#This Row],[Satisfaction Rating]],0)</f>
        <v>5</v>
      </c>
    </row>
    <row r="557" spans="1:14" x14ac:dyDescent="0.45">
      <c r="A557" t="s">
        <v>1292</v>
      </c>
      <c r="B557" t="s">
        <v>735</v>
      </c>
      <c r="C557">
        <v>49</v>
      </c>
      <c r="D557" t="s">
        <v>743</v>
      </c>
      <c r="E557" s="26">
        <v>45096</v>
      </c>
      <c r="F557">
        <v>84</v>
      </c>
      <c r="G557">
        <v>2.9</v>
      </c>
      <c r="L557">
        <v>2023</v>
      </c>
      <c r="M557" t="s">
        <v>1782</v>
      </c>
      <c r="N557">
        <f>ROUND(Calls[[#This Row],[Satisfaction Rating]],0)</f>
        <v>3</v>
      </c>
    </row>
    <row r="558" spans="1:14" x14ac:dyDescent="0.45">
      <c r="A558" t="s">
        <v>1293</v>
      </c>
      <c r="B558" t="s">
        <v>721</v>
      </c>
      <c r="C558">
        <v>117</v>
      </c>
      <c r="D558" t="s">
        <v>731</v>
      </c>
      <c r="E558" s="26">
        <v>45097</v>
      </c>
      <c r="F558">
        <v>82</v>
      </c>
      <c r="G558">
        <v>3.5</v>
      </c>
      <c r="L558">
        <v>2023</v>
      </c>
      <c r="M558" t="s">
        <v>1783</v>
      </c>
      <c r="N558">
        <f>ROUND(Calls[[#This Row],[Satisfaction Rating]],0)</f>
        <v>4</v>
      </c>
    </row>
    <row r="559" spans="1:14" x14ac:dyDescent="0.45">
      <c r="A559" t="s">
        <v>1294</v>
      </c>
      <c r="B559" t="s">
        <v>738</v>
      </c>
      <c r="C559">
        <v>136</v>
      </c>
      <c r="D559" t="s">
        <v>737</v>
      </c>
      <c r="E559" s="26">
        <v>45097</v>
      </c>
      <c r="F559">
        <v>37</v>
      </c>
      <c r="G559">
        <v>0.9</v>
      </c>
      <c r="L559">
        <v>2023</v>
      </c>
      <c r="M559" t="s">
        <v>1783</v>
      </c>
      <c r="N559">
        <f>ROUND(Calls[[#This Row],[Satisfaction Rating]],0)</f>
        <v>1</v>
      </c>
    </row>
    <row r="560" spans="1:14" x14ac:dyDescent="0.45">
      <c r="A560" t="s">
        <v>1295</v>
      </c>
      <c r="B560" t="s">
        <v>724</v>
      </c>
      <c r="C560">
        <v>130</v>
      </c>
      <c r="D560" t="s">
        <v>725</v>
      </c>
      <c r="E560" s="26">
        <v>45098</v>
      </c>
      <c r="F560">
        <v>87</v>
      </c>
      <c r="G560">
        <v>3.4</v>
      </c>
      <c r="L560">
        <v>2023</v>
      </c>
      <c r="M560" t="s">
        <v>1784</v>
      </c>
      <c r="N560">
        <f>ROUND(Calls[[#This Row],[Satisfaction Rating]],0)</f>
        <v>3</v>
      </c>
    </row>
    <row r="561" spans="1:14" x14ac:dyDescent="0.45">
      <c r="A561" t="s">
        <v>1296</v>
      </c>
      <c r="B561" t="s">
        <v>724</v>
      </c>
      <c r="C561">
        <v>73</v>
      </c>
      <c r="D561" t="s">
        <v>725</v>
      </c>
      <c r="E561" s="26">
        <v>45098</v>
      </c>
      <c r="F561">
        <v>75</v>
      </c>
      <c r="G561">
        <v>2.7</v>
      </c>
      <c r="L561">
        <v>2023</v>
      </c>
      <c r="M561" t="s">
        <v>1784</v>
      </c>
      <c r="N561">
        <f>ROUND(Calls[[#This Row],[Satisfaction Rating]],0)</f>
        <v>3</v>
      </c>
    </row>
    <row r="562" spans="1:14" x14ac:dyDescent="0.45">
      <c r="A562" t="s">
        <v>1297</v>
      </c>
      <c r="B562" t="s">
        <v>735</v>
      </c>
      <c r="C562">
        <v>80</v>
      </c>
      <c r="D562" t="s">
        <v>743</v>
      </c>
      <c r="E562" s="26">
        <v>45098</v>
      </c>
      <c r="F562">
        <v>32</v>
      </c>
      <c r="G562">
        <v>4.7</v>
      </c>
      <c r="L562">
        <v>2023</v>
      </c>
      <c r="M562" t="s">
        <v>1784</v>
      </c>
      <c r="N562">
        <f>ROUND(Calls[[#This Row],[Satisfaction Rating]],0)</f>
        <v>5</v>
      </c>
    </row>
    <row r="563" spans="1:14" x14ac:dyDescent="0.45">
      <c r="A563" t="s">
        <v>1298</v>
      </c>
      <c r="B563" t="s">
        <v>717</v>
      </c>
      <c r="C563">
        <v>44</v>
      </c>
      <c r="D563" t="s">
        <v>731</v>
      </c>
      <c r="E563" s="26">
        <v>45098</v>
      </c>
      <c r="F563">
        <v>33</v>
      </c>
      <c r="G563">
        <v>3</v>
      </c>
      <c r="L563">
        <v>2023</v>
      </c>
      <c r="M563" t="s">
        <v>1784</v>
      </c>
      <c r="N563">
        <f>ROUND(Calls[[#This Row],[Satisfaction Rating]],0)</f>
        <v>3</v>
      </c>
    </row>
    <row r="564" spans="1:14" x14ac:dyDescent="0.45">
      <c r="A564" t="s">
        <v>1299</v>
      </c>
      <c r="B564" t="s">
        <v>717</v>
      </c>
      <c r="C564">
        <v>102</v>
      </c>
      <c r="D564" t="s">
        <v>716</v>
      </c>
      <c r="E564" s="26">
        <v>45098</v>
      </c>
      <c r="F564">
        <v>76</v>
      </c>
      <c r="G564">
        <v>4.2</v>
      </c>
      <c r="L564">
        <v>2023</v>
      </c>
      <c r="M564" t="s">
        <v>1784</v>
      </c>
      <c r="N564">
        <f>ROUND(Calls[[#This Row],[Satisfaction Rating]],0)</f>
        <v>4</v>
      </c>
    </row>
    <row r="565" spans="1:14" x14ac:dyDescent="0.45">
      <c r="A565" t="s">
        <v>1300</v>
      </c>
      <c r="B565" t="s">
        <v>751</v>
      </c>
      <c r="C565">
        <v>74</v>
      </c>
      <c r="D565" t="s">
        <v>716</v>
      </c>
      <c r="E565" s="26">
        <v>45098</v>
      </c>
      <c r="F565">
        <v>117</v>
      </c>
      <c r="G565">
        <v>4.8</v>
      </c>
      <c r="L565">
        <v>2023</v>
      </c>
      <c r="M565" t="s">
        <v>1784</v>
      </c>
      <c r="N565">
        <f>ROUND(Calls[[#This Row],[Satisfaction Rating]],0)</f>
        <v>5</v>
      </c>
    </row>
    <row r="566" spans="1:14" x14ac:dyDescent="0.45">
      <c r="A566" t="s">
        <v>1301</v>
      </c>
      <c r="B566" t="s">
        <v>735</v>
      </c>
      <c r="C566">
        <v>52</v>
      </c>
      <c r="D566" t="s">
        <v>731</v>
      </c>
      <c r="E566" s="26">
        <v>45100</v>
      </c>
      <c r="F566">
        <v>70</v>
      </c>
      <c r="G566">
        <v>4.0999999999999996</v>
      </c>
      <c r="L566">
        <v>2023</v>
      </c>
      <c r="M566" t="s">
        <v>1786</v>
      </c>
      <c r="N566">
        <f>ROUND(Calls[[#This Row],[Satisfaction Rating]],0)</f>
        <v>4</v>
      </c>
    </row>
    <row r="567" spans="1:14" x14ac:dyDescent="0.45">
      <c r="A567" t="s">
        <v>1302</v>
      </c>
      <c r="B567" t="s">
        <v>735</v>
      </c>
      <c r="C567">
        <v>74</v>
      </c>
      <c r="D567" t="s">
        <v>725</v>
      </c>
      <c r="E567" s="26">
        <v>45100</v>
      </c>
      <c r="F567">
        <v>37</v>
      </c>
      <c r="G567">
        <v>2.7</v>
      </c>
      <c r="L567">
        <v>2023</v>
      </c>
      <c r="M567" t="s">
        <v>1786</v>
      </c>
      <c r="N567">
        <f>ROUND(Calls[[#This Row],[Satisfaction Rating]],0)</f>
        <v>3</v>
      </c>
    </row>
    <row r="568" spans="1:14" x14ac:dyDescent="0.45">
      <c r="A568" t="s">
        <v>1303</v>
      </c>
      <c r="B568" t="s">
        <v>724</v>
      </c>
      <c r="C568">
        <v>96</v>
      </c>
      <c r="D568" t="s">
        <v>716</v>
      </c>
      <c r="E568" s="26">
        <v>45100</v>
      </c>
      <c r="F568">
        <v>46</v>
      </c>
      <c r="G568">
        <v>2.9</v>
      </c>
      <c r="L568">
        <v>2023</v>
      </c>
      <c r="M568" t="s">
        <v>1786</v>
      </c>
      <c r="N568">
        <f>ROUND(Calls[[#This Row],[Satisfaction Rating]],0)</f>
        <v>3</v>
      </c>
    </row>
    <row r="569" spans="1:14" x14ac:dyDescent="0.45">
      <c r="A569" t="s">
        <v>1304</v>
      </c>
      <c r="B569" t="s">
        <v>746</v>
      </c>
      <c r="C569">
        <v>104</v>
      </c>
      <c r="D569" t="s">
        <v>743</v>
      </c>
      <c r="E569" s="26">
        <v>45100</v>
      </c>
      <c r="F569">
        <v>136</v>
      </c>
      <c r="G569">
        <v>5</v>
      </c>
      <c r="L569">
        <v>2023</v>
      </c>
      <c r="M569" t="s">
        <v>1786</v>
      </c>
      <c r="N569">
        <f>ROUND(Calls[[#This Row],[Satisfaction Rating]],0)</f>
        <v>5</v>
      </c>
    </row>
    <row r="570" spans="1:14" x14ac:dyDescent="0.45">
      <c r="A570" t="s">
        <v>1305</v>
      </c>
      <c r="B570" t="s">
        <v>724</v>
      </c>
      <c r="C570">
        <v>123</v>
      </c>
      <c r="D570" t="s">
        <v>716</v>
      </c>
      <c r="E570" s="26">
        <v>45101</v>
      </c>
      <c r="F570">
        <v>44</v>
      </c>
      <c r="G570">
        <v>4.5999999999999996</v>
      </c>
      <c r="L570">
        <v>2023</v>
      </c>
      <c r="M570" t="s">
        <v>1787</v>
      </c>
      <c r="N570">
        <f>ROUND(Calls[[#This Row],[Satisfaction Rating]],0)</f>
        <v>5</v>
      </c>
    </row>
    <row r="571" spans="1:14" x14ac:dyDescent="0.45">
      <c r="A571" t="s">
        <v>1306</v>
      </c>
      <c r="B571" t="s">
        <v>740</v>
      </c>
      <c r="C571">
        <v>100</v>
      </c>
      <c r="D571" t="s">
        <v>737</v>
      </c>
      <c r="E571" s="26">
        <v>45101</v>
      </c>
      <c r="F571">
        <v>69</v>
      </c>
      <c r="G571">
        <v>3</v>
      </c>
      <c r="L571">
        <v>2023</v>
      </c>
      <c r="M571" t="s">
        <v>1787</v>
      </c>
      <c r="N571">
        <f>ROUND(Calls[[#This Row],[Satisfaction Rating]],0)</f>
        <v>3</v>
      </c>
    </row>
    <row r="572" spans="1:14" x14ac:dyDescent="0.45">
      <c r="A572" t="s">
        <v>1307</v>
      </c>
      <c r="B572" t="s">
        <v>746</v>
      </c>
      <c r="C572">
        <v>35</v>
      </c>
      <c r="D572" t="s">
        <v>731</v>
      </c>
      <c r="E572" s="26">
        <v>45102</v>
      </c>
      <c r="F572">
        <v>86</v>
      </c>
      <c r="G572">
        <v>4.5999999999999996</v>
      </c>
      <c r="L572">
        <v>2023</v>
      </c>
      <c r="M572" t="s">
        <v>1781</v>
      </c>
      <c r="N572">
        <f>ROUND(Calls[[#This Row],[Satisfaction Rating]],0)</f>
        <v>5</v>
      </c>
    </row>
    <row r="573" spans="1:14" x14ac:dyDescent="0.45">
      <c r="A573" t="s">
        <v>1308</v>
      </c>
      <c r="B573" t="s">
        <v>735</v>
      </c>
      <c r="C573">
        <v>123</v>
      </c>
      <c r="D573" t="s">
        <v>743</v>
      </c>
      <c r="E573" s="26">
        <v>45102</v>
      </c>
      <c r="F573">
        <v>68</v>
      </c>
      <c r="G573">
        <v>4.5</v>
      </c>
      <c r="L573">
        <v>2023</v>
      </c>
      <c r="M573" t="s">
        <v>1781</v>
      </c>
      <c r="N573">
        <f>ROUND(Calls[[#This Row],[Satisfaction Rating]],0)</f>
        <v>5</v>
      </c>
    </row>
    <row r="574" spans="1:14" x14ac:dyDescent="0.45">
      <c r="A574" t="s">
        <v>1309</v>
      </c>
      <c r="B574" t="s">
        <v>721</v>
      </c>
      <c r="C574">
        <v>133</v>
      </c>
      <c r="D574" t="s">
        <v>731</v>
      </c>
      <c r="E574" s="26">
        <v>45103</v>
      </c>
      <c r="F574">
        <v>21</v>
      </c>
      <c r="G574">
        <v>3.7</v>
      </c>
      <c r="L574">
        <v>2023</v>
      </c>
      <c r="M574" t="s">
        <v>1782</v>
      </c>
      <c r="N574">
        <f>ROUND(Calls[[#This Row],[Satisfaction Rating]],0)</f>
        <v>4</v>
      </c>
    </row>
    <row r="575" spans="1:14" x14ac:dyDescent="0.45">
      <c r="A575" t="s">
        <v>1310</v>
      </c>
      <c r="B575" t="s">
        <v>724</v>
      </c>
      <c r="C575">
        <v>126</v>
      </c>
      <c r="D575" t="s">
        <v>725</v>
      </c>
      <c r="E575" s="26">
        <v>45103</v>
      </c>
      <c r="F575">
        <v>190</v>
      </c>
      <c r="G575">
        <v>2.4</v>
      </c>
      <c r="L575">
        <v>2023</v>
      </c>
      <c r="M575" t="s">
        <v>1782</v>
      </c>
      <c r="N575">
        <f>ROUND(Calls[[#This Row],[Satisfaction Rating]],0)</f>
        <v>2</v>
      </c>
    </row>
    <row r="576" spans="1:14" x14ac:dyDescent="0.45">
      <c r="A576" t="s">
        <v>1311</v>
      </c>
      <c r="B576" t="s">
        <v>735</v>
      </c>
      <c r="C576">
        <v>39</v>
      </c>
      <c r="D576" t="s">
        <v>716</v>
      </c>
      <c r="E576" s="26">
        <v>45103</v>
      </c>
      <c r="F576">
        <v>176</v>
      </c>
      <c r="G576">
        <v>4.3</v>
      </c>
      <c r="L576">
        <v>2023</v>
      </c>
      <c r="M576" t="s">
        <v>1782</v>
      </c>
      <c r="N576">
        <f>ROUND(Calls[[#This Row],[Satisfaction Rating]],0)</f>
        <v>4</v>
      </c>
    </row>
    <row r="577" spans="1:14" x14ac:dyDescent="0.45">
      <c r="A577" t="s">
        <v>1312</v>
      </c>
      <c r="B577" t="s">
        <v>751</v>
      </c>
      <c r="C577">
        <v>31</v>
      </c>
      <c r="D577" t="s">
        <v>743</v>
      </c>
      <c r="E577" s="26">
        <v>45103</v>
      </c>
      <c r="F577">
        <v>172</v>
      </c>
      <c r="G577">
        <v>3.9</v>
      </c>
      <c r="L577">
        <v>2023</v>
      </c>
      <c r="M577" t="s">
        <v>1782</v>
      </c>
      <c r="N577">
        <f>ROUND(Calls[[#This Row],[Satisfaction Rating]],0)</f>
        <v>4</v>
      </c>
    </row>
    <row r="578" spans="1:14" x14ac:dyDescent="0.45">
      <c r="A578" t="s">
        <v>1313</v>
      </c>
      <c r="B578" t="s">
        <v>730</v>
      </c>
      <c r="C578">
        <v>25</v>
      </c>
      <c r="D578" t="s">
        <v>731</v>
      </c>
      <c r="E578" s="26">
        <v>45103</v>
      </c>
      <c r="F578">
        <v>84</v>
      </c>
      <c r="G578">
        <v>4.5</v>
      </c>
      <c r="L578">
        <v>2023</v>
      </c>
      <c r="M578" t="s">
        <v>1782</v>
      </c>
      <c r="N578">
        <f>ROUND(Calls[[#This Row],[Satisfaction Rating]],0)</f>
        <v>5</v>
      </c>
    </row>
    <row r="579" spans="1:14" x14ac:dyDescent="0.45">
      <c r="A579" t="s">
        <v>1314</v>
      </c>
      <c r="B579" t="s">
        <v>720</v>
      </c>
      <c r="C579">
        <v>132</v>
      </c>
      <c r="D579" t="s">
        <v>737</v>
      </c>
      <c r="E579" s="26">
        <v>45104</v>
      </c>
      <c r="F579">
        <v>42</v>
      </c>
      <c r="G579">
        <v>5</v>
      </c>
      <c r="L579">
        <v>2023</v>
      </c>
      <c r="M579" t="s">
        <v>1783</v>
      </c>
      <c r="N579">
        <f>ROUND(Calls[[#This Row],[Satisfaction Rating]],0)</f>
        <v>5</v>
      </c>
    </row>
    <row r="580" spans="1:14" x14ac:dyDescent="0.45">
      <c r="A580" t="s">
        <v>1315</v>
      </c>
      <c r="B580" t="s">
        <v>746</v>
      </c>
      <c r="C580">
        <v>63</v>
      </c>
      <c r="D580" t="s">
        <v>725</v>
      </c>
      <c r="E580" s="26">
        <v>45104</v>
      </c>
      <c r="F580">
        <v>70</v>
      </c>
      <c r="G580">
        <v>1.6</v>
      </c>
      <c r="L580">
        <v>2023</v>
      </c>
      <c r="M580" t="s">
        <v>1783</v>
      </c>
      <c r="N580">
        <f>ROUND(Calls[[#This Row],[Satisfaction Rating]],0)</f>
        <v>2</v>
      </c>
    </row>
    <row r="581" spans="1:14" x14ac:dyDescent="0.45">
      <c r="A581" t="s">
        <v>1316</v>
      </c>
      <c r="B581" t="s">
        <v>740</v>
      </c>
      <c r="C581">
        <v>135</v>
      </c>
      <c r="D581" t="s">
        <v>737</v>
      </c>
      <c r="E581" s="26">
        <v>45104</v>
      </c>
      <c r="F581">
        <v>60</v>
      </c>
      <c r="G581">
        <v>4.3</v>
      </c>
      <c r="L581">
        <v>2023</v>
      </c>
      <c r="M581" t="s">
        <v>1783</v>
      </c>
      <c r="N581">
        <f>ROUND(Calls[[#This Row],[Satisfaction Rating]],0)</f>
        <v>4</v>
      </c>
    </row>
    <row r="582" spans="1:14" x14ac:dyDescent="0.45">
      <c r="A582" t="s">
        <v>1317</v>
      </c>
      <c r="B582" t="s">
        <v>742</v>
      </c>
      <c r="C582">
        <v>101</v>
      </c>
      <c r="D582" t="s">
        <v>725</v>
      </c>
      <c r="E582" s="26">
        <v>45104</v>
      </c>
      <c r="F582">
        <v>84</v>
      </c>
      <c r="G582">
        <v>3.5</v>
      </c>
      <c r="L582">
        <v>2023</v>
      </c>
      <c r="M582" t="s">
        <v>1783</v>
      </c>
      <c r="N582">
        <f>ROUND(Calls[[#This Row],[Satisfaction Rating]],0)</f>
        <v>4</v>
      </c>
    </row>
    <row r="583" spans="1:14" x14ac:dyDescent="0.45">
      <c r="A583" t="s">
        <v>1318</v>
      </c>
      <c r="B583" t="s">
        <v>721</v>
      </c>
      <c r="C583">
        <v>80</v>
      </c>
      <c r="D583" t="s">
        <v>716</v>
      </c>
      <c r="E583" s="26">
        <v>45105</v>
      </c>
      <c r="F583">
        <v>68</v>
      </c>
      <c r="G583">
        <v>3.1</v>
      </c>
      <c r="L583">
        <v>2023</v>
      </c>
      <c r="M583" t="s">
        <v>1784</v>
      </c>
      <c r="N583">
        <f>ROUND(Calls[[#This Row],[Satisfaction Rating]],0)</f>
        <v>3</v>
      </c>
    </row>
    <row r="584" spans="1:14" x14ac:dyDescent="0.45">
      <c r="A584" t="s">
        <v>1319</v>
      </c>
      <c r="B584" t="s">
        <v>717</v>
      </c>
      <c r="C584">
        <v>28</v>
      </c>
      <c r="D584" t="s">
        <v>716</v>
      </c>
      <c r="E584" s="26">
        <v>45105</v>
      </c>
      <c r="F584">
        <v>44</v>
      </c>
      <c r="G584">
        <v>2.9</v>
      </c>
      <c r="L584">
        <v>2023</v>
      </c>
      <c r="M584" t="s">
        <v>1784</v>
      </c>
      <c r="N584">
        <f>ROUND(Calls[[#This Row],[Satisfaction Rating]],0)</f>
        <v>3</v>
      </c>
    </row>
    <row r="585" spans="1:14" x14ac:dyDescent="0.45">
      <c r="A585" t="s">
        <v>1320</v>
      </c>
      <c r="B585" t="s">
        <v>742</v>
      </c>
      <c r="C585">
        <v>102</v>
      </c>
      <c r="D585" t="s">
        <v>737</v>
      </c>
      <c r="E585" s="26">
        <v>45106</v>
      </c>
      <c r="F585">
        <v>99</v>
      </c>
      <c r="G585">
        <v>3.2</v>
      </c>
      <c r="L585">
        <v>2023</v>
      </c>
      <c r="M585" t="s">
        <v>1785</v>
      </c>
      <c r="N585">
        <f>ROUND(Calls[[#This Row],[Satisfaction Rating]],0)</f>
        <v>3</v>
      </c>
    </row>
    <row r="586" spans="1:14" x14ac:dyDescent="0.45">
      <c r="A586" t="s">
        <v>1321</v>
      </c>
      <c r="B586" t="s">
        <v>746</v>
      </c>
      <c r="C586">
        <v>60</v>
      </c>
      <c r="D586" t="s">
        <v>737</v>
      </c>
      <c r="E586" s="26">
        <v>45107</v>
      </c>
      <c r="F586">
        <v>66</v>
      </c>
      <c r="G586">
        <v>3.2</v>
      </c>
      <c r="L586">
        <v>2023</v>
      </c>
      <c r="M586" t="s">
        <v>1786</v>
      </c>
      <c r="N586">
        <f>ROUND(Calls[[#This Row],[Satisfaction Rating]],0)</f>
        <v>3</v>
      </c>
    </row>
    <row r="587" spans="1:14" x14ac:dyDescent="0.45">
      <c r="A587" t="s">
        <v>1322</v>
      </c>
      <c r="B587" t="s">
        <v>728</v>
      </c>
      <c r="C587">
        <v>103</v>
      </c>
      <c r="D587" t="s">
        <v>737</v>
      </c>
      <c r="E587" s="26">
        <v>45107</v>
      </c>
      <c r="F587">
        <v>102</v>
      </c>
      <c r="G587">
        <v>4.5</v>
      </c>
      <c r="L587">
        <v>2023</v>
      </c>
      <c r="M587" t="s">
        <v>1786</v>
      </c>
      <c r="N587">
        <f>ROUND(Calls[[#This Row],[Satisfaction Rating]],0)</f>
        <v>5</v>
      </c>
    </row>
    <row r="588" spans="1:14" x14ac:dyDescent="0.45">
      <c r="A588" t="s">
        <v>1323</v>
      </c>
      <c r="B588" t="s">
        <v>721</v>
      </c>
      <c r="C588">
        <v>90</v>
      </c>
      <c r="D588" t="s">
        <v>716</v>
      </c>
      <c r="E588" s="26">
        <v>45108</v>
      </c>
      <c r="F588">
        <v>129</v>
      </c>
      <c r="G588">
        <v>3.9</v>
      </c>
      <c r="L588">
        <v>2024</v>
      </c>
      <c r="M588" t="s">
        <v>1787</v>
      </c>
      <c r="N588">
        <f>ROUND(Calls[[#This Row],[Satisfaction Rating]],0)</f>
        <v>4</v>
      </c>
    </row>
    <row r="589" spans="1:14" x14ac:dyDescent="0.45">
      <c r="A589" t="s">
        <v>1324</v>
      </c>
      <c r="B589" t="s">
        <v>747</v>
      </c>
      <c r="C589">
        <v>88</v>
      </c>
      <c r="D589" t="s">
        <v>737</v>
      </c>
      <c r="E589" s="26">
        <v>45108</v>
      </c>
      <c r="F589">
        <v>80</v>
      </c>
      <c r="G589">
        <v>4.2</v>
      </c>
      <c r="L589">
        <v>2024</v>
      </c>
      <c r="M589" t="s">
        <v>1787</v>
      </c>
      <c r="N589">
        <f>ROUND(Calls[[#This Row],[Satisfaction Rating]],0)</f>
        <v>4</v>
      </c>
    </row>
    <row r="590" spans="1:14" x14ac:dyDescent="0.45">
      <c r="A590" t="s">
        <v>1325</v>
      </c>
      <c r="B590" t="s">
        <v>728</v>
      </c>
      <c r="C590">
        <v>37</v>
      </c>
      <c r="D590" t="s">
        <v>737</v>
      </c>
      <c r="E590" s="26">
        <v>45108</v>
      </c>
      <c r="F590">
        <v>54</v>
      </c>
      <c r="G590">
        <v>1.8</v>
      </c>
      <c r="L590">
        <v>2024</v>
      </c>
      <c r="M590" t="s">
        <v>1787</v>
      </c>
      <c r="N590">
        <f>ROUND(Calls[[#This Row],[Satisfaction Rating]],0)</f>
        <v>2</v>
      </c>
    </row>
    <row r="591" spans="1:14" x14ac:dyDescent="0.45">
      <c r="A591" t="s">
        <v>1326</v>
      </c>
      <c r="B591" t="s">
        <v>717</v>
      </c>
      <c r="C591">
        <v>142</v>
      </c>
      <c r="D591" t="s">
        <v>716</v>
      </c>
      <c r="E591" s="26">
        <v>45108</v>
      </c>
      <c r="F591">
        <v>116</v>
      </c>
      <c r="G591">
        <v>4.2</v>
      </c>
      <c r="L591">
        <v>2024</v>
      </c>
      <c r="M591" t="s">
        <v>1787</v>
      </c>
      <c r="N591">
        <f>ROUND(Calls[[#This Row],[Satisfaction Rating]],0)</f>
        <v>4</v>
      </c>
    </row>
    <row r="592" spans="1:14" x14ac:dyDescent="0.45">
      <c r="A592" t="s">
        <v>1327</v>
      </c>
      <c r="B592" t="s">
        <v>717</v>
      </c>
      <c r="C592">
        <v>153</v>
      </c>
      <c r="D592" t="s">
        <v>731</v>
      </c>
      <c r="E592" s="26">
        <v>45108</v>
      </c>
      <c r="F592">
        <v>102</v>
      </c>
      <c r="G592">
        <v>3.1</v>
      </c>
      <c r="L592">
        <v>2024</v>
      </c>
      <c r="M592" t="s">
        <v>1787</v>
      </c>
      <c r="N592">
        <f>ROUND(Calls[[#This Row],[Satisfaction Rating]],0)</f>
        <v>3</v>
      </c>
    </row>
    <row r="593" spans="1:14" x14ac:dyDescent="0.45">
      <c r="A593" t="s">
        <v>1328</v>
      </c>
      <c r="B593" t="s">
        <v>733</v>
      </c>
      <c r="C593">
        <v>128</v>
      </c>
      <c r="D593" t="s">
        <v>725</v>
      </c>
      <c r="E593" s="26">
        <v>45108</v>
      </c>
      <c r="F593">
        <v>140</v>
      </c>
      <c r="G593">
        <v>4.3</v>
      </c>
      <c r="L593">
        <v>2024</v>
      </c>
      <c r="M593" t="s">
        <v>1787</v>
      </c>
      <c r="N593">
        <f>ROUND(Calls[[#This Row],[Satisfaction Rating]],0)</f>
        <v>4</v>
      </c>
    </row>
    <row r="594" spans="1:14" x14ac:dyDescent="0.45">
      <c r="A594" t="s">
        <v>1329</v>
      </c>
      <c r="B594" t="s">
        <v>746</v>
      </c>
      <c r="C594">
        <v>110</v>
      </c>
      <c r="D594" t="s">
        <v>725</v>
      </c>
      <c r="E594" s="26">
        <v>45109</v>
      </c>
      <c r="F594">
        <v>104</v>
      </c>
      <c r="G594">
        <v>4.4000000000000004</v>
      </c>
      <c r="L594">
        <v>2024</v>
      </c>
      <c r="M594" t="s">
        <v>1781</v>
      </c>
      <c r="N594">
        <f>ROUND(Calls[[#This Row],[Satisfaction Rating]],0)</f>
        <v>4</v>
      </c>
    </row>
    <row r="595" spans="1:14" x14ac:dyDescent="0.45">
      <c r="A595" t="s">
        <v>1330</v>
      </c>
      <c r="B595" t="s">
        <v>733</v>
      </c>
      <c r="C595">
        <v>139</v>
      </c>
      <c r="D595" t="s">
        <v>737</v>
      </c>
      <c r="E595" s="26">
        <v>45109</v>
      </c>
      <c r="F595">
        <v>81</v>
      </c>
      <c r="G595">
        <v>4.4000000000000004</v>
      </c>
      <c r="L595">
        <v>2024</v>
      </c>
      <c r="M595" t="s">
        <v>1781</v>
      </c>
      <c r="N595">
        <f>ROUND(Calls[[#This Row],[Satisfaction Rating]],0)</f>
        <v>4</v>
      </c>
    </row>
    <row r="596" spans="1:14" x14ac:dyDescent="0.45">
      <c r="A596" t="s">
        <v>1331</v>
      </c>
      <c r="B596" t="s">
        <v>742</v>
      </c>
      <c r="C596">
        <v>109</v>
      </c>
      <c r="D596" t="s">
        <v>743</v>
      </c>
      <c r="E596" s="26">
        <v>45111</v>
      </c>
      <c r="F596">
        <v>140</v>
      </c>
      <c r="G596">
        <v>2.4</v>
      </c>
      <c r="L596">
        <v>2024</v>
      </c>
      <c r="M596" t="s">
        <v>1783</v>
      </c>
      <c r="N596">
        <f>ROUND(Calls[[#This Row],[Satisfaction Rating]],0)</f>
        <v>2</v>
      </c>
    </row>
    <row r="597" spans="1:14" x14ac:dyDescent="0.45">
      <c r="A597" t="s">
        <v>1332</v>
      </c>
      <c r="B597" t="s">
        <v>720</v>
      </c>
      <c r="C597">
        <v>57</v>
      </c>
      <c r="D597" t="s">
        <v>716</v>
      </c>
      <c r="E597" s="26">
        <v>45112</v>
      </c>
      <c r="F597">
        <v>120</v>
      </c>
      <c r="G597">
        <v>3.5</v>
      </c>
      <c r="L597">
        <v>2024</v>
      </c>
      <c r="M597" t="s">
        <v>1784</v>
      </c>
      <c r="N597">
        <f>ROUND(Calls[[#This Row],[Satisfaction Rating]],0)</f>
        <v>4</v>
      </c>
    </row>
    <row r="598" spans="1:14" x14ac:dyDescent="0.45">
      <c r="A598" t="s">
        <v>1333</v>
      </c>
      <c r="B598" t="s">
        <v>742</v>
      </c>
      <c r="C598">
        <v>68</v>
      </c>
      <c r="D598" t="s">
        <v>737</v>
      </c>
      <c r="E598" s="26">
        <v>45112</v>
      </c>
      <c r="F598">
        <v>41</v>
      </c>
      <c r="G598">
        <v>3.1</v>
      </c>
      <c r="L598">
        <v>2024</v>
      </c>
      <c r="M598" t="s">
        <v>1784</v>
      </c>
      <c r="N598">
        <f>ROUND(Calls[[#This Row],[Satisfaction Rating]],0)</f>
        <v>3</v>
      </c>
    </row>
    <row r="599" spans="1:14" x14ac:dyDescent="0.45">
      <c r="A599" t="s">
        <v>1334</v>
      </c>
      <c r="B599" t="s">
        <v>730</v>
      </c>
      <c r="C599">
        <v>128</v>
      </c>
      <c r="D599" t="s">
        <v>737</v>
      </c>
      <c r="E599" s="26">
        <v>45112</v>
      </c>
      <c r="F599">
        <v>116</v>
      </c>
      <c r="G599">
        <v>2.2999999999999998</v>
      </c>
      <c r="L599">
        <v>2024</v>
      </c>
      <c r="M599" t="s">
        <v>1784</v>
      </c>
      <c r="N599">
        <f>ROUND(Calls[[#This Row],[Satisfaction Rating]],0)</f>
        <v>2</v>
      </c>
    </row>
    <row r="600" spans="1:14" x14ac:dyDescent="0.45">
      <c r="A600" t="s">
        <v>1335</v>
      </c>
      <c r="B600" t="s">
        <v>715</v>
      </c>
      <c r="C600">
        <v>102</v>
      </c>
      <c r="D600" t="s">
        <v>716</v>
      </c>
      <c r="E600" s="26">
        <v>45113</v>
      </c>
      <c r="F600">
        <v>70</v>
      </c>
      <c r="G600">
        <v>2.8</v>
      </c>
      <c r="L600">
        <v>2024</v>
      </c>
      <c r="M600" t="s">
        <v>1785</v>
      </c>
      <c r="N600">
        <f>ROUND(Calls[[#This Row],[Satisfaction Rating]],0)</f>
        <v>3</v>
      </c>
    </row>
    <row r="601" spans="1:14" x14ac:dyDescent="0.45">
      <c r="A601" t="s">
        <v>1336</v>
      </c>
      <c r="B601" t="s">
        <v>733</v>
      </c>
      <c r="C601">
        <v>52</v>
      </c>
      <c r="D601" t="s">
        <v>731</v>
      </c>
      <c r="E601" s="26">
        <v>45113</v>
      </c>
      <c r="F601">
        <v>42</v>
      </c>
      <c r="G601">
        <v>4.5</v>
      </c>
      <c r="L601">
        <v>2024</v>
      </c>
      <c r="M601" t="s">
        <v>1785</v>
      </c>
      <c r="N601">
        <f>ROUND(Calls[[#This Row],[Satisfaction Rating]],0)</f>
        <v>5</v>
      </c>
    </row>
    <row r="602" spans="1:14" x14ac:dyDescent="0.45">
      <c r="A602" t="s">
        <v>1337</v>
      </c>
      <c r="B602" t="s">
        <v>730</v>
      </c>
      <c r="C602">
        <v>55</v>
      </c>
      <c r="D602" t="s">
        <v>725</v>
      </c>
      <c r="E602" s="26">
        <v>45114</v>
      </c>
      <c r="F602">
        <v>112</v>
      </c>
      <c r="G602">
        <v>4.5</v>
      </c>
      <c r="L602">
        <v>2024</v>
      </c>
      <c r="M602" t="s">
        <v>1786</v>
      </c>
      <c r="N602">
        <f>ROUND(Calls[[#This Row],[Satisfaction Rating]],0)</f>
        <v>5</v>
      </c>
    </row>
    <row r="603" spans="1:14" x14ac:dyDescent="0.45">
      <c r="A603" t="s">
        <v>1338</v>
      </c>
      <c r="B603" t="s">
        <v>728</v>
      </c>
      <c r="C603">
        <v>107</v>
      </c>
      <c r="D603" t="s">
        <v>737</v>
      </c>
      <c r="E603" s="26">
        <v>45114</v>
      </c>
      <c r="F603">
        <v>20</v>
      </c>
      <c r="G603">
        <v>4.5</v>
      </c>
      <c r="L603">
        <v>2024</v>
      </c>
      <c r="M603" t="s">
        <v>1786</v>
      </c>
      <c r="N603">
        <f>ROUND(Calls[[#This Row],[Satisfaction Rating]],0)</f>
        <v>5</v>
      </c>
    </row>
    <row r="604" spans="1:14" x14ac:dyDescent="0.45">
      <c r="A604" t="s">
        <v>1339</v>
      </c>
      <c r="B604" t="s">
        <v>721</v>
      </c>
      <c r="C604">
        <v>88</v>
      </c>
      <c r="D604" t="s">
        <v>731</v>
      </c>
      <c r="E604" s="26">
        <v>45115</v>
      </c>
      <c r="F604">
        <v>110</v>
      </c>
      <c r="G604">
        <v>4.8</v>
      </c>
      <c r="L604">
        <v>2024</v>
      </c>
      <c r="M604" t="s">
        <v>1787</v>
      </c>
      <c r="N604">
        <f>ROUND(Calls[[#This Row],[Satisfaction Rating]],0)</f>
        <v>5</v>
      </c>
    </row>
    <row r="605" spans="1:14" x14ac:dyDescent="0.45">
      <c r="A605" t="s">
        <v>1340</v>
      </c>
      <c r="B605" t="s">
        <v>735</v>
      </c>
      <c r="C605">
        <v>49</v>
      </c>
      <c r="D605" t="s">
        <v>731</v>
      </c>
      <c r="E605" s="26">
        <v>45115</v>
      </c>
      <c r="F605">
        <v>39</v>
      </c>
      <c r="G605">
        <v>4.5999999999999996</v>
      </c>
      <c r="L605">
        <v>2024</v>
      </c>
      <c r="M605" t="s">
        <v>1787</v>
      </c>
      <c r="N605">
        <f>ROUND(Calls[[#This Row],[Satisfaction Rating]],0)</f>
        <v>5</v>
      </c>
    </row>
    <row r="606" spans="1:14" x14ac:dyDescent="0.45">
      <c r="A606" t="s">
        <v>1341</v>
      </c>
      <c r="B606" t="s">
        <v>721</v>
      </c>
      <c r="C606">
        <v>72</v>
      </c>
      <c r="D606" t="s">
        <v>716</v>
      </c>
      <c r="E606" s="26">
        <v>45115</v>
      </c>
      <c r="F606">
        <v>76</v>
      </c>
      <c r="G606">
        <v>4.5</v>
      </c>
      <c r="L606">
        <v>2024</v>
      </c>
      <c r="M606" t="s">
        <v>1787</v>
      </c>
      <c r="N606">
        <f>ROUND(Calls[[#This Row],[Satisfaction Rating]],0)</f>
        <v>5</v>
      </c>
    </row>
    <row r="607" spans="1:14" x14ac:dyDescent="0.45">
      <c r="A607" t="s">
        <v>1342</v>
      </c>
      <c r="B607" t="s">
        <v>720</v>
      </c>
      <c r="C607">
        <v>50</v>
      </c>
      <c r="D607" t="s">
        <v>716</v>
      </c>
      <c r="E607" s="26">
        <v>45115</v>
      </c>
      <c r="F607">
        <v>40</v>
      </c>
      <c r="G607">
        <v>5</v>
      </c>
      <c r="L607">
        <v>2024</v>
      </c>
      <c r="M607" t="s">
        <v>1787</v>
      </c>
      <c r="N607">
        <f>ROUND(Calls[[#This Row],[Satisfaction Rating]],0)</f>
        <v>5</v>
      </c>
    </row>
    <row r="608" spans="1:14" x14ac:dyDescent="0.45">
      <c r="A608" t="s">
        <v>1343</v>
      </c>
      <c r="B608" t="s">
        <v>721</v>
      </c>
      <c r="C608">
        <v>52</v>
      </c>
      <c r="D608" t="s">
        <v>737</v>
      </c>
      <c r="E608" s="26">
        <v>45115</v>
      </c>
      <c r="F608">
        <v>42</v>
      </c>
      <c r="G608">
        <v>4.8</v>
      </c>
      <c r="L608">
        <v>2024</v>
      </c>
      <c r="M608" t="s">
        <v>1787</v>
      </c>
      <c r="N608">
        <f>ROUND(Calls[[#This Row],[Satisfaction Rating]],0)</f>
        <v>5</v>
      </c>
    </row>
    <row r="609" spans="1:14" x14ac:dyDescent="0.45">
      <c r="A609" t="s">
        <v>1344</v>
      </c>
      <c r="B609" t="s">
        <v>724</v>
      </c>
      <c r="C609">
        <v>85</v>
      </c>
      <c r="D609" t="s">
        <v>743</v>
      </c>
      <c r="E609" s="26">
        <v>45116</v>
      </c>
      <c r="F609">
        <v>215</v>
      </c>
      <c r="G609">
        <v>3.5</v>
      </c>
      <c r="L609">
        <v>2024</v>
      </c>
      <c r="M609" t="s">
        <v>1781</v>
      </c>
      <c r="N609">
        <f>ROUND(Calls[[#This Row],[Satisfaction Rating]],0)</f>
        <v>4</v>
      </c>
    </row>
    <row r="610" spans="1:14" x14ac:dyDescent="0.45">
      <c r="A610" t="s">
        <v>1345</v>
      </c>
      <c r="B610" t="s">
        <v>740</v>
      </c>
      <c r="C610">
        <v>98</v>
      </c>
      <c r="D610" t="s">
        <v>743</v>
      </c>
      <c r="E610" s="26">
        <v>45117</v>
      </c>
      <c r="F610">
        <v>130</v>
      </c>
      <c r="G610">
        <v>3.4</v>
      </c>
      <c r="L610">
        <v>2024</v>
      </c>
      <c r="M610" t="s">
        <v>1782</v>
      </c>
      <c r="N610">
        <f>ROUND(Calls[[#This Row],[Satisfaction Rating]],0)</f>
        <v>3</v>
      </c>
    </row>
    <row r="611" spans="1:14" x14ac:dyDescent="0.45">
      <c r="A611" t="s">
        <v>1346</v>
      </c>
      <c r="B611" t="s">
        <v>751</v>
      </c>
      <c r="C611">
        <v>52</v>
      </c>
      <c r="D611" t="s">
        <v>743</v>
      </c>
      <c r="E611" s="26">
        <v>45117</v>
      </c>
      <c r="F611">
        <v>190</v>
      </c>
      <c r="G611">
        <v>3.3</v>
      </c>
      <c r="L611">
        <v>2024</v>
      </c>
      <c r="M611" t="s">
        <v>1782</v>
      </c>
      <c r="N611">
        <f>ROUND(Calls[[#This Row],[Satisfaction Rating]],0)</f>
        <v>3</v>
      </c>
    </row>
    <row r="612" spans="1:14" x14ac:dyDescent="0.45">
      <c r="A612" t="s">
        <v>1347</v>
      </c>
      <c r="B612" t="s">
        <v>730</v>
      </c>
      <c r="C612">
        <v>154</v>
      </c>
      <c r="D612" t="s">
        <v>731</v>
      </c>
      <c r="E612" s="26">
        <v>45117</v>
      </c>
      <c r="F612">
        <v>164</v>
      </c>
      <c r="G612">
        <v>4.9000000000000004</v>
      </c>
      <c r="L612">
        <v>2024</v>
      </c>
      <c r="M612" t="s">
        <v>1782</v>
      </c>
      <c r="N612">
        <f>ROUND(Calls[[#This Row],[Satisfaction Rating]],0)</f>
        <v>5</v>
      </c>
    </row>
    <row r="613" spans="1:14" x14ac:dyDescent="0.45">
      <c r="A613" t="s">
        <v>1348</v>
      </c>
      <c r="B613" t="s">
        <v>738</v>
      </c>
      <c r="C613">
        <v>131</v>
      </c>
      <c r="D613" t="s">
        <v>725</v>
      </c>
      <c r="E613" s="26">
        <v>45118</v>
      </c>
      <c r="F613">
        <v>76</v>
      </c>
      <c r="G613">
        <v>4.5</v>
      </c>
      <c r="L613">
        <v>2024</v>
      </c>
      <c r="M613" t="s">
        <v>1783</v>
      </c>
      <c r="N613">
        <f>ROUND(Calls[[#This Row],[Satisfaction Rating]],0)</f>
        <v>5</v>
      </c>
    </row>
    <row r="614" spans="1:14" x14ac:dyDescent="0.45">
      <c r="A614" t="s">
        <v>1349</v>
      </c>
      <c r="B614" t="s">
        <v>724</v>
      </c>
      <c r="C614">
        <v>73</v>
      </c>
      <c r="D614" t="s">
        <v>725</v>
      </c>
      <c r="E614" s="26">
        <v>45119</v>
      </c>
      <c r="F614">
        <v>87</v>
      </c>
      <c r="G614">
        <v>4.8</v>
      </c>
      <c r="L614">
        <v>2024</v>
      </c>
      <c r="M614" t="s">
        <v>1784</v>
      </c>
      <c r="N614">
        <f>ROUND(Calls[[#This Row],[Satisfaction Rating]],0)</f>
        <v>5</v>
      </c>
    </row>
    <row r="615" spans="1:14" x14ac:dyDescent="0.45">
      <c r="A615" t="s">
        <v>1350</v>
      </c>
      <c r="B615" t="s">
        <v>746</v>
      </c>
      <c r="C615">
        <v>45</v>
      </c>
      <c r="D615" t="s">
        <v>743</v>
      </c>
      <c r="E615" s="26">
        <v>45119</v>
      </c>
      <c r="F615">
        <v>84</v>
      </c>
      <c r="G615">
        <v>4.8</v>
      </c>
      <c r="L615">
        <v>2024</v>
      </c>
      <c r="M615" t="s">
        <v>1784</v>
      </c>
      <c r="N615">
        <f>ROUND(Calls[[#This Row],[Satisfaction Rating]],0)</f>
        <v>5</v>
      </c>
    </row>
    <row r="616" spans="1:14" x14ac:dyDescent="0.45">
      <c r="A616" t="s">
        <v>1351</v>
      </c>
      <c r="B616" t="s">
        <v>733</v>
      </c>
      <c r="C616">
        <v>114</v>
      </c>
      <c r="D616" t="s">
        <v>737</v>
      </c>
      <c r="E616" s="26">
        <v>45119</v>
      </c>
      <c r="F616">
        <v>114</v>
      </c>
      <c r="G616">
        <v>3.9</v>
      </c>
      <c r="L616">
        <v>2024</v>
      </c>
      <c r="M616" t="s">
        <v>1784</v>
      </c>
      <c r="N616">
        <f>ROUND(Calls[[#This Row],[Satisfaction Rating]],0)</f>
        <v>4</v>
      </c>
    </row>
    <row r="617" spans="1:14" x14ac:dyDescent="0.45">
      <c r="A617" t="s">
        <v>1352</v>
      </c>
      <c r="B617" t="s">
        <v>740</v>
      </c>
      <c r="C617">
        <v>69</v>
      </c>
      <c r="D617" t="s">
        <v>725</v>
      </c>
      <c r="E617" s="26">
        <v>45120</v>
      </c>
      <c r="F617">
        <v>56</v>
      </c>
      <c r="G617">
        <v>3.9</v>
      </c>
      <c r="L617">
        <v>2024</v>
      </c>
      <c r="M617" t="s">
        <v>1785</v>
      </c>
      <c r="N617">
        <f>ROUND(Calls[[#This Row],[Satisfaction Rating]],0)</f>
        <v>4</v>
      </c>
    </row>
    <row r="618" spans="1:14" x14ac:dyDescent="0.45">
      <c r="A618" t="s">
        <v>1353</v>
      </c>
      <c r="B618" t="s">
        <v>738</v>
      </c>
      <c r="C618">
        <v>33</v>
      </c>
      <c r="D618" t="s">
        <v>731</v>
      </c>
      <c r="E618" s="26">
        <v>45120</v>
      </c>
      <c r="F618">
        <v>27</v>
      </c>
      <c r="G618">
        <v>3.7</v>
      </c>
      <c r="L618">
        <v>2024</v>
      </c>
      <c r="M618" t="s">
        <v>1785</v>
      </c>
      <c r="N618">
        <f>ROUND(Calls[[#This Row],[Satisfaction Rating]],0)</f>
        <v>4</v>
      </c>
    </row>
    <row r="619" spans="1:14" x14ac:dyDescent="0.45">
      <c r="A619" t="s">
        <v>1354</v>
      </c>
      <c r="B619" t="s">
        <v>720</v>
      </c>
      <c r="C619">
        <v>31</v>
      </c>
      <c r="D619" t="s">
        <v>716</v>
      </c>
      <c r="E619" s="26">
        <v>45121</v>
      </c>
      <c r="F619">
        <v>84</v>
      </c>
      <c r="G619">
        <v>4.8</v>
      </c>
      <c r="L619">
        <v>2024</v>
      </c>
      <c r="M619" t="s">
        <v>1786</v>
      </c>
      <c r="N619">
        <f>ROUND(Calls[[#This Row],[Satisfaction Rating]],0)</f>
        <v>5</v>
      </c>
    </row>
    <row r="620" spans="1:14" x14ac:dyDescent="0.45">
      <c r="A620" t="s">
        <v>1355</v>
      </c>
      <c r="B620" t="s">
        <v>746</v>
      </c>
      <c r="C620">
        <v>168</v>
      </c>
      <c r="D620" t="s">
        <v>731</v>
      </c>
      <c r="E620" s="26">
        <v>45121</v>
      </c>
      <c r="F620">
        <v>72</v>
      </c>
      <c r="G620">
        <v>3.5</v>
      </c>
      <c r="L620">
        <v>2024</v>
      </c>
      <c r="M620" t="s">
        <v>1786</v>
      </c>
      <c r="N620">
        <f>ROUND(Calls[[#This Row],[Satisfaction Rating]],0)</f>
        <v>4</v>
      </c>
    </row>
    <row r="621" spans="1:14" x14ac:dyDescent="0.45">
      <c r="A621" t="s">
        <v>1356</v>
      </c>
      <c r="B621" t="s">
        <v>724</v>
      </c>
      <c r="C621">
        <v>111</v>
      </c>
      <c r="D621" t="s">
        <v>737</v>
      </c>
      <c r="E621" s="26">
        <v>45122</v>
      </c>
      <c r="F621">
        <v>126</v>
      </c>
      <c r="G621">
        <v>4.2</v>
      </c>
      <c r="L621">
        <v>2024</v>
      </c>
      <c r="M621" t="s">
        <v>1787</v>
      </c>
      <c r="N621">
        <f>ROUND(Calls[[#This Row],[Satisfaction Rating]],0)</f>
        <v>4</v>
      </c>
    </row>
    <row r="622" spans="1:14" x14ac:dyDescent="0.45">
      <c r="A622" t="s">
        <v>1357</v>
      </c>
      <c r="B622" t="s">
        <v>720</v>
      </c>
      <c r="C622">
        <v>80</v>
      </c>
      <c r="D622" t="s">
        <v>731</v>
      </c>
      <c r="E622" s="26">
        <v>45123</v>
      </c>
      <c r="F622">
        <v>88</v>
      </c>
      <c r="G622">
        <v>4.9000000000000004</v>
      </c>
      <c r="L622">
        <v>2024</v>
      </c>
      <c r="M622" t="s">
        <v>1781</v>
      </c>
      <c r="N622">
        <f>ROUND(Calls[[#This Row],[Satisfaction Rating]],0)</f>
        <v>5</v>
      </c>
    </row>
    <row r="623" spans="1:14" x14ac:dyDescent="0.45">
      <c r="A623" t="s">
        <v>1358</v>
      </c>
      <c r="B623" t="s">
        <v>715</v>
      </c>
      <c r="C623">
        <v>37</v>
      </c>
      <c r="D623" t="s">
        <v>731</v>
      </c>
      <c r="E623" s="26">
        <v>45123</v>
      </c>
      <c r="F623">
        <v>124</v>
      </c>
      <c r="G623">
        <v>4.5999999999999996</v>
      </c>
      <c r="L623">
        <v>2024</v>
      </c>
      <c r="M623" t="s">
        <v>1781</v>
      </c>
      <c r="N623">
        <f>ROUND(Calls[[#This Row],[Satisfaction Rating]],0)</f>
        <v>5</v>
      </c>
    </row>
    <row r="624" spans="1:14" x14ac:dyDescent="0.45">
      <c r="A624" t="s">
        <v>1359</v>
      </c>
      <c r="B624" t="s">
        <v>717</v>
      </c>
      <c r="C624">
        <v>137</v>
      </c>
      <c r="D624" t="s">
        <v>731</v>
      </c>
      <c r="E624" s="26">
        <v>45124</v>
      </c>
      <c r="F624">
        <v>84</v>
      </c>
      <c r="G624">
        <v>2.6</v>
      </c>
      <c r="L624">
        <v>2024</v>
      </c>
      <c r="M624" t="s">
        <v>1782</v>
      </c>
      <c r="N624">
        <f>ROUND(Calls[[#This Row],[Satisfaction Rating]],0)</f>
        <v>3</v>
      </c>
    </row>
    <row r="625" spans="1:14" x14ac:dyDescent="0.45">
      <c r="A625" t="s">
        <v>1360</v>
      </c>
      <c r="B625" t="s">
        <v>740</v>
      </c>
      <c r="C625">
        <v>123</v>
      </c>
      <c r="D625" t="s">
        <v>737</v>
      </c>
      <c r="E625" s="26">
        <v>45124</v>
      </c>
      <c r="F625">
        <v>80</v>
      </c>
      <c r="G625">
        <v>2.7</v>
      </c>
      <c r="L625">
        <v>2024</v>
      </c>
      <c r="M625" t="s">
        <v>1782</v>
      </c>
      <c r="N625">
        <f>ROUND(Calls[[#This Row],[Satisfaction Rating]],0)</f>
        <v>3</v>
      </c>
    </row>
    <row r="626" spans="1:14" x14ac:dyDescent="0.45">
      <c r="A626" t="s">
        <v>1361</v>
      </c>
      <c r="B626" t="s">
        <v>747</v>
      </c>
      <c r="C626">
        <v>105</v>
      </c>
      <c r="D626" t="s">
        <v>737</v>
      </c>
      <c r="E626" s="26">
        <v>45125</v>
      </c>
      <c r="F626">
        <v>176</v>
      </c>
      <c r="G626">
        <v>4.7</v>
      </c>
      <c r="L626">
        <v>2024</v>
      </c>
      <c r="M626" t="s">
        <v>1783</v>
      </c>
      <c r="N626">
        <f>ROUND(Calls[[#This Row],[Satisfaction Rating]],0)</f>
        <v>5</v>
      </c>
    </row>
    <row r="627" spans="1:14" x14ac:dyDescent="0.45">
      <c r="A627" t="s">
        <v>1362</v>
      </c>
      <c r="B627" t="s">
        <v>715</v>
      </c>
      <c r="C627">
        <v>76</v>
      </c>
      <c r="D627" t="s">
        <v>743</v>
      </c>
      <c r="E627" s="26">
        <v>45126</v>
      </c>
      <c r="F627">
        <v>84</v>
      </c>
      <c r="G627">
        <v>3.9</v>
      </c>
      <c r="L627">
        <v>2024</v>
      </c>
      <c r="M627" t="s">
        <v>1784</v>
      </c>
      <c r="N627">
        <f>ROUND(Calls[[#This Row],[Satisfaction Rating]],0)</f>
        <v>4</v>
      </c>
    </row>
    <row r="628" spans="1:14" x14ac:dyDescent="0.45">
      <c r="A628" t="s">
        <v>1363</v>
      </c>
      <c r="B628" t="s">
        <v>720</v>
      </c>
      <c r="C628">
        <v>144</v>
      </c>
      <c r="D628" t="s">
        <v>743</v>
      </c>
      <c r="E628" s="26">
        <v>45126</v>
      </c>
      <c r="F628">
        <v>164</v>
      </c>
      <c r="G628">
        <v>2.8</v>
      </c>
      <c r="L628">
        <v>2024</v>
      </c>
      <c r="M628" t="s">
        <v>1784</v>
      </c>
      <c r="N628">
        <f>ROUND(Calls[[#This Row],[Satisfaction Rating]],0)</f>
        <v>3</v>
      </c>
    </row>
    <row r="629" spans="1:14" x14ac:dyDescent="0.45">
      <c r="A629" t="s">
        <v>1364</v>
      </c>
      <c r="B629" t="s">
        <v>738</v>
      </c>
      <c r="C629">
        <v>109</v>
      </c>
      <c r="D629" t="s">
        <v>716</v>
      </c>
      <c r="E629" s="26">
        <v>45126</v>
      </c>
      <c r="F629">
        <v>132</v>
      </c>
      <c r="G629">
        <v>3.1</v>
      </c>
      <c r="L629">
        <v>2024</v>
      </c>
      <c r="M629" t="s">
        <v>1784</v>
      </c>
      <c r="N629">
        <f>ROUND(Calls[[#This Row],[Satisfaction Rating]],0)</f>
        <v>3</v>
      </c>
    </row>
    <row r="630" spans="1:14" x14ac:dyDescent="0.45">
      <c r="A630" t="s">
        <v>1365</v>
      </c>
      <c r="B630" t="s">
        <v>740</v>
      </c>
      <c r="C630">
        <v>172</v>
      </c>
      <c r="D630" t="s">
        <v>731</v>
      </c>
      <c r="E630" s="26">
        <v>45127</v>
      </c>
      <c r="F630">
        <v>27</v>
      </c>
      <c r="G630">
        <v>4.2</v>
      </c>
      <c r="L630">
        <v>2024</v>
      </c>
      <c r="M630" t="s">
        <v>1785</v>
      </c>
      <c r="N630">
        <f>ROUND(Calls[[#This Row],[Satisfaction Rating]],0)</f>
        <v>4</v>
      </c>
    </row>
    <row r="631" spans="1:14" x14ac:dyDescent="0.45">
      <c r="A631" t="s">
        <v>1366</v>
      </c>
      <c r="B631" t="s">
        <v>720</v>
      </c>
      <c r="C631">
        <v>56</v>
      </c>
      <c r="D631" t="s">
        <v>737</v>
      </c>
      <c r="E631" s="26">
        <v>45127</v>
      </c>
      <c r="F631">
        <v>27</v>
      </c>
      <c r="G631">
        <v>4.3</v>
      </c>
      <c r="L631">
        <v>2024</v>
      </c>
      <c r="M631" t="s">
        <v>1785</v>
      </c>
      <c r="N631">
        <f>ROUND(Calls[[#This Row],[Satisfaction Rating]],0)</f>
        <v>4</v>
      </c>
    </row>
    <row r="632" spans="1:14" x14ac:dyDescent="0.45">
      <c r="A632" t="s">
        <v>1367</v>
      </c>
      <c r="B632" t="s">
        <v>720</v>
      </c>
      <c r="C632">
        <v>121</v>
      </c>
      <c r="D632" t="s">
        <v>725</v>
      </c>
      <c r="E632" s="26">
        <v>45127</v>
      </c>
      <c r="F632">
        <v>20</v>
      </c>
      <c r="G632">
        <v>2.7</v>
      </c>
      <c r="L632">
        <v>2024</v>
      </c>
      <c r="M632" t="s">
        <v>1785</v>
      </c>
      <c r="N632">
        <f>ROUND(Calls[[#This Row],[Satisfaction Rating]],0)</f>
        <v>3</v>
      </c>
    </row>
    <row r="633" spans="1:14" x14ac:dyDescent="0.45">
      <c r="A633" t="s">
        <v>1368</v>
      </c>
      <c r="B633" t="s">
        <v>740</v>
      </c>
      <c r="C633">
        <v>41</v>
      </c>
      <c r="D633" t="s">
        <v>737</v>
      </c>
      <c r="E633" s="26">
        <v>45128</v>
      </c>
      <c r="F633">
        <v>112</v>
      </c>
      <c r="G633">
        <v>2.2999999999999998</v>
      </c>
      <c r="L633">
        <v>2024</v>
      </c>
      <c r="M633" t="s">
        <v>1786</v>
      </c>
      <c r="N633">
        <f>ROUND(Calls[[#This Row],[Satisfaction Rating]],0)</f>
        <v>2</v>
      </c>
    </row>
    <row r="634" spans="1:14" x14ac:dyDescent="0.45">
      <c r="A634" t="s">
        <v>1369</v>
      </c>
      <c r="B634" t="s">
        <v>728</v>
      </c>
      <c r="C634">
        <v>60</v>
      </c>
      <c r="D634" t="s">
        <v>731</v>
      </c>
      <c r="E634" s="26">
        <v>45128</v>
      </c>
      <c r="F634">
        <v>60</v>
      </c>
      <c r="G634">
        <v>2.2999999999999998</v>
      </c>
      <c r="L634">
        <v>2024</v>
      </c>
      <c r="M634" t="s">
        <v>1786</v>
      </c>
      <c r="N634">
        <f>ROUND(Calls[[#This Row],[Satisfaction Rating]],0)</f>
        <v>2</v>
      </c>
    </row>
    <row r="635" spans="1:14" x14ac:dyDescent="0.45">
      <c r="A635" t="s">
        <v>1370</v>
      </c>
      <c r="B635" t="s">
        <v>728</v>
      </c>
      <c r="C635">
        <v>144</v>
      </c>
      <c r="D635" t="s">
        <v>731</v>
      </c>
      <c r="E635" s="26">
        <v>45129</v>
      </c>
      <c r="F635">
        <v>102</v>
      </c>
      <c r="G635">
        <v>2.9</v>
      </c>
      <c r="L635">
        <v>2024</v>
      </c>
      <c r="M635" t="s">
        <v>1787</v>
      </c>
      <c r="N635">
        <f>ROUND(Calls[[#This Row],[Satisfaction Rating]],0)</f>
        <v>3</v>
      </c>
    </row>
    <row r="636" spans="1:14" x14ac:dyDescent="0.45">
      <c r="A636" t="s">
        <v>1371</v>
      </c>
      <c r="B636" t="s">
        <v>730</v>
      </c>
      <c r="C636">
        <v>67</v>
      </c>
      <c r="D636" t="s">
        <v>731</v>
      </c>
      <c r="E636" s="26">
        <v>45129</v>
      </c>
      <c r="F636">
        <v>38</v>
      </c>
      <c r="G636">
        <v>4.2</v>
      </c>
      <c r="L636">
        <v>2024</v>
      </c>
      <c r="M636" t="s">
        <v>1787</v>
      </c>
      <c r="N636">
        <f>ROUND(Calls[[#This Row],[Satisfaction Rating]],0)</f>
        <v>4</v>
      </c>
    </row>
    <row r="637" spans="1:14" x14ac:dyDescent="0.45">
      <c r="A637" t="s">
        <v>1372</v>
      </c>
      <c r="B637" t="s">
        <v>740</v>
      </c>
      <c r="C637">
        <v>162</v>
      </c>
      <c r="D637" t="s">
        <v>716</v>
      </c>
      <c r="E637" s="26">
        <v>45129</v>
      </c>
      <c r="F637">
        <v>82</v>
      </c>
      <c r="G637">
        <v>4.5999999999999996</v>
      </c>
      <c r="L637">
        <v>2024</v>
      </c>
      <c r="M637" t="s">
        <v>1787</v>
      </c>
      <c r="N637">
        <f>ROUND(Calls[[#This Row],[Satisfaction Rating]],0)</f>
        <v>5</v>
      </c>
    </row>
    <row r="638" spans="1:14" x14ac:dyDescent="0.45">
      <c r="A638" t="s">
        <v>1373</v>
      </c>
      <c r="B638" t="s">
        <v>728</v>
      </c>
      <c r="C638">
        <v>87</v>
      </c>
      <c r="D638" t="s">
        <v>725</v>
      </c>
      <c r="E638" s="26">
        <v>45132</v>
      </c>
      <c r="F638">
        <v>125</v>
      </c>
      <c r="G638">
        <v>4.5</v>
      </c>
      <c r="L638">
        <v>2024</v>
      </c>
      <c r="M638" t="s">
        <v>1783</v>
      </c>
      <c r="N638">
        <f>ROUND(Calls[[#This Row],[Satisfaction Rating]],0)</f>
        <v>5</v>
      </c>
    </row>
    <row r="639" spans="1:14" x14ac:dyDescent="0.45">
      <c r="A639" t="s">
        <v>1374</v>
      </c>
      <c r="B639" t="s">
        <v>751</v>
      </c>
      <c r="C639">
        <v>10</v>
      </c>
      <c r="D639" t="s">
        <v>743</v>
      </c>
      <c r="E639" s="26">
        <v>45133</v>
      </c>
      <c r="F639">
        <v>72</v>
      </c>
      <c r="G639">
        <v>3.7</v>
      </c>
      <c r="L639">
        <v>2024</v>
      </c>
      <c r="M639" t="s">
        <v>1784</v>
      </c>
      <c r="N639">
        <f>ROUND(Calls[[#This Row],[Satisfaction Rating]],0)</f>
        <v>4</v>
      </c>
    </row>
    <row r="640" spans="1:14" x14ac:dyDescent="0.45">
      <c r="A640" t="s">
        <v>1375</v>
      </c>
      <c r="B640" t="s">
        <v>720</v>
      </c>
      <c r="C640">
        <v>138</v>
      </c>
      <c r="D640" t="s">
        <v>743</v>
      </c>
      <c r="E640" s="26">
        <v>45133</v>
      </c>
      <c r="F640">
        <v>195</v>
      </c>
      <c r="G640">
        <v>4.0999999999999996</v>
      </c>
      <c r="L640">
        <v>2024</v>
      </c>
      <c r="M640" t="s">
        <v>1784</v>
      </c>
      <c r="N640">
        <f>ROUND(Calls[[#This Row],[Satisfaction Rating]],0)</f>
        <v>4</v>
      </c>
    </row>
    <row r="641" spans="1:14" x14ac:dyDescent="0.45">
      <c r="A641" t="s">
        <v>1376</v>
      </c>
      <c r="B641" t="s">
        <v>740</v>
      </c>
      <c r="C641">
        <v>31</v>
      </c>
      <c r="D641" t="s">
        <v>743</v>
      </c>
      <c r="E641" s="26">
        <v>45134</v>
      </c>
      <c r="F641">
        <v>160</v>
      </c>
      <c r="G641">
        <v>3.4</v>
      </c>
      <c r="L641">
        <v>2024</v>
      </c>
      <c r="M641" t="s">
        <v>1785</v>
      </c>
      <c r="N641">
        <f>ROUND(Calls[[#This Row],[Satisfaction Rating]],0)</f>
        <v>3</v>
      </c>
    </row>
    <row r="642" spans="1:14" x14ac:dyDescent="0.45">
      <c r="A642" t="s">
        <v>1377</v>
      </c>
      <c r="B642" t="s">
        <v>747</v>
      </c>
      <c r="C642">
        <v>75</v>
      </c>
      <c r="D642" t="s">
        <v>716</v>
      </c>
      <c r="E642" s="26">
        <v>45134</v>
      </c>
      <c r="F642">
        <v>78</v>
      </c>
      <c r="G642">
        <v>3.3</v>
      </c>
      <c r="L642">
        <v>2024</v>
      </c>
      <c r="M642" t="s">
        <v>1785</v>
      </c>
      <c r="N642">
        <f>ROUND(Calls[[#This Row],[Satisfaction Rating]],0)</f>
        <v>3</v>
      </c>
    </row>
    <row r="643" spans="1:14" x14ac:dyDescent="0.45">
      <c r="A643" t="s">
        <v>1378</v>
      </c>
      <c r="B643" t="s">
        <v>715</v>
      </c>
      <c r="C643">
        <v>65</v>
      </c>
      <c r="D643" t="s">
        <v>716</v>
      </c>
      <c r="E643" s="26">
        <v>45135</v>
      </c>
      <c r="F643">
        <v>70</v>
      </c>
      <c r="G643">
        <v>4.4000000000000004</v>
      </c>
      <c r="L643">
        <v>2024</v>
      </c>
      <c r="M643" t="s">
        <v>1786</v>
      </c>
      <c r="N643">
        <f>ROUND(Calls[[#This Row],[Satisfaction Rating]],0)</f>
        <v>4</v>
      </c>
    </row>
    <row r="644" spans="1:14" x14ac:dyDescent="0.45">
      <c r="A644" t="s">
        <v>1379</v>
      </c>
      <c r="B644" t="s">
        <v>724</v>
      </c>
      <c r="C644">
        <v>106</v>
      </c>
      <c r="D644" t="s">
        <v>737</v>
      </c>
      <c r="E644" s="26">
        <v>45135</v>
      </c>
      <c r="F644">
        <v>105</v>
      </c>
      <c r="G644">
        <v>4.2</v>
      </c>
      <c r="L644">
        <v>2024</v>
      </c>
      <c r="M644" t="s">
        <v>1786</v>
      </c>
      <c r="N644">
        <f>ROUND(Calls[[#This Row],[Satisfaction Rating]],0)</f>
        <v>4</v>
      </c>
    </row>
    <row r="645" spans="1:14" x14ac:dyDescent="0.45">
      <c r="A645" t="s">
        <v>1380</v>
      </c>
      <c r="B645" t="s">
        <v>715</v>
      </c>
      <c r="C645">
        <v>107</v>
      </c>
      <c r="D645" t="s">
        <v>737</v>
      </c>
      <c r="E645" s="26">
        <v>45136</v>
      </c>
      <c r="F645">
        <v>78</v>
      </c>
      <c r="G645">
        <v>3.4</v>
      </c>
      <c r="L645">
        <v>2024</v>
      </c>
      <c r="M645" t="s">
        <v>1787</v>
      </c>
      <c r="N645">
        <f>ROUND(Calls[[#This Row],[Satisfaction Rating]],0)</f>
        <v>3</v>
      </c>
    </row>
    <row r="646" spans="1:14" x14ac:dyDescent="0.45">
      <c r="A646" t="s">
        <v>1381</v>
      </c>
      <c r="B646" t="s">
        <v>717</v>
      </c>
      <c r="C646">
        <v>78</v>
      </c>
      <c r="D646" t="s">
        <v>737</v>
      </c>
      <c r="E646" s="26">
        <v>45138</v>
      </c>
      <c r="F646">
        <v>205</v>
      </c>
      <c r="G646">
        <v>4.4000000000000004</v>
      </c>
      <c r="L646">
        <v>2024</v>
      </c>
      <c r="M646" t="s">
        <v>1782</v>
      </c>
      <c r="N646">
        <f>ROUND(Calls[[#This Row],[Satisfaction Rating]],0)</f>
        <v>4</v>
      </c>
    </row>
    <row r="647" spans="1:14" x14ac:dyDescent="0.45">
      <c r="A647" t="s">
        <v>1382</v>
      </c>
      <c r="B647" t="s">
        <v>721</v>
      </c>
      <c r="C647">
        <v>122</v>
      </c>
      <c r="D647" t="s">
        <v>737</v>
      </c>
      <c r="E647" s="26">
        <v>45138</v>
      </c>
      <c r="F647">
        <v>78</v>
      </c>
      <c r="G647">
        <v>2.7</v>
      </c>
      <c r="L647">
        <v>2024</v>
      </c>
      <c r="M647" t="s">
        <v>1782</v>
      </c>
      <c r="N647">
        <f>ROUND(Calls[[#This Row],[Satisfaction Rating]],0)</f>
        <v>3</v>
      </c>
    </row>
    <row r="648" spans="1:14" x14ac:dyDescent="0.45">
      <c r="A648" t="s">
        <v>1383</v>
      </c>
      <c r="B648" t="s">
        <v>720</v>
      </c>
      <c r="C648">
        <v>58</v>
      </c>
      <c r="D648" t="s">
        <v>743</v>
      </c>
      <c r="E648" s="26">
        <v>45138</v>
      </c>
      <c r="F648">
        <v>38</v>
      </c>
      <c r="G648">
        <v>4.5</v>
      </c>
      <c r="L648">
        <v>2024</v>
      </c>
      <c r="M648" t="s">
        <v>1782</v>
      </c>
      <c r="N648">
        <f>ROUND(Calls[[#This Row],[Satisfaction Rating]],0)</f>
        <v>5</v>
      </c>
    </row>
    <row r="649" spans="1:14" x14ac:dyDescent="0.45">
      <c r="A649" t="s">
        <v>1384</v>
      </c>
      <c r="B649" t="s">
        <v>717</v>
      </c>
      <c r="C649">
        <v>33</v>
      </c>
      <c r="D649" t="s">
        <v>731</v>
      </c>
      <c r="E649" s="26">
        <v>45138</v>
      </c>
      <c r="F649">
        <v>92</v>
      </c>
      <c r="G649">
        <v>1.7</v>
      </c>
      <c r="L649">
        <v>2024</v>
      </c>
      <c r="M649" t="s">
        <v>1782</v>
      </c>
      <c r="N649">
        <f>ROUND(Calls[[#This Row],[Satisfaction Rating]],0)</f>
        <v>2</v>
      </c>
    </row>
    <row r="650" spans="1:14" x14ac:dyDescent="0.45">
      <c r="A650" t="s">
        <v>1385</v>
      </c>
      <c r="B650" t="s">
        <v>738</v>
      </c>
      <c r="C650">
        <v>164</v>
      </c>
      <c r="D650" t="s">
        <v>716</v>
      </c>
      <c r="E650" s="26">
        <v>45138</v>
      </c>
      <c r="F650">
        <v>36</v>
      </c>
      <c r="G650">
        <v>4.7</v>
      </c>
      <c r="L650">
        <v>2024</v>
      </c>
      <c r="M650" t="s">
        <v>1782</v>
      </c>
      <c r="N650">
        <f>ROUND(Calls[[#This Row],[Satisfaction Rating]],0)</f>
        <v>5</v>
      </c>
    </row>
    <row r="651" spans="1:14" x14ac:dyDescent="0.45">
      <c r="A651" t="s">
        <v>1386</v>
      </c>
      <c r="B651" t="s">
        <v>747</v>
      </c>
      <c r="C651">
        <v>163</v>
      </c>
      <c r="D651" t="s">
        <v>725</v>
      </c>
      <c r="E651" s="26">
        <v>45138</v>
      </c>
      <c r="F651">
        <v>76</v>
      </c>
      <c r="G651">
        <v>4.4000000000000004</v>
      </c>
      <c r="L651">
        <v>2024</v>
      </c>
      <c r="M651" t="s">
        <v>1782</v>
      </c>
      <c r="N651">
        <f>ROUND(Calls[[#This Row],[Satisfaction Rating]],0)</f>
        <v>4</v>
      </c>
    </row>
    <row r="652" spans="1:14" x14ac:dyDescent="0.45">
      <c r="A652" t="s">
        <v>1387</v>
      </c>
      <c r="B652" t="s">
        <v>735</v>
      </c>
      <c r="C652">
        <v>71</v>
      </c>
      <c r="D652" t="s">
        <v>716</v>
      </c>
      <c r="E652" s="26">
        <v>45140</v>
      </c>
      <c r="F652">
        <v>170</v>
      </c>
      <c r="G652">
        <v>3.5</v>
      </c>
      <c r="L652">
        <v>2024</v>
      </c>
      <c r="M652" t="s">
        <v>1784</v>
      </c>
      <c r="N652">
        <f>ROUND(Calls[[#This Row],[Satisfaction Rating]],0)</f>
        <v>4</v>
      </c>
    </row>
    <row r="653" spans="1:14" x14ac:dyDescent="0.45">
      <c r="A653" t="s">
        <v>1388</v>
      </c>
      <c r="B653" t="s">
        <v>717</v>
      </c>
      <c r="C653">
        <v>103</v>
      </c>
      <c r="D653" t="s">
        <v>743</v>
      </c>
      <c r="E653" s="26">
        <v>45141</v>
      </c>
      <c r="F653">
        <v>117</v>
      </c>
      <c r="G653">
        <v>4.7</v>
      </c>
      <c r="L653">
        <v>2024</v>
      </c>
      <c r="M653" t="s">
        <v>1785</v>
      </c>
      <c r="N653">
        <f>ROUND(Calls[[#This Row],[Satisfaction Rating]],0)</f>
        <v>5</v>
      </c>
    </row>
    <row r="654" spans="1:14" x14ac:dyDescent="0.45">
      <c r="A654" t="s">
        <v>1389</v>
      </c>
      <c r="B654" t="s">
        <v>733</v>
      </c>
      <c r="C654">
        <v>69</v>
      </c>
      <c r="D654" t="s">
        <v>725</v>
      </c>
      <c r="E654" s="26">
        <v>45141</v>
      </c>
      <c r="F654">
        <v>20</v>
      </c>
      <c r="G654">
        <v>4.3</v>
      </c>
      <c r="L654">
        <v>2024</v>
      </c>
      <c r="M654" t="s">
        <v>1785</v>
      </c>
      <c r="N654">
        <f>ROUND(Calls[[#This Row],[Satisfaction Rating]],0)</f>
        <v>4</v>
      </c>
    </row>
    <row r="655" spans="1:14" x14ac:dyDescent="0.45">
      <c r="A655" t="s">
        <v>1390</v>
      </c>
      <c r="B655" t="s">
        <v>747</v>
      </c>
      <c r="C655">
        <v>111</v>
      </c>
      <c r="D655" t="s">
        <v>743</v>
      </c>
      <c r="E655" s="26">
        <v>45141</v>
      </c>
      <c r="F655">
        <v>99</v>
      </c>
      <c r="G655">
        <v>4.0999999999999996</v>
      </c>
      <c r="L655">
        <v>2024</v>
      </c>
      <c r="M655" t="s">
        <v>1785</v>
      </c>
      <c r="N655">
        <f>ROUND(Calls[[#This Row],[Satisfaction Rating]],0)</f>
        <v>4</v>
      </c>
    </row>
    <row r="656" spans="1:14" x14ac:dyDescent="0.45">
      <c r="A656" t="s">
        <v>1391</v>
      </c>
      <c r="B656" t="s">
        <v>742</v>
      </c>
      <c r="C656">
        <v>97</v>
      </c>
      <c r="D656" t="s">
        <v>725</v>
      </c>
      <c r="E656" s="26">
        <v>45142</v>
      </c>
      <c r="F656">
        <v>105</v>
      </c>
      <c r="G656">
        <v>2.9</v>
      </c>
      <c r="L656">
        <v>2024</v>
      </c>
      <c r="M656" t="s">
        <v>1786</v>
      </c>
      <c r="N656">
        <f>ROUND(Calls[[#This Row],[Satisfaction Rating]],0)</f>
        <v>3</v>
      </c>
    </row>
    <row r="657" spans="1:14" x14ac:dyDescent="0.45">
      <c r="A657" t="s">
        <v>1392</v>
      </c>
      <c r="B657" t="s">
        <v>746</v>
      </c>
      <c r="C657">
        <v>144</v>
      </c>
      <c r="D657" t="s">
        <v>737</v>
      </c>
      <c r="E657" s="26">
        <v>45142</v>
      </c>
      <c r="F657">
        <v>195</v>
      </c>
      <c r="G657">
        <v>3.4</v>
      </c>
      <c r="L657">
        <v>2024</v>
      </c>
      <c r="M657" t="s">
        <v>1786</v>
      </c>
      <c r="N657">
        <f>ROUND(Calls[[#This Row],[Satisfaction Rating]],0)</f>
        <v>3</v>
      </c>
    </row>
    <row r="658" spans="1:14" x14ac:dyDescent="0.45">
      <c r="A658" t="s">
        <v>1393</v>
      </c>
      <c r="B658" t="s">
        <v>724</v>
      </c>
      <c r="C658">
        <v>56</v>
      </c>
      <c r="D658" t="s">
        <v>725</v>
      </c>
      <c r="E658" s="26">
        <v>45143</v>
      </c>
      <c r="F658">
        <v>152</v>
      </c>
      <c r="G658">
        <v>4.5999999999999996</v>
      </c>
      <c r="L658">
        <v>2024</v>
      </c>
      <c r="M658" t="s">
        <v>1787</v>
      </c>
      <c r="N658">
        <f>ROUND(Calls[[#This Row],[Satisfaction Rating]],0)</f>
        <v>5</v>
      </c>
    </row>
    <row r="659" spans="1:14" x14ac:dyDescent="0.45">
      <c r="A659" t="s">
        <v>1394</v>
      </c>
      <c r="B659" t="s">
        <v>746</v>
      </c>
      <c r="C659">
        <v>132</v>
      </c>
      <c r="D659" t="s">
        <v>737</v>
      </c>
      <c r="E659" s="26">
        <v>45144</v>
      </c>
      <c r="F659">
        <v>195</v>
      </c>
      <c r="G659">
        <v>4.9000000000000004</v>
      </c>
      <c r="L659">
        <v>2024</v>
      </c>
      <c r="M659" t="s">
        <v>1781</v>
      </c>
      <c r="N659">
        <f>ROUND(Calls[[#This Row],[Satisfaction Rating]],0)</f>
        <v>5</v>
      </c>
    </row>
    <row r="660" spans="1:14" x14ac:dyDescent="0.45">
      <c r="A660" t="s">
        <v>1395</v>
      </c>
      <c r="B660" t="s">
        <v>735</v>
      </c>
      <c r="C660">
        <v>72</v>
      </c>
      <c r="D660" t="s">
        <v>731</v>
      </c>
      <c r="E660" s="26">
        <v>45144</v>
      </c>
      <c r="F660">
        <v>70</v>
      </c>
      <c r="G660">
        <v>3.6</v>
      </c>
      <c r="L660">
        <v>2024</v>
      </c>
      <c r="M660" t="s">
        <v>1781</v>
      </c>
      <c r="N660">
        <f>ROUND(Calls[[#This Row],[Satisfaction Rating]],0)</f>
        <v>4</v>
      </c>
    </row>
    <row r="661" spans="1:14" x14ac:dyDescent="0.45">
      <c r="A661" t="s">
        <v>1396</v>
      </c>
      <c r="B661" t="s">
        <v>747</v>
      </c>
      <c r="C661">
        <v>18</v>
      </c>
      <c r="D661" t="s">
        <v>731</v>
      </c>
      <c r="E661" s="26">
        <v>45144</v>
      </c>
      <c r="F661">
        <v>22</v>
      </c>
      <c r="G661">
        <v>3.5</v>
      </c>
      <c r="L661">
        <v>2024</v>
      </c>
      <c r="M661" t="s">
        <v>1781</v>
      </c>
      <c r="N661">
        <f>ROUND(Calls[[#This Row],[Satisfaction Rating]],0)</f>
        <v>4</v>
      </c>
    </row>
    <row r="662" spans="1:14" x14ac:dyDescent="0.45">
      <c r="A662" t="s">
        <v>1397</v>
      </c>
      <c r="B662" t="s">
        <v>730</v>
      </c>
      <c r="C662">
        <v>115</v>
      </c>
      <c r="D662" t="s">
        <v>743</v>
      </c>
      <c r="E662" s="26">
        <v>45145</v>
      </c>
      <c r="F662">
        <v>40</v>
      </c>
      <c r="G662">
        <v>3.3</v>
      </c>
      <c r="L662">
        <v>2024</v>
      </c>
      <c r="M662" t="s">
        <v>1782</v>
      </c>
      <c r="N662">
        <f>ROUND(Calls[[#This Row],[Satisfaction Rating]],0)</f>
        <v>3</v>
      </c>
    </row>
    <row r="663" spans="1:14" x14ac:dyDescent="0.45">
      <c r="A663" t="s">
        <v>1398</v>
      </c>
      <c r="B663" t="s">
        <v>730</v>
      </c>
      <c r="C663">
        <v>124</v>
      </c>
      <c r="D663" t="s">
        <v>725</v>
      </c>
      <c r="E663" s="26">
        <v>45146</v>
      </c>
      <c r="F663">
        <v>54</v>
      </c>
      <c r="G663">
        <v>3.8</v>
      </c>
      <c r="L663">
        <v>2024</v>
      </c>
      <c r="M663" t="s">
        <v>1783</v>
      </c>
      <c r="N663">
        <f>ROUND(Calls[[#This Row],[Satisfaction Rating]],0)</f>
        <v>4</v>
      </c>
    </row>
    <row r="664" spans="1:14" x14ac:dyDescent="0.45">
      <c r="A664" t="s">
        <v>1399</v>
      </c>
      <c r="B664" t="s">
        <v>720</v>
      </c>
      <c r="C664">
        <v>130</v>
      </c>
      <c r="D664" t="s">
        <v>725</v>
      </c>
      <c r="E664" s="26">
        <v>45146</v>
      </c>
      <c r="F664">
        <v>60</v>
      </c>
      <c r="G664">
        <v>2.5</v>
      </c>
      <c r="L664">
        <v>2024</v>
      </c>
      <c r="M664" t="s">
        <v>1783</v>
      </c>
      <c r="N664">
        <f>ROUND(Calls[[#This Row],[Satisfaction Rating]],0)</f>
        <v>3</v>
      </c>
    </row>
    <row r="665" spans="1:14" x14ac:dyDescent="0.45">
      <c r="A665" t="s">
        <v>1400</v>
      </c>
      <c r="B665" t="s">
        <v>751</v>
      </c>
      <c r="C665">
        <v>120</v>
      </c>
      <c r="D665" t="s">
        <v>716</v>
      </c>
      <c r="E665" s="26">
        <v>45148</v>
      </c>
      <c r="F665">
        <v>58</v>
      </c>
      <c r="G665">
        <v>4.5999999999999996</v>
      </c>
      <c r="L665">
        <v>2024</v>
      </c>
      <c r="M665" t="s">
        <v>1785</v>
      </c>
      <c r="N665">
        <f>ROUND(Calls[[#This Row],[Satisfaction Rating]],0)</f>
        <v>5</v>
      </c>
    </row>
    <row r="666" spans="1:14" x14ac:dyDescent="0.45">
      <c r="A666" t="s">
        <v>1401</v>
      </c>
      <c r="B666" t="s">
        <v>742</v>
      </c>
      <c r="C666">
        <v>75</v>
      </c>
      <c r="D666" t="s">
        <v>743</v>
      </c>
      <c r="E666" s="26">
        <v>45148</v>
      </c>
      <c r="F666">
        <v>220</v>
      </c>
      <c r="G666">
        <v>4.7</v>
      </c>
      <c r="L666">
        <v>2024</v>
      </c>
      <c r="M666" t="s">
        <v>1785</v>
      </c>
      <c r="N666">
        <f>ROUND(Calls[[#This Row],[Satisfaction Rating]],0)</f>
        <v>5</v>
      </c>
    </row>
    <row r="667" spans="1:14" x14ac:dyDescent="0.45">
      <c r="A667" t="s">
        <v>1402</v>
      </c>
      <c r="B667" t="s">
        <v>715</v>
      </c>
      <c r="C667">
        <v>63</v>
      </c>
      <c r="D667" t="s">
        <v>743</v>
      </c>
      <c r="E667" s="26">
        <v>45148</v>
      </c>
      <c r="F667">
        <v>27</v>
      </c>
      <c r="G667">
        <v>3.6</v>
      </c>
      <c r="L667">
        <v>2024</v>
      </c>
      <c r="M667" t="s">
        <v>1785</v>
      </c>
      <c r="N667">
        <f>ROUND(Calls[[#This Row],[Satisfaction Rating]],0)</f>
        <v>4</v>
      </c>
    </row>
    <row r="668" spans="1:14" x14ac:dyDescent="0.45">
      <c r="A668" t="s">
        <v>1403</v>
      </c>
      <c r="B668" t="s">
        <v>746</v>
      </c>
      <c r="C668">
        <v>74</v>
      </c>
      <c r="D668" t="s">
        <v>743</v>
      </c>
      <c r="E668" s="26">
        <v>45150</v>
      </c>
      <c r="F668">
        <v>26</v>
      </c>
      <c r="G668">
        <v>4.3</v>
      </c>
      <c r="L668">
        <v>2024</v>
      </c>
      <c r="M668" t="s">
        <v>1787</v>
      </c>
      <c r="N668">
        <f>ROUND(Calls[[#This Row],[Satisfaction Rating]],0)</f>
        <v>4</v>
      </c>
    </row>
    <row r="669" spans="1:14" x14ac:dyDescent="0.45">
      <c r="A669" t="s">
        <v>1404</v>
      </c>
      <c r="B669" t="s">
        <v>733</v>
      </c>
      <c r="C669">
        <v>134</v>
      </c>
      <c r="D669" t="s">
        <v>737</v>
      </c>
      <c r="E669" s="26">
        <v>45151</v>
      </c>
      <c r="F669">
        <v>160</v>
      </c>
      <c r="G669">
        <v>4.7</v>
      </c>
      <c r="L669">
        <v>2024</v>
      </c>
      <c r="M669" t="s">
        <v>1781</v>
      </c>
      <c r="N669">
        <f>ROUND(Calls[[#This Row],[Satisfaction Rating]],0)</f>
        <v>5</v>
      </c>
    </row>
    <row r="670" spans="1:14" x14ac:dyDescent="0.45">
      <c r="A670" t="s">
        <v>1405</v>
      </c>
      <c r="B670" t="s">
        <v>747</v>
      </c>
      <c r="C670">
        <v>103</v>
      </c>
      <c r="D670" t="s">
        <v>725</v>
      </c>
      <c r="E670" s="26">
        <v>45151</v>
      </c>
      <c r="F670">
        <v>200</v>
      </c>
      <c r="G670">
        <v>4.9000000000000004</v>
      </c>
      <c r="L670">
        <v>2024</v>
      </c>
      <c r="M670" t="s">
        <v>1781</v>
      </c>
      <c r="N670">
        <f>ROUND(Calls[[#This Row],[Satisfaction Rating]],0)</f>
        <v>5</v>
      </c>
    </row>
    <row r="671" spans="1:14" x14ac:dyDescent="0.45">
      <c r="A671" t="s">
        <v>1406</v>
      </c>
      <c r="B671" t="s">
        <v>747</v>
      </c>
      <c r="C671">
        <v>155</v>
      </c>
      <c r="D671" t="s">
        <v>716</v>
      </c>
      <c r="E671" s="26">
        <v>45154</v>
      </c>
      <c r="F671">
        <v>135</v>
      </c>
      <c r="G671">
        <v>4.9000000000000004</v>
      </c>
      <c r="L671">
        <v>2024</v>
      </c>
      <c r="M671" t="s">
        <v>1784</v>
      </c>
      <c r="N671">
        <f>ROUND(Calls[[#This Row],[Satisfaction Rating]],0)</f>
        <v>5</v>
      </c>
    </row>
    <row r="672" spans="1:14" x14ac:dyDescent="0.45">
      <c r="A672" t="s">
        <v>1407</v>
      </c>
      <c r="B672" t="s">
        <v>715</v>
      </c>
      <c r="C672">
        <v>128</v>
      </c>
      <c r="D672" t="s">
        <v>725</v>
      </c>
      <c r="E672" s="26">
        <v>45155</v>
      </c>
      <c r="F672">
        <v>22</v>
      </c>
      <c r="G672">
        <v>1.9</v>
      </c>
      <c r="L672">
        <v>2024</v>
      </c>
      <c r="M672" t="s">
        <v>1785</v>
      </c>
      <c r="N672">
        <f>ROUND(Calls[[#This Row],[Satisfaction Rating]],0)</f>
        <v>2</v>
      </c>
    </row>
    <row r="673" spans="1:14" x14ac:dyDescent="0.45">
      <c r="A673" t="s">
        <v>1408</v>
      </c>
      <c r="B673" t="s">
        <v>742</v>
      </c>
      <c r="C673">
        <v>89</v>
      </c>
      <c r="D673" t="s">
        <v>737</v>
      </c>
      <c r="E673" s="26">
        <v>45156</v>
      </c>
      <c r="F673">
        <v>164</v>
      </c>
      <c r="G673">
        <v>4.5</v>
      </c>
      <c r="L673">
        <v>2024</v>
      </c>
      <c r="M673" t="s">
        <v>1786</v>
      </c>
      <c r="N673">
        <f>ROUND(Calls[[#This Row],[Satisfaction Rating]],0)</f>
        <v>5</v>
      </c>
    </row>
    <row r="674" spans="1:14" x14ac:dyDescent="0.45">
      <c r="A674" t="s">
        <v>1409</v>
      </c>
      <c r="B674" t="s">
        <v>730</v>
      </c>
      <c r="C674">
        <v>81</v>
      </c>
      <c r="D674" t="s">
        <v>716</v>
      </c>
      <c r="E674" s="26">
        <v>45156</v>
      </c>
      <c r="F674">
        <v>21</v>
      </c>
      <c r="G674">
        <v>4.9000000000000004</v>
      </c>
      <c r="L674">
        <v>2024</v>
      </c>
      <c r="M674" t="s">
        <v>1786</v>
      </c>
      <c r="N674">
        <f>ROUND(Calls[[#This Row],[Satisfaction Rating]],0)</f>
        <v>5</v>
      </c>
    </row>
    <row r="675" spans="1:14" x14ac:dyDescent="0.45">
      <c r="A675" t="s">
        <v>1410</v>
      </c>
      <c r="B675" t="s">
        <v>742</v>
      </c>
      <c r="C675">
        <v>66</v>
      </c>
      <c r="D675" t="s">
        <v>737</v>
      </c>
      <c r="E675" s="26">
        <v>45157</v>
      </c>
      <c r="F675">
        <v>120</v>
      </c>
      <c r="G675">
        <v>4.5</v>
      </c>
      <c r="L675">
        <v>2024</v>
      </c>
      <c r="M675" t="s">
        <v>1787</v>
      </c>
      <c r="N675">
        <f>ROUND(Calls[[#This Row],[Satisfaction Rating]],0)</f>
        <v>5</v>
      </c>
    </row>
    <row r="676" spans="1:14" x14ac:dyDescent="0.45">
      <c r="A676" t="s">
        <v>1411</v>
      </c>
      <c r="B676" t="s">
        <v>735</v>
      </c>
      <c r="C676">
        <v>61</v>
      </c>
      <c r="D676" t="s">
        <v>731</v>
      </c>
      <c r="E676" s="26">
        <v>45157</v>
      </c>
      <c r="F676">
        <v>93</v>
      </c>
      <c r="G676">
        <v>2.7</v>
      </c>
      <c r="L676">
        <v>2024</v>
      </c>
      <c r="M676" t="s">
        <v>1787</v>
      </c>
      <c r="N676">
        <f>ROUND(Calls[[#This Row],[Satisfaction Rating]],0)</f>
        <v>3</v>
      </c>
    </row>
    <row r="677" spans="1:14" x14ac:dyDescent="0.45">
      <c r="A677" t="s">
        <v>1412</v>
      </c>
      <c r="B677" t="s">
        <v>730</v>
      </c>
      <c r="C677">
        <v>128</v>
      </c>
      <c r="D677" t="s">
        <v>731</v>
      </c>
      <c r="E677" s="26">
        <v>45157</v>
      </c>
      <c r="F677">
        <v>135</v>
      </c>
      <c r="G677">
        <v>2.1</v>
      </c>
      <c r="L677">
        <v>2024</v>
      </c>
      <c r="M677" t="s">
        <v>1787</v>
      </c>
      <c r="N677">
        <f>ROUND(Calls[[#This Row],[Satisfaction Rating]],0)</f>
        <v>2</v>
      </c>
    </row>
    <row r="678" spans="1:14" x14ac:dyDescent="0.45">
      <c r="A678" t="s">
        <v>1413</v>
      </c>
      <c r="B678" t="s">
        <v>747</v>
      </c>
      <c r="C678">
        <v>30</v>
      </c>
      <c r="D678" t="s">
        <v>716</v>
      </c>
      <c r="E678" s="26">
        <v>45157</v>
      </c>
      <c r="F678">
        <v>210</v>
      </c>
      <c r="G678">
        <v>4.2</v>
      </c>
      <c r="L678">
        <v>2024</v>
      </c>
      <c r="M678" t="s">
        <v>1787</v>
      </c>
      <c r="N678">
        <f>ROUND(Calls[[#This Row],[Satisfaction Rating]],0)</f>
        <v>4</v>
      </c>
    </row>
    <row r="679" spans="1:14" x14ac:dyDescent="0.45">
      <c r="A679" t="s">
        <v>1414</v>
      </c>
      <c r="B679" t="s">
        <v>738</v>
      </c>
      <c r="C679">
        <v>63</v>
      </c>
      <c r="D679" t="s">
        <v>731</v>
      </c>
      <c r="E679" s="26">
        <v>45158</v>
      </c>
      <c r="F679">
        <v>29</v>
      </c>
      <c r="G679">
        <v>4.7</v>
      </c>
      <c r="L679">
        <v>2024</v>
      </c>
      <c r="M679" t="s">
        <v>1781</v>
      </c>
      <c r="N679">
        <f>ROUND(Calls[[#This Row],[Satisfaction Rating]],0)</f>
        <v>5</v>
      </c>
    </row>
    <row r="680" spans="1:14" x14ac:dyDescent="0.45">
      <c r="A680" t="s">
        <v>1415</v>
      </c>
      <c r="B680" t="s">
        <v>721</v>
      </c>
      <c r="C680">
        <v>64</v>
      </c>
      <c r="D680" t="s">
        <v>743</v>
      </c>
      <c r="E680" s="26">
        <v>45158</v>
      </c>
      <c r="F680">
        <v>111</v>
      </c>
      <c r="G680">
        <v>3.9</v>
      </c>
      <c r="L680">
        <v>2024</v>
      </c>
      <c r="M680" t="s">
        <v>1781</v>
      </c>
      <c r="N680">
        <f>ROUND(Calls[[#This Row],[Satisfaction Rating]],0)</f>
        <v>4</v>
      </c>
    </row>
    <row r="681" spans="1:14" x14ac:dyDescent="0.45">
      <c r="A681" t="s">
        <v>1416</v>
      </c>
      <c r="B681" t="s">
        <v>728</v>
      </c>
      <c r="C681">
        <v>151</v>
      </c>
      <c r="D681" t="s">
        <v>725</v>
      </c>
      <c r="E681" s="26">
        <v>45159</v>
      </c>
      <c r="F681">
        <v>63</v>
      </c>
      <c r="G681">
        <v>4.0999999999999996</v>
      </c>
      <c r="L681">
        <v>2024</v>
      </c>
      <c r="M681" t="s">
        <v>1782</v>
      </c>
      <c r="N681">
        <f>ROUND(Calls[[#This Row],[Satisfaction Rating]],0)</f>
        <v>4</v>
      </c>
    </row>
    <row r="682" spans="1:14" x14ac:dyDescent="0.45">
      <c r="A682" t="s">
        <v>1417</v>
      </c>
      <c r="B682" t="s">
        <v>717</v>
      </c>
      <c r="C682">
        <v>116</v>
      </c>
      <c r="D682" t="s">
        <v>737</v>
      </c>
      <c r="E682" s="26">
        <v>45159</v>
      </c>
      <c r="F682">
        <v>44</v>
      </c>
      <c r="G682">
        <v>3.8</v>
      </c>
      <c r="L682">
        <v>2024</v>
      </c>
      <c r="M682" t="s">
        <v>1782</v>
      </c>
      <c r="N682">
        <f>ROUND(Calls[[#This Row],[Satisfaction Rating]],0)</f>
        <v>4</v>
      </c>
    </row>
    <row r="683" spans="1:14" x14ac:dyDescent="0.45">
      <c r="A683" t="s">
        <v>1418</v>
      </c>
      <c r="B683" t="s">
        <v>728</v>
      </c>
      <c r="C683">
        <v>111</v>
      </c>
      <c r="D683" t="s">
        <v>737</v>
      </c>
      <c r="E683" s="26">
        <v>45161</v>
      </c>
      <c r="F683">
        <v>120</v>
      </c>
      <c r="G683">
        <v>1.8</v>
      </c>
      <c r="L683">
        <v>2024</v>
      </c>
      <c r="M683" t="s">
        <v>1784</v>
      </c>
      <c r="N683">
        <f>ROUND(Calls[[#This Row],[Satisfaction Rating]],0)</f>
        <v>2</v>
      </c>
    </row>
    <row r="684" spans="1:14" x14ac:dyDescent="0.45">
      <c r="A684" t="s">
        <v>1419</v>
      </c>
      <c r="B684" t="s">
        <v>730</v>
      </c>
      <c r="C684">
        <v>15</v>
      </c>
      <c r="D684" t="s">
        <v>737</v>
      </c>
      <c r="E684" s="26">
        <v>45161</v>
      </c>
      <c r="F684">
        <v>120</v>
      </c>
      <c r="G684">
        <v>4.0999999999999996</v>
      </c>
      <c r="L684">
        <v>2024</v>
      </c>
      <c r="M684" t="s">
        <v>1784</v>
      </c>
      <c r="N684">
        <f>ROUND(Calls[[#This Row],[Satisfaction Rating]],0)</f>
        <v>4</v>
      </c>
    </row>
    <row r="685" spans="1:14" x14ac:dyDescent="0.45">
      <c r="A685" t="s">
        <v>1420</v>
      </c>
      <c r="B685" t="s">
        <v>721</v>
      </c>
      <c r="C685">
        <v>18</v>
      </c>
      <c r="D685" t="s">
        <v>725</v>
      </c>
      <c r="E685" s="26">
        <v>45162</v>
      </c>
      <c r="F685">
        <v>40</v>
      </c>
      <c r="G685">
        <v>4.4000000000000004</v>
      </c>
      <c r="L685">
        <v>2024</v>
      </c>
      <c r="M685" t="s">
        <v>1785</v>
      </c>
      <c r="N685">
        <f>ROUND(Calls[[#This Row],[Satisfaction Rating]],0)</f>
        <v>4</v>
      </c>
    </row>
    <row r="686" spans="1:14" x14ac:dyDescent="0.45">
      <c r="A686" t="s">
        <v>1421</v>
      </c>
      <c r="B686" t="s">
        <v>735</v>
      </c>
      <c r="C686">
        <v>146</v>
      </c>
      <c r="D686" t="s">
        <v>731</v>
      </c>
      <c r="E686" s="26">
        <v>45162</v>
      </c>
      <c r="F686">
        <v>160</v>
      </c>
      <c r="G686">
        <v>4.0999999999999996</v>
      </c>
      <c r="L686">
        <v>2024</v>
      </c>
      <c r="M686" t="s">
        <v>1785</v>
      </c>
      <c r="N686">
        <f>ROUND(Calls[[#This Row],[Satisfaction Rating]],0)</f>
        <v>4</v>
      </c>
    </row>
    <row r="687" spans="1:14" x14ac:dyDescent="0.45">
      <c r="A687" t="s">
        <v>1422</v>
      </c>
      <c r="B687" t="s">
        <v>747</v>
      </c>
      <c r="C687">
        <v>73</v>
      </c>
      <c r="D687" t="s">
        <v>737</v>
      </c>
      <c r="E687" s="26">
        <v>45163</v>
      </c>
      <c r="F687">
        <v>44</v>
      </c>
      <c r="G687">
        <v>3.8</v>
      </c>
      <c r="L687">
        <v>2024</v>
      </c>
      <c r="M687" t="s">
        <v>1786</v>
      </c>
      <c r="N687">
        <f>ROUND(Calls[[#This Row],[Satisfaction Rating]],0)</f>
        <v>4</v>
      </c>
    </row>
    <row r="688" spans="1:14" x14ac:dyDescent="0.45">
      <c r="A688" t="s">
        <v>1423</v>
      </c>
      <c r="B688" t="s">
        <v>728</v>
      </c>
      <c r="C688">
        <v>108</v>
      </c>
      <c r="D688" t="s">
        <v>725</v>
      </c>
      <c r="E688" s="26">
        <v>45163</v>
      </c>
      <c r="F688">
        <v>80</v>
      </c>
      <c r="G688">
        <v>4.3</v>
      </c>
      <c r="L688">
        <v>2024</v>
      </c>
      <c r="M688" t="s">
        <v>1786</v>
      </c>
      <c r="N688">
        <f>ROUND(Calls[[#This Row],[Satisfaction Rating]],0)</f>
        <v>4</v>
      </c>
    </row>
    <row r="689" spans="1:14" x14ac:dyDescent="0.45">
      <c r="A689" t="s">
        <v>1424</v>
      </c>
      <c r="B689" t="s">
        <v>733</v>
      </c>
      <c r="C689">
        <v>52</v>
      </c>
      <c r="D689" t="s">
        <v>725</v>
      </c>
      <c r="E689" s="26">
        <v>45164</v>
      </c>
      <c r="F689">
        <v>66</v>
      </c>
      <c r="G689">
        <v>4.5</v>
      </c>
      <c r="L689">
        <v>2024</v>
      </c>
      <c r="M689" t="s">
        <v>1787</v>
      </c>
      <c r="N689">
        <f>ROUND(Calls[[#This Row],[Satisfaction Rating]],0)</f>
        <v>5</v>
      </c>
    </row>
    <row r="690" spans="1:14" x14ac:dyDescent="0.45">
      <c r="A690" t="s">
        <v>1425</v>
      </c>
      <c r="B690" t="s">
        <v>717</v>
      </c>
      <c r="C690">
        <v>165</v>
      </c>
      <c r="D690" t="s">
        <v>743</v>
      </c>
      <c r="E690" s="26">
        <v>45164</v>
      </c>
      <c r="F690">
        <v>82</v>
      </c>
      <c r="G690">
        <v>3.4</v>
      </c>
      <c r="L690">
        <v>2024</v>
      </c>
      <c r="M690" t="s">
        <v>1787</v>
      </c>
      <c r="N690">
        <f>ROUND(Calls[[#This Row],[Satisfaction Rating]],0)</f>
        <v>3</v>
      </c>
    </row>
    <row r="691" spans="1:14" x14ac:dyDescent="0.45">
      <c r="A691" t="s">
        <v>1426</v>
      </c>
      <c r="B691" t="s">
        <v>735</v>
      </c>
      <c r="C691">
        <v>104</v>
      </c>
      <c r="D691" t="s">
        <v>737</v>
      </c>
      <c r="E691" s="26">
        <v>45164</v>
      </c>
      <c r="F691">
        <v>66</v>
      </c>
      <c r="G691">
        <v>4.8</v>
      </c>
      <c r="L691">
        <v>2024</v>
      </c>
      <c r="M691" t="s">
        <v>1787</v>
      </c>
      <c r="N691">
        <f>ROUND(Calls[[#This Row],[Satisfaction Rating]],0)</f>
        <v>5</v>
      </c>
    </row>
    <row r="692" spans="1:14" x14ac:dyDescent="0.45">
      <c r="A692" t="s">
        <v>1427</v>
      </c>
      <c r="B692" t="s">
        <v>747</v>
      </c>
      <c r="C692">
        <v>131</v>
      </c>
      <c r="D692" t="s">
        <v>731</v>
      </c>
      <c r="E692" s="26">
        <v>45164</v>
      </c>
      <c r="F692">
        <v>92</v>
      </c>
      <c r="G692">
        <v>4.9000000000000004</v>
      </c>
      <c r="L692">
        <v>2024</v>
      </c>
      <c r="M692" t="s">
        <v>1787</v>
      </c>
      <c r="N692">
        <f>ROUND(Calls[[#This Row],[Satisfaction Rating]],0)</f>
        <v>5</v>
      </c>
    </row>
    <row r="693" spans="1:14" x14ac:dyDescent="0.45">
      <c r="A693" t="s">
        <v>1428</v>
      </c>
      <c r="B693" t="s">
        <v>751</v>
      </c>
      <c r="C693">
        <v>80</v>
      </c>
      <c r="D693" t="s">
        <v>743</v>
      </c>
      <c r="E693" s="26">
        <v>45165</v>
      </c>
      <c r="F693">
        <v>104</v>
      </c>
      <c r="G693">
        <v>4.7</v>
      </c>
      <c r="L693">
        <v>2024</v>
      </c>
      <c r="M693" t="s">
        <v>1781</v>
      </c>
      <c r="N693">
        <f>ROUND(Calls[[#This Row],[Satisfaction Rating]],0)</f>
        <v>5</v>
      </c>
    </row>
    <row r="694" spans="1:14" x14ac:dyDescent="0.45">
      <c r="A694" t="s">
        <v>1429</v>
      </c>
      <c r="B694" t="s">
        <v>730</v>
      </c>
      <c r="C694">
        <v>49</v>
      </c>
      <c r="D694" t="s">
        <v>737</v>
      </c>
      <c r="E694" s="26">
        <v>45165</v>
      </c>
      <c r="F694">
        <v>105</v>
      </c>
      <c r="G694">
        <v>3.3</v>
      </c>
      <c r="L694">
        <v>2024</v>
      </c>
      <c r="M694" t="s">
        <v>1781</v>
      </c>
      <c r="N694">
        <f>ROUND(Calls[[#This Row],[Satisfaction Rating]],0)</f>
        <v>3</v>
      </c>
    </row>
    <row r="695" spans="1:14" x14ac:dyDescent="0.45">
      <c r="A695" t="s">
        <v>1430</v>
      </c>
      <c r="B695" t="s">
        <v>717</v>
      </c>
      <c r="C695">
        <v>73</v>
      </c>
      <c r="D695" t="s">
        <v>737</v>
      </c>
      <c r="E695" s="26">
        <v>45165</v>
      </c>
      <c r="F695">
        <v>100</v>
      </c>
      <c r="G695">
        <v>2.8</v>
      </c>
      <c r="L695">
        <v>2024</v>
      </c>
      <c r="M695" t="s">
        <v>1781</v>
      </c>
      <c r="N695">
        <f>ROUND(Calls[[#This Row],[Satisfaction Rating]],0)</f>
        <v>3</v>
      </c>
    </row>
    <row r="696" spans="1:14" x14ac:dyDescent="0.45">
      <c r="A696" t="s">
        <v>1431</v>
      </c>
      <c r="B696" t="s">
        <v>735</v>
      </c>
      <c r="C696">
        <v>117</v>
      </c>
      <c r="D696" t="s">
        <v>743</v>
      </c>
      <c r="E696" s="26">
        <v>45165</v>
      </c>
      <c r="F696">
        <v>90</v>
      </c>
      <c r="G696">
        <v>4.0999999999999996</v>
      </c>
      <c r="L696">
        <v>2024</v>
      </c>
      <c r="M696" t="s">
        <v>1781</v>
      </c>
      <c r="N696">
        <f>ROUND(Calls[[#This Row],[Satisfaction Rating]],0)</f>
        <v>4</v>
      </c>
    </row>
    <row r="697" spans="1:14" x14ac:dyDescent="0.45">
      <c r="A697" t="s">
        <v>1432</v>
      </c>
      <c r="B697" t="s">
        <v>724</v>
      </c>
      <c r="C697">
        <v>38</v>
      </c>
      <c r="D697" t="s">
        <v>716</v>
      </c>
      <c r="E697" s="26">
        <v>45165</v>
      </c>
      <c r="F697">
        <v>110</v>
      </c>
      <c r="G697">
        <v>3.5</v>
      </c>
      <c r="L697">
        <v>2024</v>
      </c>
      <c r="M697" t="s">
        <v>1781</v>
      </c>
      <c r="N697">
        <f>ROUND(Calls[[#This Row],[Satisfaction Rating]],0)</f>
        <v>4</v>
      </c>
    </row>
    <row r="698" spans="1:14" x14ac:dyDescent="0.45">
      <c r="A698" t="s">
        <v>1433</v>
      </c>
      <c r="B698" t="s">
        <v>733</v>
      </c>
      <c r="C698">
        <v>109</v>
      </c>
      <c r="D698" t="s">
        <v>743</v>
      </c>
      <c r="E698" s="26">
        <v>45167</v>
      </c>
      <c r="F698">
        <v>68</v>
      </c>
      <c r="G698">
        <v>2.2999999999999998</v>
      </c>
      <c r="L698">
        <v>2024</v>
      </c>
      <c r="M698" t="s">
        <v>1783</v>
      </c>
      <c r="N698">
        <f>ROUND(Calls[[#This Row],[Satisfaction Rating]],0)</f>
        <v>2</v>
      </c>
    </row>
    <row r="699" spans="1:14" x14ac:dyDescent="0.45">
      <c r="A699" t="s">
        <v>1434</v>
      </c>
      <c r="B699" t="s">
        <v>730</v>
      </c>
      <c r="C699">
        <v>70</v>
      </c>
      <c r="D699" t="s">
        <v>725</v>
      </c>
      <c r="E699" s="26">
        <v>45168</v>
      </c>
      <c r="F699">
        <v>210</v>
      </c>
      <c r="G699">
        <v>4.0999999999999996</v>
      </c>
      <c r="L699">
        <v>2024</v>
      </c>
      <c r="M699" t="s">
        <v>1784</v>
      </c>
      <c r="N699">
        <f>ROUND(Calls[[#This Row],[Satisfaction Rating]],0)</f>
        <v>4</v>
      </c>
    </row>
    <row r="700" spans="1:14" x14ac:dyDescent="0.45">
      <c r="A700" t="s">
        <v>1435</v>
      </c>
      <c r="B700" t="s">
        <v>720</v>
      </c>
      <c r="C700">
        <v>51</v>
      </c>
      <c r="D700" t="s">
        <v>716</v>
      </c>
      <c r="E700" s="26">
        <v>45168</v>
      </c>
      <c r="F700">
        <v>111</v>
      </c>
      <c r="G700">
        <v>4.3</v>
      </c>
      <c r="L700">
        <v>2024</v>
      </c>
      <c r="M700" t="s">
        <v>1784</v>
      </c>
      <c r="N700">
        <f>ROUND(Calls[[#This Row],[Satisfaction Rating]],0)</f>
        <v>4</v>
      </c>
    </row>
    <row r="701" spans="1:14" x14ac:dyDescent="0.45">
      <c r="A701" t="s">
        <v>1436</v>
      </c>
      <c r="B701" t="s">
        <v>720</v>
      </c>
      <c r="C701">
        <v>100</v>
      </c>
      <c r="D701" t="s">
        <v>725</v>
      </c>
      <c r="E701" s="26">
        <v>45169</v>
      </c>
      <c r="F701">
        <v>45</v>
      </c>
      <c r="G701">
        <v>4.9000000000000004</v>
      </c>
      <c r="L701">
        <v>2024</v>
      </c>
      <c r="M701" t="s">
        <v>1785</v>
      </c>
      <c r="N701">
        <f>ROUND(Calls[[#This Row],[Satisfaction Rating]],0)</f>
        <v>5</v>
      </c>
    </row>
    <row r="702" spans="1:14" x14ac:dyDescent="0.45">
      <c r="A702" t="s">
        <v>1437</v>
      </c>
      <c r="B702" t="s">
        <v>746</v>
      </c>
      <c r="C702">
        <v>124</v>
      </c>
      <c r="D702" t="s">
        <v>716</v>
      </c>
      <c r="E702" s="26">
        <v>45170</v>
      </c>
      <c r="F702">
        <v>132</v>
      </c>
      <c r="G702">
        <v>4</v>
      </c>
      <c r="L702">
        <v>2024</v>
      </c>
      <c r="M702" t="s">
        <v>1786</v>
      </c>
      <c r="N702">
        <f>ROUND(Calls[[#This Row],[Satisfaction Rating]],0)</f>
        <v>4</v>
      </c>
    </row>
    <row r="703" spans="1:14" x14ac:dyDescent="0.45">
      <c r="A703" t="s">
        <v>1438</v>
      </c>
      <c r="B703" t="s">
        <v>715</v>
      </c>
      <c r="C703">
        <v>143</v>
      </c>
      <c r="D703" t="s">
        <v>743</v>
      </c>
      <c r="E703" s="26">
        <v>45170</v>
      </c>
      <c r="F703">
        <v>20</v>
      </c>
      <c r="G703">
        <v>4.7</v>
      </c>
      <c r="L703">
        <v>2024</v>
      </c>
      <c r="M703" t="s">
        <v>1786</v>
      </c>
      <c r="N703">
        <f>ROUND(Calls[[#This Row],[Satisfaction Rating]],0)</f>
        <v>5</v>
      </c>
    </row>
    <row r="704" spans="1:14" x14ac:dyDescent="0.45">
      <c r="A704" t="s">
        <v>1439</v>
      </c>
      <c r="B704" t="s">
        <v>742</v>
      </c>
      <c r="C704">
        <v>96</v>
      </c>
      <c r="D704" t="s">
        <v>737</v>
      </c>
      <c r="E704" s="26">
        <v>45170</v>
      </c>
      <c r="F704">
        <v>36</v>
      </c>
      <c r="G704">
        <v>3.4</v>
      </c>
      <c r="L704">
        <v>2024</v>
      </c>
      <c r="M704" t="s">
        <v>1786</v>
      </c>
      <c r="N704">
        <f>ROUND(Calls[[#This Row],[Satisfaction Rating]],0)</f>
        <v>3</v>
      </c>
    </row>
    <row r="705" spans="1:14" x14ac:dyDescent="0.45">
      <c r="A705" t="s">
        <v>1440</v>
      </c>
      <c r="B705" t="s">
        <v>717</v>
      </c>
      <c r="C705">
        <v>84</v>
      </c>
      <c r="D705" t="s">
        <v>725</v>
      </c>
      <c r="E705" s="26">
        <v>45172</v>
      </c>
      <c r="F705">
        <v>72</v>
      </c>
      <c r="G705">
        <v>4</v>
      </c>
      <c r="L705">
        <v>2024</v>
      </c>
      <c r="M705" t="s">
        <v>1781</v>
      </c>
      <c r="N705">
        <f>ROUND(Calls[[#This Row],[Satisfaction Rating]],0)</f>
        <v>4</v>
      </c>
    </row>
    <row r="706" spans="1:14" x14ac:dyDescent="0.45">
      <c r="A706" t="s">
        <v>1441</v>
      </c>
      <c r="B706" t="s">
        <v>740</v>
      </c>
      <c r="C706">
        <v>111</v>
      </c>
      <c r="D706" t="s">
        <v>725</v>
      </c>
      <c r="E706" s="26">
        <v>45172</v>
      </c>
      <c r="F706">
        <v>63</v>
      </c>
      <c r="G706">
        <v>4.5</v>
      </c>
      <c r="L706">
        <v>2024</v>
      </c>
      <c r="M706" t="s">
        <v>1781</v>
      </c>
      <c r="N706">
        <f>ROUND(Calls[[#This Row],[Satisfaction Rating]],0)</f>
        <v>5</v>
      </c>
    </row>
    <row r="707" spans="1:14" x14ac:dyDescent="0.45">
      <c r="A707" t="s">
        <v>1442</v>
      </c>
      <c r="B707" t="s">
        <v>740</v>
      </c>
      <c r="C707">
        <v>103</v>
      </c>
      <c r="D707" t="s">
        <v>716</v>
      </c>
      <c r="E707" s="26">
        <v>45173</v>
      </c>
      <c r="F707">
        <v>44</v>
      </c>
      <c r="G707">
        <v>4.5</v>
      </c>
      <c r="L707">
        <v>2024</v>
      </c>
      <c r="M707" t="s">
        <v>1782</v>
      </c>
      <c r="N707">
        <f>ROUND(Calls[[#This Row],[Satisfaction Rating]],0)</f>
        <v>5</v>
      </c>
    </row>
    <row r="708" spans="1:14" x14ac:dyDescent="0.45">
      <c r="A708" t="s">
        <v>1443</v>
      </c>
      <c r="B708" t="s">
        <v>715</v>
      </c>
      <c r="C708">
        <v>61</v>
      </c>
      <c r="D708" t="s">
        <v>731</v>
      </c>
      <c r="E708" s="26">
        <v>45173</v>
      </c>
      <c r="F708">
        <v>132</v>
      </c>
      <c r="G708">
        <v>4.9000000000000004</v>
      </c>
      <c r="L708">
        <v>2024</v>
      </c>
      <c r="M708" t="s">
        <v>1782</v>
      </c>
      <c r="N708">
        <f>ROUND(Calls[[#This Row],[Satisfaction Rating]],0)</f>
        <v>5</v>
      </c>
    </row>
    <row r="709" spans="1:14" x14ac:dyDescent="0.45">
      <c r="A709" t="s">
        <v>1444</v>
      </c>
      <c r="B709" t="s">
        <v>747</v>
      </c>
      <c r="C709">
        <v>113</v>
      </c>
      <c r="D709" t="s">
        <v>737</v>
      </c>
      <c r="E709" s="26">
        <v>45173</v>
      </c>
      <c r="F709">
        <v>46</v>
      </c>
      <c r="G709">
        <v>4.4000000000000004</v>
      </c>
      <c r="L709">
        <v>2024</v>
      </c>
      <c r="M709" t="s">
        <v>1782</v>
      </c>
      <c r="N709">
        <f>ROUND(Calls[[#This Row],[Satisfaction Rating]],0)</f>
        <v>4</v>
      </c>
    </row>
    <row r="710" spans="1:14" x14ac:dyDescent="0.45">
      <c r="A710" t="s">
        <v>1445</v>
      </c>
      <c r="B710" t="s">
        <v>747</v>
      </c>
      <c r="C710">
        <v>96</v>
      </c>
      <c r="D710" t="s">
        <v>737</v>
      </c>
      <c r="E710" s="26">
        <v>45173</v>
      </c>
      <c r="F710">
        <v>96</v>
      </c>
      <c r="G710">
        <v>2.9</v>
      </c>
      <c r="L710">
        <v>2024</v>
      </c>
      <c r="M710" t="s">
        <v>1782</v>
      </c>
      <c r="N710">
        <f>ROUND(Calls[[#This Row],[Satisfaction Rating]],0)</f>
        <v>3</v>
      </c>
    </row>
    <row r="711" spans="1:14" x14ac:dyDescent="0.45">
      <c r="A711" t="s">
        <v>1446</v>
      </c>
      <c r="B711" t="s">
        <v>721</v>
      </c>
      <c r="C711">
        <v>131</v>
      </c>
      <c r="D711" t="s">
        <v>716</v>
      </c>
      <c r="E711" s="26">
        <v>45174</v>
      </c>
      <c r="F711">
        <v>75</v>
      </c>
      <c r="G711">
        <v>4.4000000000000004</v>
      </c>
      <c r="L711">
        <v>2024</v>
      </c>
      <c r="M711" t="s">
        <v>1783</v>
      </c>
      <c r="N711">
        <f>ROUND(Calls[[#This Row],[Satisfaction Rating]],0)</f>
        <v>4</v>
      </c>
    </row>
    <row r="712" spans="1:14" x14ac:dyDescent="0.45">
      <c r="A712" t="s">
        <v>1447</v>
      </c>
      <c r="B712" t="s">
        <v>735</v>
      </c>
      <c r="C712">
        <v>52</v>
      </c>
      <c r="D712" t="s">
        <v>737</v>
      </c>
      <c r="E712" s="26">
        <v>45175</v>
      </c>
      <c r="F712">
        <v>88</v>
      </c>
      <c r="G712">
        <v>4.3</v>
      </c>
      <c r="L712">
        <v>2024</v>
      </c>
      <c r="M712" t="s">
        <v>1784</v>
      </c>
      <c r="N712">
        <f>ROUND(Calls[[#This Row],[Satisfaction Rating]],0)</f>
        <v>4</v>
      </c>
    </row>
    <row r="713" spans="1:14" x14ac:dyDescent="0.45">
      <c r="A713" t="s">
        <v>1448</v>
      </c>
      <c r="B713" t="s">
        <v>720</v>
      </c>
      <c r="C713">
        <v>100</v>
      </c>
      <c r="D713" t="s">
        <v>716</v>
      </c>
      <c r="E713" s="26">
        <v>45175</v>
      </c>
      <c r="F713">
        <v>24</v>
      </c>
      <c r="G713">
        <v>4.7</v>
      </c>
      <c r="L713">
        <v>2024</v>
      </c>
      <c r="M713" t="s">
        <v>1784</v>
      </c>
      <c r="N713">
        <f>ROUND(Calls[[#This Row],[Satisfaction Rating]],0)</f>
        <v>5</v>
      </c>
    </row>
    <row r="714" spans="1:14" x14ac:dyDescent="0.45">
      <c r="A714" t="s">
        <v>1449</v>
      </c>
      <c r="B714" t="s">
        <v>728</v>
      </c>
      <c r="C714">
        <v>58</v>
      </c>
      <c r="D714" t="s">
        <v>743</v>
      </c>
      <c r="E714" s="26">
        <v>45175</v>
      </c>
      <c r="F714">
        <v>96</v>
      </c>
      <c r="G714">
        <v>3.2</v>
      </c>
      <c r="L714">
        <v>2024</v>
      </c>
      <c r="M714" t="s">
        <v>1784</v>
      </c>
      <c r="N714">
        <f>ROUND(Calls[[#This Row],[Satisfaction Rating]],0)</f>
        <v>3</v>
      </c>
    </row>
    <row r="715" spans="1:14" x14ac:dyDescent="0.45">
      <c r="A715" t="s">
        <v>1450</v>
      </c>
      <c r="B715" t="s">
        <v>730</v>
      </c>
      <c r="C715">
        <v>144</v>
      </c>
      <c r="D715" t="s">
        <v>743</v>
      </c>
      <c r="E715" s="26">
        <v>45176</v>
      </c>
      <c r="F715">
        <v>124</v>
      </c>
      <c r="G715">
        <v>2.2999999999999998</v>
      </c>
      <c r="L715">
        <v>2024</v>
      </c>
      <c r="M715" t="s">
        <v>1785</v>
      </c>
      <c r="N715">
        <f>ROUND(Calls[[#This Row],[Satisfaction Rating]],0)</f>
        <v>2</v>
      </c>
    </row>
    <row r="716" spans="1:14" x14ac:dyDescent="0.45">
      <c r="A716" t="s">
        <v>1451</v>
      </c>
      <c r="B716" t="s">
        <v>728</v>
      </c>
      <c r="C716">
        <v>53</v>
      </c>
      <c r="D716" t="s">
        <v>731</v>
      </c>
      <c r="E716" s="26">
        <v>45177</v>
      </c>
      <c r="F716">
        <v>130</v>
      </c>
      <c r="G716">
        <v>3.6</v>
      </c>
      <c r="L716">
        <v>2024</v>
      </c>
      <c r="M716" t="s">
        <v>1786</v>
      </c>
      <c r="N716">
        <f>ROUND(Calls[[#This Row],[Satisfaction Rating]],0)</f>
        <v>4</v>
      </c>
    </row>
    <row r="717" spans="1:14" x14ac:dyDescent="0.45">
      <c r="A717" t="s">
        <v>1452</v>
      </c>
      <c r="B717" t="s">
        <v>747</v>
      </c>
      <c r="C717">
        <v>97</v>
      </c>
      <c r="D717" t="s">
        <v>725</v>
      </c>
      <c r="E717" s="26">
        <v>45177</v>
      </c>
      <c r="F717">
        <v>45</v>
      </c>
      <c r="G717">
        <v>4.5999999999999996</v>
      </c>
      <c r="L717">
        <v>2024</v>
      </c>
      <c r="M717" t="s">
        <v>1786</v>
      </c>
      <c r="N717">
        <f>ROUND(Calls[[#This Row],[Satisfaction Rating]],0)</f>
        <v>5</v>
      </c>
    </row>
    <row r="718" spans="1:14" x14ac:dyDescent="0.45">
      <c r="A718" t="s">
        <v>1453</v>
      </c>
      <c r="B718" t="s">
        <v>724</v>
      </c>
      <c r="C718">
        <v>64</v>
      </c>
      <c r="D718" t="s">
        <v>743</v>
      </c>
      <c r="E718" s="26">
        <v>45177</v>
      </c>
      <c r="F718">
        <v>66</v>
      </c>
      <c r="G718">
        <v>4</v>
      </c>
      <c r="L718">
        <v>2024</v>
      </c>
      <c r="M718" t="s">
        <v>1786</v>
      </c>
      <c r="N718">
        <f>ROUND(Calls[[#This Row],[Satisfaction Rating]],0)</f>
        <v>4</v>
      </c>
    </row>
    <row r="719" spans="1:14" x14ac:dyDescent="0.45">
      <c r="A719" t="s">
        <v>1454</v>
      </c>
      <c r="B719" t="s">
        <v>715</v>
      </c>
      <c r="C719">
        <v>106</v>
      </c>
      <c r="D719" t="s">
        <v>716</v>
      </c>
      <c r="E719" s="26">
        <v>45177</v>
      </c>
      <c r="F719">
        <v>58</v>
      </c>
      <c r="G719">
        <v>4.7</v>
      </c>
      <c r="L719">
        <v>2024</v>
      </c>
      <c r="M719" t="s">
        <v>1786</v>
      </c>
      <c r="N719">
        <f>ROUND(Calls[[#This Row],[Satisfaction Rating]],0)</f>
        <v>5</v>
      </c>
    </row>
    <row r="720" spans="1:14" x14ac:dyDescent="0.45">
      <c r="A720" t="s">
        <v>1455</v>
      </c>
      <c r="B720" t="s">
        <v>717</v>
      </c>
      <c r="C720">
        <v>36</v>
      </c>
      <c r="D720" t="s">
        <v>743</v>
      </c>
      <c r="E720" s="26">
        <v>45178</v>
      </c>
      <c r="F720">
        <v>152</v>
      </c>
      <c r="G720">
        <v>4.3</v>
      </c>
      <c r="L720">
        <v>2024</v>
      </c>
      <c r="M720" t="s">
        <v>1787</v>
      </c>
      <c r="N720">
        <f>ROUND(Calls[[#This Row],[Satisfaction Rating]],0)</f>
        <v>4</v>
      </c>
    </row>
    <row r="721" spans="1:14" x14ac:dyDescent="0.45">
      <c r="A721" t="s">
        <v>1456</v>
      </c>
      <c r="B721" t="s">
        <v>730</v>
      </c>
      <c r="C721">
        <v>74</v>
      </c>
      <c r="D721" t="s">
        <v>737</v>
      </c>
      <c r="E721" s="26">
        <v>45178</v>
      </c>
      <c r="F721">
        <v>75</v>
      </c>
      <c r="G721">
        <v>2.8</v>
      </c>
      <c r="L721">
        <v>2024</v>
      </c>
      <c r="M721" t="s">
        <v>1787</v>
      </c>
      <c r="N721">
        <f>ROUND(Calls[[#This Row],[Satisfaction Rating]],0)</f>
        <v>3</v>
      </c>
    </row>
    <row r="722" spans="1:14" x14ac:dyDescent="0.45">
      <c r="A722" t="s">
        <v>1457</v>
      </c>
      <c r="B722" t="s">
        <v>733</v>
      </c>
      <c r="C722">
        <v>143</v>
      </c>
      <c r="D722" t="s">
        <v>725</v>
      </c>
      <c r="E722" s="26">
        <v>45178</v>
      </c>
      <c r="F722">
        <v>78</v>
      </c>
      <c r="G722">
        <v>4</v>
      </c>
      <c r="L722">
        <v>2024</v>
      </c>
      <c r="M722" t="s">
        <v>1787</v>
      </c>
      <c r="N722">
        <f>ROUND(Calls[[#This Row],[Satisfaction Rating]],0)</f>
        <v>4</v>
      </c>
    </row>
    <row r="723" spans="1:14" x14ac:dyDescent="0.45">
      <c r="A723" t="s">
        <v>1458</v>
      </c>
      <c r="B723" t="s">
        <v>715</v>
      </c>
      <c r="C723">
        <v>94</v>
      </c>
      <c r="D723" t="s">
        <v>731</v>
      </c>
      <c r="E723" s="26">
        <v>45178</v>
      </c>
      <c r="F723">
        <v>69</v>
      </c>
      <c r="G723">
        <v>3.9</v>
      </c>
      <c r="L723">
        <v>2024</v>
      </c>
      <c r="M723" t="s">
        <v>1787</v>
      </c>
      <c r="N723">
        <f>ROUND(Calls[[#This Row],[Satisfaction Rating]],0)</f>
        <v>4</v>
      </c>
    </row>
    <row r="724" spans="1:14" x14ac:dyDescent="0.45">
      <c r="A724" t="s">
        <v>1459</v>
      </c>
      <c r="B724" t="s">
        <v>751</v>
      </c>
      <c r="C724">
        <v>124</v>
      </c>
      <c r="D724" t="s">
        <v>716</v>
      </c>
      <c r="E724" s="26">
        <v>45179</v>
      </c>
      <c r="F724">
        <v>46</v>
      </c>
      <c r="G724">
        <v>3.1</v>
      </c>
      <c r="L724">
        <v>2024</v>
      </c>
      <c r="M724" t="s">
        <v>1781</v>
      </c>
      <c r="N724">
        <f>ROUND(Calls[[#This Row],[Satisfaction Rating]],0)</f>
        <v>3</v>
      </c>
    </row>
    <row r="725" spans="1:14" x14ac:dyDescent="0.45">
      <c r="A725" t="s">
        <v>1460</v>
      </c>
      <c r="B725" t="s">
        <v>717</v>
      </c>
      <c r="C725">
        <v>156</v>
      </c>
      <c r="D725" t="s">
        <v>743</v>
      </c>
      <c r="E725" s="26">
        <v>45179</v>
      </c>
      <c r="F725">
        <v>64</v>
      </c>
      <c r="G725">
        <v>2.7</v>
      </c>
      <c r="L725">
        <v>2024</v>
      </c>
      <c r="M725" t="s">
        <v>1781</v>
      </c>
      <c r="N725">
        <f>ROUND(Calls[[#This Row],[Satisfaction Rating]],0)</f>
        <v>3</v>
      </c>
    </row>
    <row r="726" spans="1:14" x14ac:dyDescent="0.45">
      <c r="A726" t="s">
        <v>1461</v>
      </c>
      <c r="B726" t="s">
        <v>742</v>
      </c>
      <c r="C726">
        <v>107</v>
      </c>
      <c r="D726" t="s">
        <v>725</v>
      </c>
      <c r="E726" s="26">
        <v>45179</v>
      </c>
      <c r="F726">
        <v>38</v>
      </c>
      <c r="G726">
        <v>4.7</v>
      </c>
      <c r="L726">
        <v>2024</v>
      </c>
      <c r="M726" t="s">
        <v>1781</v>
      </c>
      <c r="N726">
        <f>ROUND(Calls[[#This Row],[Satisfaction Rating]],0)</f>
        <v>5</v>
      </c>
    </row>
    <row r="727" spans="1:14" x14ac:dyDescent="0.45">
      <c r="A727" t="s">
        <v>1462</v>
      </c>
      <c r="B727" t="s">
        <v>715</v>
      </c>
      <c r="C727">
        <v>58</v>
      </c>
      <c r="D727" t="s">
        <v>725</v>
      </c>
      <c r="E727" s="26">
        <v>45181</v>
      </c>
      <c r="F727">
        <v>90</v>
      </c>
      <c r="G727">
        <v>4.3</v>
      </c>
      <c r="L727">
        <v>2024</v>
      </c>
      <c r="M727" t="s">
        <v>1783</v>
      </c>
      <c r="N727">
        <f>ROUND(Calls[[#This Row],[Satisfaction Rating]],0)</f>
        <v>4</v>
      </c>
    </row>
    <row r="728" spans="1:14" x14ac:dyDescent="0.45">
      <c r="A728" t="s">
        <v>1463</v>
      </c>
      <c r="B728" t="s">
        <v>746</v>
      </c>
      <c r="C728">
        <v>66</v>
      </c>
      <c r="D728" t="s">
        <v>725</v>
      </c>
      <c r="E728" s="26">
        <v>45181</v>
      </c>
      <c r="F728">
        <v>32</v>
      </c>
      <c r="G728">
        <v>3.8</v>
      </c>
      <c r="L728">
        <v>2024</v>
      </c>
      <c r="M728" t="s">
        <v>1783</v>
      </c>
      <c r="N728">
        <f>ROUND(Calls[[#This Row],[Satisfaction Rating]],0)</f>
        <v>4</v>
      </c>
    </row>
    <row r="729" spans="1:14" x14ac:dyDescent="0.45">
      <c r="A729" t="s">
        <v>1464</v>
      </c>
      <c r="B729" t="s">
        <v>721</v>
      </c>
      <c r="C729">
        <v>75</v>
      </c>
      <c r="D729" t="s">
        <v>743</v>
      </c>
      <c r="E729" s="26">
        <v>45181</v>
      </c>
      <c r="F729">
        <v>120</v>
      </c>
      <c r="G729">
        <v>4.4000000000000004</v>
      </c>
      <c r="L729">
        <v>2024</v>
      </c>
      <c r="M729" t="s">
        <v>1783</v>
      </c>
      <c r="N729">
        <f>ROUND(Calls[[#This Row],[Satisfaction Rating]],0)</f>
        <v>4</v>
      </c>
    </row>
    <row r="730" spans="1:14" x14ac:dyDescent="0.45">
      <c r="A730" t="s">
        <v>1465</v>
      </c>
      <c r="B730" t="s">
        <v>742</v>
      </c>
      <c r="C730">
        <v>8</v>
      </c>
      <c r="D730" t="s">
        <v>725</v>
      </c>
      <c r="E730" s="26">
        <v>45181</v>
      </c>
      <c r="F730">
        <v>31</v>
      </c>
      <c r="G730">
        <v>3.9</v>
      </c>
      <c r="L730">
        <v>2024</v>
      </c>
      <c r="M730" t="s">
        <v>1783</v>
      </c>
      <c r="N730">
        <f>ROUND(Calls[[#This Row],[Satisfaction Rating]],0)</f>
        <v>4</v>
      </c>
    </row>
    <row r="731" spans="1:14" x14ac:dyDescent="0.45">
      <c r="A731" t="s">
        <v>1466</v>
      </c>
      <c r="B731" t="s">
        <v>724</v>
      </c>
      <c r="C731">
        <v>76</v>
      </c>
      <c r="D731" t="s">
        <v>743</v>
      </c>
      <c r="E731" s="26">
        <v>45182</v>
      </c>
      <c r="F731">
        <v>108</v>
      </c>
      <c r="G731">
        <v>4.9000000000000004</v>
      </c>
      <c r="L731">
        <v>2024</v>
      </c>
      <c r="M731" t="s">
        <v>1784</v>
      </c>
      <c r="N731">
        <f>ROUND(Calls[[#This Row],[Satisfaction Rating]],0)</f>
        <v>5</v>
      </c>
    </row>
    <row r="732" spans="1:14" x14ac:dyDescent="0.45">
      <c r="A732" t="s">
        <v>1467</v>
      </c>
      <c r="B732" t="s">
        <v>715</v>
      </c>
      <c r="C732">
        <v>110</v>
      </c>
      <c r="D732" t="s">
        <v>743</v>
      </c>
      <c r="E732" s="26">
        <v>45182</v>
      </c>
      <c r="F732">
        <v>180</v>
      </c>
      <c r="G732">
        <v>4.2</v>
      </c>
      <c r="L732">
        <v>2024</v>
      </c>
      <c r="M732" t="s">
        <v>1784</v>
      </c>
      <c r="N732">
        <f>ROUND(Calls[[#This Row],[Satisfaction Rating]],0)</f>
        <v>4</v>
      </c>
    </row>
    <row r="733" spans="1:14" x14ac:dyDescent="0.45">
      <c r="A733" t="s">
        <v>1468</v>
      </c>
      <c r="B733" t="s">
        <v>746</v>
      </c>
      <c r="C733">
        <v>50</v>
      </c>
      <c r="D733" t="s">
        <v>731</v>
      </c>
      <c r="E733" s="26">
        <v>45183</v>
      </c>
      <c r="F733">
        <v>124</v>
      </c>
      <c r="G733">
        <v>4</v>
      </c>
      <c r="L733">
        <v>2024</v>
      </c>
      <c r="M733" t="s">
        <v>1785</v>
      </c>
      <c r="N733">
        <f>ROUND(Calls[[#This Row],[Satisfaction Rating]],0)</f>
        <v>4</v>
      </c>
    </row>
    <row r="734" spans="1:14" x14ac:dyDescent="0.45">
      <c r="A734" t="s">
        <v>1469</v>
      </c>
      <c r="B734" t="s">
        <v>735</v>
      </c>
      <c r="C734">
        <v>78</v>
      </c>
      <c r="D734" t="s">
        <v>731</v>
      </c>
      <c r="E734" s="26">
        <v>45183</v>
      </c>
      <c r="F734">
        <v>23</v>
      </c>
      <c r="G734">
        <v>4.2</v>
      </c>
      <c r="L734">
        <v>2024</v>
      </c>
      <c r="M734" t="s">
        <v>1785</v>
      </c>
      <c r="N734">
        <f>ROUND(Calls[[#This Row],[Satisfaction Rating]],0)</f>
        <v>4</v>
      </c>
    </row>
    <row r="735" spans="1:14" x14ac:dyDescent="0.45">
      <c r="A735" t="s">
        <v>1470</v>
      </c>
      <c r="B735" t="s">
        <v>747</v>
      </c>
      <c r="C735">
        <v>59</v>
      </c>
      <c r="D735" t="s">
        <v>716</v>
      </c>
      <c r="E735" s="26">
        <v>45184</v>
      </c>
      <c r="F735">
        <v>24</v>
      </c>
      <c r="G735">
        <v>4.8</v>
      </c>
      <c r="L735">
        <v>2024</v>
      </c>
      <c r="M735" t="s">
        <v>1786</v>
      </c>
      <c r="N735">
        <f>ROUND(Calls[[#This Row],[Satisfaction Rating]],0)</f>
        <v>5</v>
      </c>
    </row>
    <row r="736" spans="1:14" x14ac:dyDescent="0.45">
      <c r="A736" t="s">
        <v>1471</v>
      </c>
      <c r="B736" t="s">
        <v>735</v>
      </c>
      <c r="C736">
        <v>126</v>
      </c>
      <c r="D736" t="s">
        <v>725</v>
      </c>
      <c r="E736" s="26">
        <v>45185</v>
      </c>
      <c r="F736">
        <v>52</v>
      </c>
      <c r="G736">
        <v>1.1000000000000001</v>
      </c>
      <c r="L736">
        <v>2024</v>
      </c>
      <c r="M736" t="s">
        <v>1787</v>
      </c>
      <c r="N736">
        <f>ROUND(Calls[[#This Row],[Satisfaction Rating]],0)</f>
        <v>1</v>
      </c>
    </row>
    <row r="737" spans="1:14" x14ac:dyDescent="0.45">
      <c r="A737" t="s">
        <v>1472</v>
      </c>
      <c r="B737" t="s">
        <v>724</v>
      </c>
      <c r="C737">
        <v>43</v>
      </c>
      <c r="D737" t="s">
        <v>716</v>
      </c>
      <c r="E737" s="26">
        <v>45186</v>
      </c>
      <c r="F737">
        <v>168</v>
      </c>
      <c r="G737">
        <v>4</v>
      </c>
      <c r="L737">
        <v>2024</v>
      </c>
      <c r="M737" t="s">
        <v>1781</v>
      </c>
      <c r="N737">
        <f>ROUND(Calls[[#This Row],[Satisfaction Rating]],0)</f>
        <v>4</v>
      </c>
    </row>
    <row r="738" spans="1:14" x14ac:dyDescent="0.45">
      <c r="A738" t="s">
        <v>1473</v>
      </c>
      <c r="B738" t="s">
        <v>717</v>
      </c>
      <c r="C738">
        <v>79</v>
      </c>
      <c r="D738" t="s">
        <v>743</v>
      </c>
      <c r="E738" s="26">
        <v>45188</v>
      </c>
      <c r="F738">
        <v>125</v>
      </c>
      <c r="G738">
        <v>4.8</v>
      </c>
      <c r="L738">
        <v>2024</v>
      </c>
      <c r="M738" t="s">
        <v>1783</v>
      </c>
      <c r="N738">
        <f>ROUND(Calls[[#This Row],[Satisfaction Rating]],0)</f>
        <v>5</v>
      </c>
    </row>
    <row r="739" spans="1:14" x14ac:dyDescent="0.45">
      <c r="A739" t="s">
        <v>1474</v>
      </c>
      <c r="B739" t="s">
        <v>715</v>
      </c>
      <c r="C739">
        <v>71</v>
      </c>
      <c r="D739" t="s">
        <v>716</v>
      </c>
      <c r="E739" s="26">
        <v>45189</v>
      </c>
      <c r="F739">
        <v>50</v>
      </c>
      <c r="G739">
        <v>4.2</v>
      </c>
      <c r="L739">
        <v>2024</v>
      </c>
      <c r="M739" t="s">
        <v>1784</v>
      </c>
      <c r="N739">
        <f>ROUND(Calls[[#This Row],[Satisfaction Rating]],0)</f>
        <v>4</v>
      </c>
    </row>
    <row r="740" spans="1:14" x14ac:dyDescent="0.45">
      <c r="A740" t="s">
        <v>1475</v>
      </c>
      <c r="B740" t="s">
        <v>740</v>
      </c>
      <c r="C740">
        <v>94</v>
      </c>
      <c r="D740" t="s">
        <v>725</v>
      </c>
      <c r="E740" s="26">
        <v>45190</v>
      </c>
      <c r="F740">
        <v>220</v>
      </c>
      <c r="G740">
        <v>4.5999999999999996</v>
      </c>
      <c r="L740">
        <v>2024</v>
      </c>
      <c r="M740" t="s">
        <v>1785</v>
      </c>
      <c r="N740">
        <f>ROUND(Calls[[#This Row],[Satisfaction Rating]],0)</f>
        <v>5</v>
      </c>
    </row>
    <row r="741" spans="1:14" x14ac:dyDescent="0.45">
      <c r="A741" t="s">
        <v>1476</v>
      </c>
      <c r="B741" t="s">
        <v>742</v>
      </c>
      <c r="C741">
        <v>108</v>
      </c>
      <c r="D741" t="s">
        <v>716</v>
      </c>
      <c r="E741" s="26">
        <v>45190</v>
      </c>
      <c r="F741">
        <v>180</v>
      </c>
      <c r="G741">
        <v>4</v>
      </c>
      <c r="L741">
        <v>2024</v>
      </c>
      <c r="M741" t="s">
        <v>1785</v>
      </c>
      <c r="N741">
        <f>ROUND(Calls[[#This Row],[Satisfaction Rating]],0)</f>
        <v>4</v>
      </c>
    </row>
    <row r="742" spans="1:14" x14ac:dyDescent="0.45">
      <c r="A742" t="s">
        <v>1477</v>
      </c>
      <c r="B742" t="s">
        <v>724</v>
      </c>
      <c r="C742">
        <v>76</v>
      </c>
      <c r="D742" t="s">
        <v>725</v>
      </c>
      <c r="E742" s="26">
        <v>45190</v>
      </c>
      <c r="F742">
        <v>110</v>
      </c>
      <c r="G742">
        <v>3.9</v>
      </c>
      <c r="L742">
        <v>2024</v>
      </c>
      <c r="M742" t="s">
        <v>1785</v>
      </c>
      <c r="N742">
        <f>ROUND(Calls[[#This Row],[Satisfaction Rating]],0)</f>
        <v>4</v>
      </c>
    </row>
    <row r="743" spans="1:14" x14ac:dyDescent="0.45">
      <c r="A743" t="s">
        <v>1478</v>
      </c>
      <c r="B743" t="s">
        <v>747</v>
      </c>
      <c r="C743">
        <v>136</v>
      </c>
      <c r="D743" t="s">
        <v>716</v>
      </c>
      <c r="E743" s="26">
        <v>45190</v>
      </c>
      <c r="F743">
        <v>36</v>
      </c>
      <c r="G743">
        <v>2.8</v>
      </c>
      <c r="L743">
        <v>2024</v>
      </c>
      <c r="M743" t="s">
        <v>1785</v>
      </c>
      <c r="N743">
        <f>ROUND(Calls[[#This Row],[Satisfaction Rating]],0)</f>
        <v>3</v>
      </c>
    </row>
    <row r="744" spans="1:14" x14ac:dyDescent="0.45">
      <c r="A744" t="s">
        <v>1479</v>
      </c>
      <c r="B744" t="s">
        <v>720</v>
      </c>
      <c r="C744">
        <v>129</v>
      </c>
      <c r="D744" t="s">
        <v>731</v>
      </c>
      <c r="E744" s="26">
        <v>45191</v>
      </c>
      <c r="F744">
        <v>93</v>
      </c>
      <c r="G744">
        <v>4.7</v>
      </c>
      <c r="L744">
        <v>2024</v>
      </c>
      <c r="M744" t="s">
        <v>1786</v>
      </c>
      <c r="N744">
        <f>ROUND(Calls[[#This Row],[Satisfaction Rating]],0)</f>
        <v>5</v>
      </c>
    </row>
    <row r="745" spans="1:14" x14ac:dyDescent="0.45">
      <c r="A745" t="s">
        <v>1480</v>
      </c>
      <c r="B745" t="s">
        <v>742</v>
      </c>
      <c r="C745">
        <v>120</v>
      </c>
      <c r="D745" t="s">
        <v>716</v>
      </c>
      <c r="E745" s="26">
        <v>45191</v>
      </c>
      <c r="F745">
        <v>38</v>
      </c>
      <c r="G745">
        <v>4.2</v>
      </c>
      <c r="L745">
        <v>2024</v>
      </c>
      <c r="M745" t="s">
        <v>1786</v>
      </c>
      <c r="N745">
        <f>ROUND(Calls[[#This Row],[Satisfaction Rating]],0)</f>
        <v>4</v>
      </c>
    </row>
    <row r="746" spans="1:14" x14ac:dyDescent="0.45">
      <c r="A746" t="s">
        <v>1481</v>
      </c>
      <c r="B746" t="s">
        <v>724</v>
      </c>
      <c r="C746">
        <v>108</v>
      </c>
      <c r="D746" t="s">
        <v>731</v>
      </c>
      <c r="E746" s="26">
        <v>45192</v>
      </c>
      <c r="F746">
        <v>66</v>
      </c>
      <c r="G746">
        <v>3.9</v>
      </c>
      <c r="L746">
        <v>2024</v>
      </c>
      <c r="M746" t="s">
        <v>1787</v>
      </c>
      <c r="N746">
        <f>ROUND(Calls[[#This Row],[Satisfaction Rating]],0)</f>
        <v>4</v>
      </c>
    </row>
    <row r="747" spans="1:14" x14ac:dyDescent="0.45">
      <c r="A747" t="s">
        <v>1482</v>
      </c>
      <c r="B747" t="s">
        <v>735</v>
      </c>
      <c r="C747">
        <v>79</v>
      </c>
      <c r="D747" t="s">
        <v>716</v>
      </c>
      <c r="E747" s="26">
        <v>45192</v>
      </c>
      <c r="F747">
        <v>215</v>
      </c>
      <c r="G747">
        <v>4.5999999999999996</v>
      </c>
      <c r="L747">
        <v>2024</v>
      </c>
      <c r="M747" t="s">
        <v>1787</v>
      </c>
      <c r="N747">
        <f>ROUND(Calls[[#This Row],[Satisfaction Rating]],0)</f>
        <v>5</v>
      </c>
    </row>
    <row r="748" spans="1:14" x14ac:dyDescent="0.45">
      <c r="A748" t="s">
        <v>1483</v>
      </c>
      <c r="B748" t="s">
        <v>735</v>
      </c>
      <c r="C748">
        <v>45</v>
      </c>
      <c r="D748" t="s">
        <v>731</v>
      </c>
      <c r="E748" s="26">
        <v>45192</v>
      </c>
      <c r="F748">
        <v>92</v>
      </c>
      <c r="G748">
        <v>4.3</v>
      </c>
      <c r="L748">
        <v>2024</v>
      </c>
      <c r="M748" t="s">
        <v>1787</v>
      </c>
      <c r="N748">
        <f>ROUND(Calls[[#This Row],[Satisfaction Rating]],0)</f>
        <v>4</v>
      </c>
    </row>
    <row r="749" spans="1:14" x14ac:dyDescent="0.45">
      <c r="A749" t="s">
        <v>1484</v>
      </c>
      <c r="B749" t="s">
        <v>730</v>
      </c>
      <c r="C749">
        <v>96</v>
      </c>
      <c r="D749" t="s">
        <v>716</v>
      </c>
      <c r="E749" s="26">
        <v>45192</v>
      </c>
      <c r="F749">
        <v>80</v>
      </c>
      <c r="G749">
        <v>3.6</v>
      </c>
      <c r="L749">
        <v>2024</v>
      </c>
      <c r="M749" t="s">
        <v>1787</v>
      </c>
      <c r="N749">
        <f>ROUND(Calls[[#This Row],[Satisfaction Rating]],0)</f>
        <v>4</v>
      </c>
    </row>
    <row r="750" spans="1:14" x14ac:dyDescent="0.45">
      <c r="A750" t="s">
        <v>1485</v>
      </c>
      <c r="B750" t="s">
        <v>730</v>
      </c>
      <c r="C750">
        <v>81</v>
      </c>
      <c r="D750" t="s">
        <v>716</v>
      </c>
      <c r="E750" s="26">
        <v>45193</v>
      </c>
      <c r="F750">
        <v>123</v>
      </c>
      <c r="G750">
        <v>4.9000000000000004</v>
      </c>
      <c r="L750">
        <v>2024</v>
      </c>
      <c r="M750" t="s">
        <v>1781</v>
      </c>
      <c r="N750">
        <f>ROUND(Calls[[#This Row],[Satisfaction Rating]],0)</f>
        <v>5</v>
      </c>
    </row>
    <row r="751" spans="1:14" x14ac:dyDescent="0.45">
      <c r="A751" t="s">
        <v>1486</v>
      </c>
      <c r="B751" t="s">
        <v>747</v>
      </c>
      <c r="C751">
        <v>95</v>
      </c>
      <c r="D751" t="s">
        <v>737</v>
      </c>
      <c r="E751" s="26">
        <v>45193</v>
      </c>
      <c r="F751">
        <v>23</v>
      </c>
      <c r="G751">
        <v>2.4</v>
      </c>
      <c r="L751">
        <v>2024</v>
      </c>
      <c r="M751" t="s">
        <v>1781</v>
      </c>
      <c r="N751">
        <f>ROUND(Calls[[#This Row],[Satisfaction Rating]],0)</f>
        <v>2</v>
      </c>
    </row>
    <row r="752" spans="1:14" x14ac:dyDescent="0.45">
      <c r="A752" t="s">
        <v>1487</v>
      </c>
      <c r="B752" t="s">
        <v>751</v>
      </c>
      <c r="C752">
        <v>159</v>
      </c>
      <c r="D752" t="s">
        <v>725</v>
      </c>
      <c r="E752" s="26">
        <v>45193</v>
      </c>
      <c r="F752">
        <v>63</v>
      </c>
      <c r="G752">
        <v>4.2</v>
      </c>
      <c r="L752">
        <v>2024</v>
      </c>
      <c r="M752" t="s">
        <v>1781</v>
      </c>
      <c r="N752">
        <f>ROUND(Calls[[#This Row],[Satisfaction Rating]],0)</f>
        <v>4</v>
      </c>
    </row>
    <row r="753" spans="1:14" x14ac:dyDescent="0.45">
      <c r="A753" t="s">
        <v>1488</v>
      </c>
      <c r="B753" t="s">
        <v>738</v>
      </c>
      <c r="C753">
        <v>109</v>
      </c>
      <c r="D753" t="s">
        <v>743</v>
      </c>
      <c r="E753" s="26">
        <v>45193</v>
      </c>
      <c r="F753">
        <v>52</v>
      </c>
      <c r="G753">
        <v>3.9</v>
      </c>
      <c r="L753">
        <v>2024</v>
      </c>
      <c r="M753" t="s">
        <v>1781</v>
      </c>
      <c r="N753">
        <f>ROUND(Calls[[#This Row],[Satisfaction Rating]],0)</f>
        <v>4</v>
      </c>
    </row>
    <row r="754" spans="1:14" x14ac:dyDescent="0.45">
      <c r="A754" t="s">
        <v>1489</v>
      </c>
      <c r="B754" t="s">
        <v>735</v>
      </c>
      <c r="C754">
        <v>107</v>
      </c>
      <c r="D754" t="s">
        <v>743</v>
      </c>
      <c r="E754" s="26">
        <v>45193</v>
      </c>
      <c r="F754">
        <v>60</v>
      </c>
      <c r="G754">
        <v>4.2</v>
      </c>
      <c r="L754">
        <v>2024</v>
      </c>
      <c r="M754" t="s">
        <v>1781</v>
      </c>
      <c r="N754">
        <f>ROUND(Calls[[#This Row],[Satisfaction Rating]],0)</f>
        <v>4</v>
      </c>
    </row>
    <row r="755" spans="1:14" x14ac:dyDescent="0.45">
      <c r="A755" t="s">
        <v>1490</v>
      </c>
      <c r="B755" t="s">
        <v>730</v>
      </c>
      <c r="C755">
        <v>67</v>
      </c>
      <c r="D755" t="s">
        <v>731</v>
      </c>
      <c r="E755" s="26">
        <v>45194</v>
      </c>
      <c r="F755">
        <v>87</v>
      </c>
      <c r="G755">
        <v>3.9</v>
      </c>
      <c r="L755">
        <v>2024</v>
      </c>
      <c r="M755" t="s">
        <v>1782</v>
      </c>
      <c r="N755">
        <f>ROUND(Calls[[#This Row],[Satisfaction Rating]],0)</f>
        <v>4</v>
      </c>
    </row>
    <row r="756" spans="1:14" x14ac:dyDescent="0.45">
      <c r="A756" t="s">
        <v>1491</v>
      </c>
      <c r="B756" t="s">
        <v>721</v>
      </c>
      <c r="C756">
        <v>96</v>
      </c>
      <c r="D756" t="s">
        <v>716</v>
      </c>
      <c r="E756" s="26">
        <v>45195</v>
      </c>
      <c r="F756">
        <v>42</v>
      </c>
      <c r="G756">
        <v>4.5</v>
      </c>
      <c r="L756">
        <v>2024</v>
      </c>
      <c r="M756" t="s">
        <v>1783</v>
      </c>
      <c r="N756">
        <f>ROUND(Calls[[#This Row],[Satisfaction Rating]],0)</f>
        <v>5</v>
      </c>
    </row>
    <row r="757" spans="1:14" x14ac:dyDescent="0.45">
      <c r="A757" t="s">
        <v>1492</v>
      </c>
      <c r="B757" t="s">
        <v>733</v>
      </c>
      <c r="C757">
        <v>142</v>
      </c>
      <c r="D757" t="s">
        <v>725</v>
      </c>
      <c r="E757" s="26">
        <v>45196</v>
      </c>
      <c r="F757">
        <v>37</v>
      </c>
      <c r="G757">
        <v>3.8</v>
      </c>
      <c r="L757">
        <v>2024</v>
      </c>
      <c r="M757" t="s">
        <v>1784</v>
      </c>
      <c r="N757">
        <f>ROUND(Calls[[#This Row],[Satisfaction Rating]],0)</f>
        <v>4</v>
      </c>
    </row>
    <row r="758" spans="1:14" x14ac:dyDescent="0.45">
      <c r="A758" t="s">
        <v>1493</v>
      </c>
      <c r="B758" t="s">
        <v>733</v>
      </c>
      <c r="C758">
        <v>71</v>
      </c>
      <c r="D758" t="s">
        <v>737</v>
      </c>
      <c r="E758" s="26">
        <v>45196</v>
      </c>
      <c r="F758">
        <v>135</v>
      </c>
      <c r="G758">
        <v>3.9</v>
      </c>
      <c r="L758">
        <v>2024</v>
      </c>
      <c r="M758" t="s">
        <v>1784</v>
      </c>
      <c r="N758">
        <f>ROUND(Calls[[#This Row],[Satisfaction Rating]],0)</f>
        <v>4</v>
      </c>
    </row>
    <row r="759" spans="1:14" x14ac:dyDescent="0.45">
      <c r="A759" t="s">
        <v>1494</v>
      </c>
      <c r="B759" t="s">
        <v>721</v>
      </c>
      <c r="C759">
        <v>152</v>
      </c>
      <c r="D759" t="s">
        <v>737</v>
      </c>
      <c r="E759" s="26">
        <v>45196</v>
      </c>
      <c r="F759">
        <v>88</v>
      </c>
      <c r="G759">
        <v>4.7</v>
      </c>
      <c r="L759">
        <v>2024</v>
      </c>
      <c r="M759" t="s">
        <v>1784</v>
      </c>
      <c r="N759">
        <f>ROUND(Calls[[#This Row],[Satisfaction Rating]],0)</f>
        <v>5</v>
      </c>
    </row>
    <row r="760" spans="1:14" x14ac:dyDescent="0.45">
      <c r="A760" t="s">
        <v>1495</v>
      </c>
      <c r="B760" t="s">
        <v>717</v>
      </c>
      <c r="C760">
        <v>108</v>
      </c>
      <c r="D760" t="s">
        <v>725</v>
      </c>
      <c r="E760" s="26">
        <v>45196</v>
      </c>
      <c r="F760">
        <v>190</v>
      </c>
      <c r="G760">
        <v>3.2</v>
      </c>
      <c r="L760">
        <v>2024</v>
      </c>
      <c r="M760" t="s">
        <v>1784</v>
      </c>
      <c r="N760">
        <f>ROUND(Calls[[#This Row],[Satisfaction Rating]],0)</f>
        <v>3</v>
      </c>
    </row>
    <row r="761" spans="1:14" x14ac:dyDescent="0.45">
      <c r="A761" t="s">
        <v>1496</v>
      </c>
      <c r="B761" t="s">
        <v>717</v>
      </c>
      <c r="C761">
        <v>156</v>
      </c>
      <c r="D761" t="s">
        <v>737</v>
      </c>
      <c r="E761" s="26">
        <v>45196</v>
      </c>
      <c r="F761">
        <v>81</v>
      </c>
      <c r="G761">
        <v>5</v>
      </c>
      <c r="L761">
        <v>2024</v>
      </c>
      <c r="M761" t="s">
        <v>1784</v>
      </c>
      <c r="N761">
        <f>ROUND(Calls[[#This Row],[Satisfaction Rating]],0)</f>
        <v>5</v>
      </c>
    </row>
    <row r="762" spans="1:14" x14ac:dyDescent="0.45">
      <c r="A762" t="s">
        <v>1497</v>
      </c>
      <c r="B762" t="s">
        <v>733</v>
      </c>
      <c r="C762">
        <v>126</v>
      </c>
      <c r="D762" t="s">
        <v>725</v>
      </c>
      <c r="E762" s="26">
        <v>45196</v>
      </c>
      <c r="F762">
        <v>44</v>
      </c>
      <c r="G762">
        <v>3.7</v>
      </c>
      <c r="L762">
        <v>2024</v>
      </c>
      <c r="M762" t="s">
        <v>1784</v>
      </c>
      <c r="N762">
        <f>ROUND(Calls[[#This Row],[Satisfaction Rating]],0)</f>
        <v>4</v>
      </c>
    </row>
    <row r="763" spans="1:14" x14ac:dyDescent="0.45">
      <c r="A763" t="s">
        <v>1498</v>
      </c>
      <c r="B763" t="s">
        <v>724</v>
      </c>
      <c r="C763">
        <v>135</v>
      </c>
      <c r="D763" t="s">
        <v>737</v>
      </c>
      <c r="E763" s="26">
        <v>45197</v>
      </c>
      <c r="F763">
        <v>92</v>
      </c>
      <c r="G763">
        <v>3.9</v>
      </c>
      <c r="L763">
        <v>2024</v>
      </c>
      <c r="M763" t="s">
        <v>1785</v>
      </c>
      <c r="N763">
        <f>ROUND(Calls[[#This Row],[Satisfaction Rating]],0)</f>
        <v>4</v>
      </c>
    </row>
    <row r="764" spans="1:14" x14ac:dyDescent="0.45">
      <c r="A764" t="s">
        <v>1499</v>
      </c>
      <c r="B764" t="s">
        <v>733</v>
      </c>
      <c r="C764">
        <v>110</v>
      </c>
      <c r="D764" t="s">
        <v>716</v>
      </c>
      <c r="E764" s="26">
        <v>45198</v>
      </c>
      <c r="F764">
        <v>90</v>
      </c>
      <c r="G764">
        <v>3.1</v>
      </c>
      <c r="L764">
        <v>2024</v>
      </c>
      <c r="M764" t="s">
        <v>1786</v>
      </c>
      <c r="N764">
        <f>ROUND(Calls[[#This Row],[Satisfaction Rating]],0)</f>
        <v>3</v>
      </c>
    </row>
    <row r="765" spans="1:14" x14ac:dyDescent="0.45">
      <c r="A765" t="s">
        <v>1500</v>
      </c>
      <c r="B765" t="s">
        <v>751</v>
      </c>
      <c r="C765">
        <v>64</v>
      </c>
      <c r="D765" t="s">
        <v>737</v>
      </c>
      <c r="E765" s="26">
        <v>45198</v>
      </c>
      <c r="F765">
        <v>112</v>
      </c>
      <c r="G765">
        <v>2</v>
      </c>
      <c r="L765">
        <v>2024</v>
      </c>
      <c r="M765" t="s">
        <v>1786</v>
      </c>
      <c r="N765">
        <f>ROUND(Calls[[#This Row],[Satisfaction Rating]],0)</f>
        <v>2</v>
      </c>
    </row>
    <row r="766" spans="1:14" x14ac:dyDescent="0.45">
      <c r="A766" t="s">
        <v>1501</v>
      </c>
      <c r="B766" t="s">
        <v>740</v>
      </c>
      <c r="C766">
        <v>127</v>
      </c>
      <c r="D766" t="s">
        <v>725</v>
      </c>
      <c r="E766" s="26">
        <v>45198</v>
      </c>
      <c r="F766">
        <v>112</v>
      </c>
      <c r="G766">
        <v>4.5999999999999996</v>
      </c>
      <c r="L766">
        <v>2024</v>
      </c>
      <c r="M766" t="s">
        <v>1786</v>
      </c>
      <c r="N766">
        <f>ROUND(Calls[[#This Row],[Satisfaction Rating]],0)</f>
        <v>5</v>
      </c>
    </row>
    <row r="767" spans="1:14" x14ac:dyDescent="0.45">
      <c r="A767" t="s">
        <v>1502</v>
      </c>
      <c r="B767" t="s">
        <v>738</v>
      </c>
      <c r="C767">
        <v>124</v>
      </c>
      <c r="D767" t="s">
        <v>731</v>
      </c>
      <c r="E767" s="26">
        <v>45198</v>
      </c>
      <c r="F767">
        <v>48</v>
      </c>
      <c r="G767">
        <v>3.7</v>
      </c>
      <c r="L767">
        <v>2024</v>
      </c>
      <c r="M767" t="s">
        <v>1786</v>
      </c>
      <c r="N767">
        <f>ROUND(Calls[[#This Row],[Satisfaction Rating]],0)</f>
        <v>4</v>
      </c>
    </row>
    <row r="768" spans="1:14" x14ac:dyDescent="0.45">
      <c r="A768" t="s">
        <v>1503</v>
      </c>
      <c r="B768" t="s">
        <v>751</v>
      </c>
      <c r="C768">
        <v>125</v>
      </c>
      <c r="D768" t="s">
        <v>725</v>
      </c>
      <c r="E768" s="26">
        <v>45198</v>
      </c>
      <c r="F768">
        <v>116</v>
      </c>
      <c r="G768">
        <v>4.4000000000000004</v>
      </c>
      <c r="L768">
        <v>2024</v>
      </c>
      <c r="M768" t="s">
        <v>1786</v>
      </c>
      <c r="N768">
        <f>ROUND(Calls[[#This Row],[Satisfaction Rating]],0)</f>
        <v>4</v>
      </c>
    </row>
    <row r="769" spans="1:14" x14ac:dyDescent="0.45">
      <c r="A769" t="s">
        <v>1504</v>
      </c>
      <c r="B769" t="s">
        <v>720</v>
      </c>
      <c r="C769">
        <v>70</v>
      </c>
      <c r="D769" t="s">
        <v>725</v>
      </c>
      <c r="E769" s="26">
        <v>45198</v>
      </c>
      <c r="F769">
        <v>29</v>
      </c>
      <c r="G769">
        <v>2.1</v>
      </c>
      <c r="L769">
        <v>2024</v>
      </c>
      <c r="M769" t="s">
        <v>1786</v>
      </c>
      <c r="N769">
        <f>ROUND(Calls[[#This Row],[Satisfaction Rating]],0)</f>
        <v>2</v>
      </c>
    </row>
    <row r="770" spans="1:14" x14ac:dyDescent="0.45">
      <c r="A770" t="s">
        <v>1505</v>
      </c>
      <c r="B770" t="s">
        <v>740</v>
      </c>
      <c r="C770">
        <v>93</v>
      </c>
      <c r="D770" t="s">
        <v>737</v>
      </c>
      <c r="E770" s="26">
        <v>45199</v>
      </c>
      <c r="F770">
        <v>170</v>
      </c>
      <c r="G770">
        <v>2.2000000000000002</v>
      </c>
      <c r="L770">
        <v>2024</v>
      </c>
      <c r="M770" t="s">
        <v>1787</v>
      </c>
      <c r="N770">
        <f>ROUND(Calls[[#This Row],[Satisfaction Rating]],0)</f>
        <v>2</v>
      </c>
    </row>
    <row r="771" spans="1:14" x14ac:dyDescent="0.45">
      <c r="A771" t="s">
        <v>1506</v>
      </c>
      <c r="B771" t="s">
        <v>720</v>
      </c>
      <c r="C771">
        <v>120</v>
      </c>
      <c r="D771" t="s">
        <v>743</v>
      </c>
      <c r="E771" s="26">
        <v>45199</v>
      </c>
      <c r="F771">
        <v>68</v>
      </c>
      <c r="G771">
        <v>3.4</v>
      </c>
      <c r="L771">
        <v>2024</v>
      </c>
      <c r="M771" t="s">
        <v>1787</v>
      </c>
      <c r="N771">
        <f>ROUND(Calls[[#This Row],[Satisfaction Rating]],0)</f>
        <v>3</v>
      </c>
    </row>
    <row r="772" spans="1:14" x14ac:dyDescent="0.45">
      <c r="A772" t="s">
        <v>1507</v>
      </c>
      <c r="B772" t="s">
        <v>730</v>
      </c>
      <c r="C772">
        <v>96</v>
      </c>
      <c r="D772" t="s">
        <v>716</v>
      </c>
      <c r="E772" s="26">
        <v>45199</v>
      </c>
      <c r="F772">
        <v>195</v>
      </c>
      <c r="G772">
        <v>2.7</v>
      </c>
      <c r="L772">
        <v>2024</v>
      </c>
      <c r="M772" t="s">
        <v>1787</v>
      </c>
      <c r="N772">
        <f>ROUND(Calls[[#This Row],[Satisfaction Rating]],0)</f>
        <v>3</v>
      </c>
    </row>
    <row r="773" spans="1:14" x14ac:dyDescent="0.45">
      <c r="A773" t="s">
        <v>1508</v>
      </c>
      <c r="B773" t="s">
        <v>728</v>
      </c>
      <c r="C773">
        <v>67</v>
      </c>
      <c r="D773" t="s">
        <v>716</v>
      </c>
      <c r="E773" s="26">
        <v>45199</v>
      </c>
      <c r="F773">
        <v>96</v>
      </c>
      <c r="G773">
        <v>3.7</v>
      </c>
      <c r="L773">
        <v>2024</v>
      </c>
      <c r="M773" t="s">
        <v>1787</v>
      </c>
      <c r="N773">
        <f>ROUND(Calls[[#This Row],[Satisfaction Rating]],0)</f>
        <v>4</v>
      </c>
    </row>
    <row r="774" spans="1:14" x14ac:dyDescent="0.45">
      <c r="A774" t="s">
        <v>1509</v>
      </c>
      <c r="B774" t="s">
        <v>751</v>
      </c>
      <c r="C774">
        <v>119</v>
      </c>
      <c r="D774" t="s">
        <v>716</v>
      </c>
      <c r="E774" s="26">
        <v>45199</v>
      </c>
      <c r="F774">
        <v>96</v>
      </c>
      <c r="G774">
        <v>3.1</v>
      </c>
      <c r="L774">
        <v>2024</v>
      </c>
      <c r="M774" t="s">
        <v>1787</v>
      </c>
      <c r="N774">
        <f>ROUND(Calls[[#This Row],[Satisfaction Rating]],0)</f>
        <v>3</v>
      </c>
    </row>
    <row r="775" spans="1:14" x14ac:dyDescent="0.45">
      <c r="A775" t="s">
        <v>1510</v>
      </c>
      <c r="B775" t="s">
        <v>738</v>
      </c>
      <c r="C775">
        <v>61</v>
      </c>
      <c r="D775" t="s">
        <v>731</v>
      </c>
      <c r="E775" s="26">
        <v>45199</v>
      </c>
      <c r="F775">
        <v>117</v>
      </c>
      <c r="G775">
        <v>4.0999999999999996</v>
      </c>
      <c r="L775">
        <v>2024</v>
      </c>
      <c r="M775" t="s">
        <v>1787</v>
      </c>
      <c r="N775">
        <f>ROUND(Calls[[#This Row],[Satisfaction Rating]],0)</f>
        <v>4</v>
      </c>
    </row>
    <row r="776" spans="1:14" x14ac:dyDescent="0.45">
      <c r="A776" t="s">
        <v>1511</v>
      </c>
      <c r="B776" t="s">
        <v>730</v>
      </c>
      <c r="C776">
        <v>29</v>
      </c>
      <c r="D776" t="s">
        <v>737</v>
      </c>
      <c r="E776" s="26">
        <v>45199</v>
      </c>
      <c r="F776">
        <v>80</v>
      </c>
      <c r="G776">
        <v>4.8</v>
      </c>
      <c r="L776">
        <v>2024</v>
      </c>
      <c r="M776" t="s">
        <v>1787</v>
      </c>
      <c r="N776">
        <f>ROUND(Calls[[#This Row],[Satisfaction Rating]],0)</f>
        <v>5</v>
      </c>
    </row>
    <row r="777" spans="1:14" x14ac:dyDescent="0.45">
      <c r="A777" t="s">
        <v>1512</v>
      </c>
      <c r="B777" t="s">
        <v>721</v>
      </c>
      <c r="C777">
        <v>134</v>
      </c>
      <c r="D777" t="s">
        <v>743</v>
      </c>
      <c r="E777" s="26">
        <v>45199</v>
      </c>
      <c r="F777">
        <v>117</v>
      </c>
      <c r="G777">
        <v>4</v>
      </c>
      <c r="L777">
        <v>2024</v>
      </c>
      <c r="M777" t="s">
        <v>1787</v>
      </c>
      <c r="N777">
        <f>ROUND(Calls[[#This Row],[Satisfaction Rating]],0)</f>
        <v>4</v>
      </c>
    </row>
    <row r="778" spans="1:14" x14ac:dyDescent="0.45">
      <c r="A778" t="s">
        <v>1513</v>
      </c>
      <c r="B778" t="s">
        <v>733</v>
      </c>
      <c r="C778">
        <v>113</v>
      </c>
      <c r="D778" t="s">
        <v>716</v>
      </c>
      <c r="E778" s="26">
        <v>45200</v>
      </c>
      <c r="F778">
        <v>40</v>
      </c>
      <c r="G778">
        <v>3</v>
      </c>
      <c r="L778">
        <v>2024</v>
      </c>
      <c r="M778" t="s">
        <v>1781</v>
      </c>
      <c r="N778">
        <f>ROUND(Calls[[#This Row],[Satisfaction Rating]],0)</f>
        <v>3</v>
      </c>
    </row>
    <row r="779" spans="1:14" x14ac:dyDescent="0.45">
      <c r="A779" t="s">
        <v>1514</v>
      </c>
      <c r="B779" t="s">
        <v>717</v>
      </c>
      <c r="C779">
        <v>12</v>
      </c>
      <c r="D779" t="s">
        <v>743</v>
      </c>
      <c r="E779" s="26">
        <v>45200</v>
      </c>
      <c r="F779">
        <v>117</v>
      </c>
      <c r="G779">
        <v>4.8</v>
      </c>
      <c r="L779">
        <v>2024</v>
      </c>
      <c r="M779" t="s">
        <v>1781</v>
      </c>
      <c r="N779">
        <f>ROUND(Calls[[#This Row],[Satisfaction Rating]],0)</f>
        <v>5</v>
      </c>
    </row>
    <row r="780" spans="1:14" x14ac:dyDescent="0.45">
      <c r="A780" t="s">
        <v>1515</v>
      </c>
      <c r="B780" t="s">
        <v>746</v>
      </c>
      <c r="C780">
        <v>78</v>
      </c>
      <c r="D780" t="s">
        <v>737</v>
      </c>
      <c r="E780" s="26">
        <v>45200</v>
      </c>
      <c r="F780">
        <v>135</v>
      </c>
      <c r="G780">
        <v>4.0999999999999996</v>
      </c>
      <c r="L780">
        <v>2024</v>
      </c>
      <c r="M780" t="s">
        <v>1781</v>
      </c>
      <c r="N780">
        <f>ROUND(Calls[[#This Row],[Satisfaction Rating]],0)</f>
        <v>4</v>
      </c>
    </row>
    <row r="781" spans="1:14" x14ac:dyDescent="0.45">
      <c r="A781" t="s">
        <v>1516</v>
      </c>
      <c r="B781" t="s">
        <v>751</v>
      </c>
      <c r="C781">
        <v>82</v>
      </c>
      <c r="D781" t="s">
        <v>725</v>
      </c>
      <c r="E781" s="26">
        <v>45200</v>
      </c>
      <c r="F781">
        <v>99</v>
      </c>
      <c r="G781">
        <v>4.2</v>
      </c>
      <c r="L781">
        <v>2024</v>
      </c>
      <c r="M781" t="s">
        <v>1781</v>
      </c>
      <c r="N781">
        <f>ROUND(Calls[[#This Row],[Satisfaction Rating]],0)</f>
        <v>4</v>
      </c>
    </row>
    <row r="782" spans="1:14" x14ac:dyDescent="0.45">
      <c r="A782" t="s">
        <v>1517</v>
      </c>
      <c r="B782" t="s">
        <v>742</v>
      </c>
      <c r="C782">
        <v>149</v>
      </c>
      <c r="D782" t="s">
        <v>731</v>
      </c>
      <c r="E782" s="26">
        <v>45200</v>
      </c>
      <c r="F782">
        <v>130</v>
      </c>
      <c r="G782">
        <v>3.3</v>
      </c>
      <c r="L782">
        <v>2024</v>
      </c>
      <c r="M782" t="s">
        <v>1781</v>
      </c>
      <c r="N782">
        <f>ROUND(Calls[[#This Row],[Satisfaction Rating]],0)</f>
        <v>3</v>
      </c>
    </row>
    <row r="783" spans="1:14" x14ac:dyDescent="0.45">
      <c r="A783" t="s">
        <v>1518</v>
      </c>
      <c r="B783" t="s">
        <v>735</v>
      </c>
      <c r="C783">
        <v>56</v>
      </c>
      <c r="D783" t="s">
        <v>743</v>
      </c>
      <c r="E783" s="26">
        <v>45200</v>
      </c>
      <c r="F783">
        <v>96</v>
      </c>
      <c r="G783">
        <v>4.7</v>
      </c>
      <c r="L783">
        <v>2024</v>
      </c>
      <c r="M783" t="s">
        <v>1781</v>
      </c>
      <c r="N783">
        <f>ROUND(Calls[[#This Row],[Satisfaction Rating]],0)</f>
        <v>5</v>
      </c>
    </row>
    <row r="784" spans="1:14" x14ac:dyDescent="0.45">
      <c r="A784" t="s">
        <v>1519</v>
      </c>
      <c r="B784" t="s">
        <v>730</v>
      </c>
      <c r="C784">
        <v>80</v>
      </c>
      <c r="D784" t="s">
        <v>731</v>
      </c>
      <c r="E784" s="26">
        <v>45200</v>
      </c>
      <c r="F784">
        <v>128</v>
      </c>
      <c r="G784">
        <v>3.7</v>
      </c>
      <c r="L784">
        <v>2024</v>
      </c>
      <c r="M784" t="s">
        <v>1781</v>
      </c>
      <c r="N784">
        <f>ROUND(Calls[[#This Row],[Satisfaction Rating]],0)</f>
        <v>4</v>
      </c>
    </row>
    <row r="785" spans="1:14" x14ac:dyDescent="0.45">
      <c r="A785" t="s">
        <v>1520</v>
      </c>
      <c r="B785" t="s">
        <v>738</v>
      </c>
      <c r="C785">
        <v>131</v>
      </c>
      <c r="D785" t="s">
        <v>716</v>
      </c>
      <c r="E785" s="26">
        <v>45200</v>
      </c>
      <c r="F785">
        <v>69</v>
      </c>
      <c r="G785">
        <v>4.7</v>
      </c>
      <c r="L785">
        <v>2024</v>
      </c>
      <c r="M785" t="s">
        <v>1781</v>
      </c>
      <c r="N785">
        <f>ROUND(Calls[[#This Row],[Satisfaction Rating]],0)</f>
        <v>5</v>
      </c>
    </row>
    <row r="786" spans="1:14" x14ac:dyDescent="0.45">
      <c r="A786" t="s">
        <v>1521</v>
      </c>
      <c r="B786" t="s">
        <v>738</v>
      </c>
      <c r="C786">
        <v>109</v>
      </c>
      <c r="D786" t="s">
        <v>716</v>
      </c>
      <c r="E786" s="26">
        <v>45200</v>
      </c>
      <c r="F786">
        <v>44</v>
      </c>
      <c r="G786">
        <v>4.5999999999999996</v>
      </c>
      <c r="L786">
        <v>2024</v>
      </c>
      <c r="M786" t="s">
        <v>1781</v>
      </c>
      <c r="N786">
        <f>ROUND(Calls[[#This Row],[Satisfaction Rating]],0)</f>
        <v>5</v>
      </c>
    </row>
    <row r="787" spans="1:14" x14ac:dyDescent="0.45">
      <c r="A787" t="s">
        <v>1522</v>
      </c>
      <c r="B787" t="s">
        <v>735</v>
      </c>
      <c r="C787">
        <v>142</v>
      </c>
      <c r="D787" t="s">
        <v>716</v>
      </c>
      <c r="E787" s="26">
        <v>45200</v>
      </c>
      <c r="F787">
        <v>44</v>
      </c>
      <c r="G787">
        <v>4.8</v>
      </c>
      <c r="L787">
        <v>2024</v>
      </c>
      <c r="M787" t="s">
        <v>1781</v>
      </c>
      <c r="N787">
        <f>ROUND(Calls[[#This Row],[Satisfaction Rating]],0)</f>
        <v>5</v>
      </c>
    </row>
    <row r="788" spans="1:14" x14ac:dyDescent="0.45">
      <c r="A788" t="s">
        <v>1523</v>
      </c>
      <c r="B788" t="s">
        <v>740</v>
      </c>
      <c r="C788">
        <v>114</v>
      </c>
      <c r="D788" t="s">
        <v>743</v>
      </c>
      <c r="E788" s="26">
        <v>45201</v>
      </c>
      <c r="F788">
        <v>135</v>
      </c>
      <c r="G788">
        <v>2</v>
      </c>
      <c r="L788">
        <v>2024</v>
      </c>
      <c r="M788" t="s">
        <v>1782</v>
      </c>
      <c r="N788">
        <f>ROUND(Calls[[#This Row],[Satisfaction Rating]],0)</f>
        <v>2</v>
      </c>
    </row>
    <row r="789" spans="1:14" x14ac:dyDescent="0.45">
      <c r="A789" t="s">
        <v>1524</v>
      </c>
      <c r="B789" t="s">
        <v>728</v>
      </c>
      <c r="C789">
        <v>93</v>
      </c>
      <c r="D789" t="s">
        <v>731</v>
      </c>
      <c r="E789" s="26">
        <v>45201</v>
      </c>
      <c r="F789">
        <v>45</v>
      </c>
      <c r="G789">
        <v>3.9</v>
      </c>
      <c r="L789">
        <v>2024</v>
      </c>
      <c r="M789" t="s">
        <v>1782</v>
      </c>
      <c r="N789">
        <f>ROUND(Calls[[#This Row],[Satisfaction Rating]],0)</f>
        <v>4</v>
      </c>
    </row>
    <row r="790" spans="1:14" x14ac:dyDescent="0.45">
      <c r="A790" t="s">
        <v>1525</v>
      </c>
      <c r="B790" t="s">
        <v>717</v>
      </c>
      <c r="C790">
        <v>43</v>
      </c>
      <c r="D790" t="s">
        <v>731</v>
      </c>
      <c r="E790" s="26">
        <v>45201</v>
      </c>
      <c r="F790">
        <v>87</v>
      </c>
      <c r="G790">
        <v>3</v>
      </c>
      <c r="L790">
        <v>2024</v>
      </c>
      <c r="M790" t="s">
        <v>1782</v>
      </c>
      <c r="N790">
        <f>ROUND(Calls[[#This Row],[Satisfaction Rating]],0)</f>
        <v>3</v>
      </c>
    </row>
    <row r="791" spans="1:14" x14ac:dyDescent="0.45">
      <c r="A791" t="s">
        <v>1526</v>
      </c>
      <c r="B791" t="s">
        <v>721</v>
      </c>
      <c r="C791">
        <v>78</v>
      </c>
      <c r="D791" t="s">
        <v>737</v>
      </c>
      <c r="E791" s="26">
        <v>45202</v>
      </c>
      <c r="F791">
        <v>84</v>
      </c>
      <c r="G791">
        <v>4.5999999999999996</v>
      </c>
      <c r="L791">
        <v>2024</v>
      </c>
      <c r="M791" t="s">
        <v>1783</v>
      </c>
      <c r="N791">
        <f>ROUND(Calls[[#This Row],[Satisfaction Rating]],0)</f>
        <v>5</v>
      </c>
    </row>
    <row r="792" spans="1:14" x14ac:dyDescent="0.45">
      <c r="A792" t="s">
        <v>1527</v>
      </c>
      <c r="B792" t="s">
        <v>740</v>
      </c>
      <c r="C792">
        <v>89</v>
      </c>
      <c r="D792" t="s">
        <v>716</v>
      </c>
      <c r="E792" s="26">
        <v>45202</v>
      </c>
      <c r="F792">
        <v>81</v>
      </c>
      <c r="G792">
        <v>3.8</v>
      </c>
      <c r="L792">
        <v>2024</v>
      </c>
      <c r="M792" t="s">
        <v>1783</v>
      </c>
      <c r="N792">
        <f>ROUND(Calls[[#This Row],[Satisfaction Rating]],0)</f>
        <v>4</v>
      </c>
    </row>
    <row r="793" spans="1:14" x14ac:dyDescent="0.45">
      <c r="A793" t="s">
        <v>1528</v>
      </c>
      <c r="B793" t="s">
        <v>735</v>
      </c>
      <c r="C793">
        <v>82</v>
      </c>
      <c r="D793" t="s">
        <v>725</v>
      </c>
      <c r="E793" s="26">
        <v>45202</v>
      </c>
      <c r="F793">
        <v>130</v>
      </c>
      <c r="G793">
        <v>4.4000000000000004</v>
      </c>
      <c r="L793">
        <v>2024</v>
      </c>
      <c r="M793" t="s">
        <v>1783</v>
      </c>
      <c r="N793">
        <f>ROUND(Calls[[#This Row],[Satisfaction Rating]],0)</f>
        <v>4</v>
      </c>
    </row>
    <row r="794" spans="1:14" x14ac:dyDescent="0.45">
      <c r="A794" t="s">
        <v>1529</v>
      </c>
      <c r="B794" t="s">
        <v>730</v>
      </c>
      <c r="C794">
        <v>86</v>
      </c>
      <c r="D794" t="s">
        <v>716</v>
      </c>
      <c r="E794" s="26">
        <v>45203</v>
      </c>
      <c r="F794">
        <v>92</v>
      </c>
      <c r="G794">
        <v>2.4</v>
      </c>
      <c r="L794">
        <v>2024</v>
      </c>
      <c r="M794" t="s">
        <v>1784</v>
      </c>
      <c r="N794">
        <f>ROUND(Calls[[#This Row],[Satisfaction Rating]],0)</f>
        <v>2</v>
      </c>
    </row>
    <row r="795" spans="1:14" x14ac:dyDescent="0.45">
      <c r="A795" t="s">
        <v>1530</v>
      </c>
      <c r="B795" t="s">
        <v>747</v>
      </c>
      <c r="C795">
        <v>57</v>
      </c>
      <c r="D795" t="s">
        <v>737</v>
      </c>
      <c r="E795" s="26">
        <v>45203</v>
      </c>
      <c r="F795">
        <v>48</v>
      </c>
      <c r="G795">
        <v>4.5</v>
      </c>
      <c r="L795">
        <v>2024</v>
      </c>
      <c r="M795" t="s">
        <v>1784</v>
      </c>
      <c r="N795">
        <f>ROUND(Calls[[#This Row],[Satisfaction Rating]],0)</f>
        <v>5</v>
      </c>
    </row>
    <row r="796" spans="1:14" x14ac:dyDescent="0.45">
      <c r="A796" t="s">
        <v>1531</v>
      </c>
      <c r="B796" t="s">
        <v>728</v>
      </c>
      <c r="C796">
        <v>103</v>
      </c>
      <c r="D796" t="s">
        <v>743</v>
      </c>
      <c r="E796" s="26">
        <v>45203</v>
      </c>
      <c r="F796">
        <v>160</v>
      </c>
      <c r="G796">
        <v>4.5</v>
      </c>
      <c r="L796">
        <v>2024</v>
      </c>
      <c r="M796" t="s">
        <v>1784</v>
      </c>
      <c r="N796">
        <f>ROUND(Calls[[#This Row],[Satisfaction Rating]],0)</f>
        <v>5</v>
      </c>
    </row>
    <row r="797" spans="1:14" x14ac:dyDescent="0.45">
      <c r="A797" t="s">
        <v>1532</v>
      </c>
      <c r="B797" t="s">
        <v>746</v>
      </c>
      <c r="C797">
        <v>138</v>
      </c>
      <c r="D797" t="s">
        <v>737</v>
      </c>
      <c r="E797" s="26">
        <v>45204</v>
      </c>
      <c r="F797">
        <v>155</v>
      </c>
      <c r="G797">
        <v>2.7</v>
      </c>
      <c r="L797">
        <v>2024</v>
      </c>
      <c r="M797" t="s">
        <v>1785</v>
      </c>
      <c r="N797">
        <f>ROUND(Calls[[#This Row],[Satisfaction Rating]],0)</f>
        <v>3</v>
      </c>
    </row>
    <row r="798" spans="1:14" x14ac:dyDescent="0.45">
      <c r="A798" t="s">
        <v>1533</v>
      </c>
      <c r="B798" t="s">
        <v>742</v>
      </c>
      <c r="C798">
        <v>88</v>
      </c>
      <c r="D798" t="s">
        <v>725</v>
      </c>
      <c r="E798" s="26">
        <v>45204</v>
      </c>
      <c r="F798">
        <v>100</v>
      </c>
      <c r="G798">
        <v>4.9000000000000004</v>
      </c>
      <c r="L798">
        <v>2024</v>
      </c>
      <c r="M798" t="s">
        <v>1785</v>
      </c>
      <c r="N798">
        <f>ROUND(Calls[[#This Row],[Satisfaction Rating]],0)</f>
        <v>5</v>
      </c>
    </row>
    <row r="799" spans="1:14" x14ac:dyDescent="0.45">
      <c r="A799" t="s">
        <v>1534</v>
      </c>
      <c r="B799" t="s">
        <v>740</v>
      </c>
      <c r="C799">
        <v>118</v>
      </c>
      <c r="D799" t="s">
        <v>731</v>
      </c>
      <c r="E799" s="26">
        <v>45204</v>
      </c>
      <c r="F799">
        <v>56</v>
      </c>
      <c r="G799">
        <v>3.7</v>
      </c>
      <c r="L799">
        <v>2024</v>
      </c>
      <c r="M799" t="s">
        <v>1785</v>
      </c>
      <c r="N799">
        <f>ROUND(Calls[[#This Row],[Satisfaction Rating]],0)</f>
        <v>4</v>
      </c>
    </row>
    <row r="800" spans="1:14" x14ac:dyDescent="0.45">
      <c r="A800" t="s">
        <v>1535</v>
      </c>
      <c r="B800" t="s">
        <v>730</v>
      </c>
      <c r="C800">
        <v>4</v>
      </c>
      <c r="D800" t="s">
        <v>716</v>
      </c>
      <c r="E800" s="26">
        <v>45204</v>
      </c>
      <c r="F800">
        <v>170</v>
      </c>
      <c r="G800">
        <v>3.9</v>
      </c>
      <c r="L800">
        <v>2024</v>
      </c>
      <c r="M800" t="s">
        <v>1785</v>
      </c>
      <c r="N800">
        <f>ROUND(Calls[[#This Row],[Satisfaction Rating]],0)</f>
        <v>4</v>
      </c>
    </row>
    <row r="801" spans="1:14" x14ac:dyDescent="0.45">
      <c r="A801" t="s">
        <v>1536</v>
      </c>
      <c r="B801" t="s">
        <v>717</v>
      </c>
      <c r="C801">
        <v>78</v>
      </c>
      <c r="D801" t="s">
        <v>743</v>
      </c>
      <c r="E801" s="26">
        <v>45205</v>
      </c>
      <c r="F801">
        <v>74</v>
      </c>
      <c r="G801">
        <v>3.5</v>
      </c>
      <c r="L801">
        <v>2024</v>
      </c>
      <c r="M801" t="s">
        <v>1786</v>
      </c>
      <c r="N801">
        <f>ROUND(Calls[[#This Row],[Satisfaction Rating]],0)</f>
        <v>4</v>
      </c>
    </row>
    <row r="802" spans="1:14" x14ac:dyDescent="0.45">
      <c r="A802" t="s">
        <v>1537</v>
      </c>
      <c r="B802" t="s">
        <v>733</v>
      </c>
      <c r="C802">
        <v>69</v>
      </c>
      <c r="D802" t="s">
        <v>716</v>
      </c>
      <c r="E802" s="26">
        <v>45205</v>
      </c>
      <c r="F802">
        <v>99</v>
      </c>
      <c r="G802">
        <v>2.7</v>
      </c>
      <c r="L802">
        <v>2024</v>
      </c>
      <c r="M802" t="s">
        <v>1786</v>
      </c>
      <c r="N802">
        <f>ROUND(Calls[[#This Row],[Satisfaction Rating]],0)</f>
        <v>3</v>
      </c>
    </row>
    <row r="803" spans="1:14" x14ac:dyDescent="0.45">
      <c r="A803" t="s">
        <v>1538</v>
      </c>
      <c r="B803" t="s">
        <v>735</v>
      </c>
      <c r="C803">
        <v>90</v>
      </c>
      <c r="D803" t="s">
        <v>737</v>
      </c>
      <c r="E803" s="26">
        <v>45205</v>
      </c>
      <c r="F803">
        <v>84</v>
      </c>
      <c r="G803">
        <v>3.9</v>
      </c>
      <c r="L803">
        <v>2024</v>
      </c>
      <c r="M803" t="s">
        <v>1786</v>
      </c>
      <c r="N803">
        <f>ROUND(Calls[[#This Row],[Satisfaction Rating]],0)</f>
        <v>4</v>
      </c>
    </row>
    <row r="804" spans="1:14" x14ac:dyDescent="0.45">
      <c r="A804" t="s">
        <v>1539</v>
      </c>
      <c r="B804" t="s">
        <v>733</v>
      </c>
      <c r="C804">
        <v>134</v>
      </c>
      <c r="D804" t="s">
        <v>716</v>
      </c>
      <c r="E804" s="26">
        <v>45205</v>
      </c>
      <c r="F804">
        <v>35</v>
      </c>
      <c r="G804">
        <v>3.4</v>
      </c>
      <c r="L804">
        <v>2024</v>
      </c>
      <c r="M804" t="s">
        <v>1786</v>
      </c>
      <c r="N804">
        <f>ROUND(Calls[[#This Row],[Satisfaction Rating]],0)</f>
        <v>3</v>
      </c>
    </row>
    <row r="805" spans="1:14" x14ac:dyDescent="0.45">
      <c r="A805" t="s">
        <v>1540</v>
      </c>
      <c r="B805" t="s">
        <v>720</v>
      </c>
      <c r="C805">
        <v>65</v>
      </c>
      <c r="D805" t="s">
        <v>731</v>
      </c>
      <c r="E805" s="26">
        <v>45205</v>
      </c>
      <c r="F805">
        <v>150</v>
      </c>
      <c r="G805">
        <v>5</v>
      </c>
      <c r="L805">
        <v>2024</v>
      </c>
      <c r="M805" t="s">
        <v>1786</v>
      </c>
      <c r="N805">
        <f>ROUND(Calls[[#This Row],[Satisfaction Rating]],0)</f>
        <v>5</v>
      </c>
    </row>
    <row r="806" spans="1:14" x14ac:dyDescent="0.45">
      <c r="A806" t="s">
        <v>1541</v>
      </c>
      <c r="B806" t="s">
        <v>724</v>
      </c>
      <c r="C806">
        <v>54</v>
      </c>
      <c r="D806" t="s">
        <v>743</v>
      </c>
      <c r="E806" s="26">
        <v>45206</v>
      </c>
      <c r="F806">
        <v>176</v>
      </c>
      <c r="G806">
        <v>4.4000000000000004</v>
      </c>
      <c r="L806">
        <v>2024</v>
      </c>
      <c r="M806" t="s">
        <v>1787</v>
      </c>
      <c r="N806">
        <f>ROUND(Calls[[#This Row],[Satisfaction Rating]],0)</f>
        <v>4</v>
      </c>
    </row>
    <row r="807" spans="1:14" x14ac:dyDescent="0.45">
      <c r="A807" t="s">
        <v>1542</v>
      </c>
      <c r="B807" t="s">
        <v>724</v>
      </c>
      <c r="C807">
        <v>90</v>
      </c>
      <c r="D807" t="s">
        <v>743</v>
      </c>
      <c r="E807" s="26">
        <v>45206</v>
      </c>
      <c r="F807">
        <v>84</v>
      </c>
      <c r="G807">
        <v>4.3</v>
      </c>
      <c r="L807">
        <v>2024</v>
      </c>
      <c r="M807" t="s">
        <v>1787</v>
      </c>
      <c r="N807">
        <f>ROUND(Calls[[#This Row],[Satisfaction Rating]],0)</f>
        <v>4</v>
      </c>
    </row>
    <row r="808" spans="1:14" x14ac:dyDescent="0.45">
      <c r="A808" t="s">
        <v>1543</v>
      </c>
      <c r="B808" t="s">
        <v>735</v>
      </c>
      <c r="C808">
        <v>66</v>
      </c>
      <c r="D808" t="s">
        <v>743</v>
      </c>
      <c r="E808" s="26">
        <v>45206</v>
      </c>
      <c r="F808">
        <v>136</v>
      </c>
      <c r="G808">
        <v>4.7</v>
      </c>
      <c r="L808">
        <v>2024</v>
      </c>
      <c r="M808" t="s">
        <v>1787</v>
      </c>
      <c r="N808">
        <f>ROUND(Calls[[#This Row],[Satisfaction Rating]],0)</f>
        <v>5</v>
      </c>
    </row>
    <row r="809" spans="1:14" x14ac:dyDescent="0.45">
      <c r="A809" t="s">
        <v>1544</v>
      </c>
      <c r="B809" t="s">
        <v>730</v>
      </c>
      <c r="C809">
        <v>150</v>
      </c>
      <c r="D809" t="s">
        <v>743</v>
      </c>
      <c r="E809" s="26">
        <v>45207</v>
      </c>
      <c r="F809">
        <v>70</v>
      </c>
      <c r="G809">
        <v>4.0999999999999996</v>
      </c>
      <c r="L809">
        <v>2024</v>
      </c>
      <c r="M809" t="s">
        <v>1781</v>
      </c>
      <c r="N809">
        <f>ROUND(Calls[[#This Row],[Satisfaction Rating]],0)</f>
        <v>4</v>
      </c>
    </row>
    <row r="810" spans="1:14" x14ac:dyDescent="0.45">
      <c r="A810" t="s">
        <v>1545</v>
      </c>
      <c r="B810" t="s">
        <v>721</v>
      </c>
      <c r="C810">
        <v>18</v>
      </c>
      <c r="D810" t="s">
        <v>731</v>
      </c>
      <c r="E810" s="26">
        <v>45207</v>
      </c>
      <c r="F810">
        <v>96</v>
      </c>
      <c r="G810">
        <v>4.8</v>
      </c>
      <c r="L810">
        <v>2024</v>
      </c>
      <c r="M810" t="s">
        <v>1781</v>
      </c>
      <c r="N810">
        <f>ROUND(Calls[[#This Row],[Satisfaction Rating]],0)</f>
        <v>5</v>
      </c>
    </row>
    <row r="811" spans="1:14" x14ac:dyDescent="0.45">
      <c r="A811" t="s">
        <v>1546</v>
      </c>
      <c r="B811" t="s">
        <v>724</v>
      </c>
      <c r="C811">
        <v>87</v>
      </c>
      <c r="D811" t="s">
        <v>731</v>
      </c>
      <c r="E811" s="26">
        <v>45207</v>
      </c>
      <c r="F811">
        <v>23</v>
      </c>
      <c r="G811">
        <v>4.2</v>
      </c>
      <c r="L811">
        <v>2024</v>
      </c>
      <c r="M811" t="s">
        <v>1781</v>
      </c>
      <c r="N811">
        <f>ROUND(Calls[[#This Row],[Satisfaction Rating]],0)</f>
        <v>4</v>
      </c>
    </row>
    <row r="812" spans="1:14" x14ac:dyDescent="0.45">
      <c r="A812" t="s">
        <v>1547</v>
      </c>
      <c r="B812" t="s">
        <v>746</v>
      </c>
      <c r="C812">
        <v>94</v>
      </c>
      <c r="D812" t="s">
        <v>743</v>
      </c>
      <c r="E812" s="26">
        <v>45208</v>
      </c>
      <c r="F812">
        <v>120</v>
      </c>
      <c r="G812">
        <v>3.4</v>
      </c>
      <c r="L812">
        <v>2024</v>
      </c>
      <c r="M812" t="s">
        <v>1782</v>
      </c>
      <c r="N812">
        <f>ROUND(Calls[[#This Row],[Satisfaction Rating]],0)</f>
        <v>3</v>
      </c>
    </row>
    <row r="813" spans="1:14" x14ac:dyDescent="0.45">
      <c r="A813" t="s">
        <v>1548</v>
      </c>
      <c r="B813" t="s">
        <v>747</v>
      </c>
      <c r="C813">
        <v>56</v>
      </c>
      <c r="D813" t="s">
        <v>743</v>
      </c>
      <c r="E813" s="26">
        <v>45208</v>
      </c>
      <c r="F813">
        <v>205</v>
      </c>
      <c r="G813">
        <v>3.3</v>
      </c>
      <c r="L813">
        <v>2024</v>
      </c>
      <c r="M813" t="s">
        <v>1782</v>
      </c>
      <c r="N813">
        <f>ROUND(Calls[[#This Row],[Satisfaction Rating]],0)</f>
        <v>3</v>
      </c>
    </row>
    <row r="814" spans="1:14" x14ac:dyDescent="0.45">
      <c r="A814" t="s">
        <v>1549</v>
      </c>
      <c r="B814" t="s">
        <v>740</v>
      </c>
      <c r="C814">
        <v>41</v>
      </c>
      <c r="D814" t="s">
        <v>725</v>
      </c>
      <c r="E814" s="26">
        <v>45209</v>
      </c>
      <c r="F814">
        <v>42</v>
      </c>
      <c r="G814">
        <v>3.8</v>
      </c>
      <c r="L814">
        <v>2024</v>
      </c>
      <c r="M814" t="s">
        <v>1783</v>
      </c>
      <c r="N814">
        <f>ROUND(Calls[[#This Row],[Satisfaction Rating]],0)</f>
        <v>4</v>
      </c>
    </row>
    <row r="815" spans="1:14" x14ac:dyDescent="0.45">
      <c r="A815" t="s">
        <v>1550</v>
      </c>
      <c r="B815" t="s">
        <v>730</v>
      </c>
      <c r="C815">
        <v>119</v>
      </c>
      <c r="D815" t="s">
        <v>737</v>
      </c>
      <c r="E815" s="26">
        <v>45209</v>
      </c>
      <c r="F815">
        <v>111</v>
      </c>
      <c r="G815">
        <v>3.9</v>
      </c>
      <c r="L815">
        <v>2024</v>
      </c>
      <c r="M815" t="s">
        <v>1783</v>
      </c>
      <c r="N815">
        <f>ROUND(Calls[[#This Row],[Satisfaction Rating]],0)</f>
        <v>4</v>
      </c>
    </row>
    <row r="816" spans="1:14" x14ac:dyDescent="0.45">
      <c r="A816" t="s">
        <v>1551</v>
      </c>
      <c r="B816" t="s">
        <v>728</v>
      </c>
      <c r="C816">
        <v>108</v>
      </c>
      <c r="D816" t="s">
        <v>743</v>
      </c>
      <c r="E816" s="26">
        <v>45209</v>
      </c>
      <c r="F816">
        <v>68</v>
      </c>
      <c r="G816">
        <v>2.5</v>
      </c>
      <c r="L816">
        <v>2024</v>
      </c>
      <c r="M816" t="s">
        <v>1783</v>
      </c>
      <c r="N816">
        <f>ROUND(Calls[[#This Row],[Satisfaction Rating]],0)</f>
        <v>3</v>
      </c>
    </row>
    <row r="817" spans="1:14" x14ac:dyDescent="0.45">
      <c r="A817" t="s">
        <v>1552</v>
      </c>
      <c r="B817" t="s">
        <v>717</v>
      </c>
      <c r="C817">
        <v>63</v>
      </c>
      <c r="D817" t="s">
        <v>716</v>
      </c>
      <c r="E817" s="26">
        <v>45209</v>
      </c>
      <c r="F817">
        <v>172</v>
      </c>
      <c r="G817">
        <v>4.9000000000000004</v>
      </c>
      <c r="L817">
        <v>2024</v>
      </c>
      <c r="M817" t="s">
        <v>1783</v>
      </c>
      <c r="N817">
        <f>ROUND(Calls[[#This Row],[Satisfaction Rating]],0)</f>
        <v>5</v>
      </c>
    </row>
    <row r="818" spans="1:14" x14ac:dyDescent="0.45">
      <c r="A818" t="s">
        <v>1553</v>
      </c>
      <c r="B818" t="s">
        <v>751</v>
      </c>
      <c r="C818">
        <v>59</v>
      </c>
      <c r="D818" t="s">
        <v>743</v>
      </c>
      <c r="E818" s="26">
        <v>45209</v>
      </c>
      <c r="F818">
        <v>152</v>
      </c>
      <c r="G818">
        <v>4.8</v>
      </c>
      <c r="L818">
        <v>2024</v>
      </c>
      <c r="M818" t="s">
        <v>1783</v>
      </c>
      <c r="N818">
        <f>ROUND(Calls[[#This Row],[Satisfaction Rating]],0)</f>
        <v>5</v>
      </c>
    </row>
    <row r="819" spans="1:14" x14ac:dyDescent="0.45">
      <c r="A819" t="s">
        <v>1554</v>
      </c>
      <c r="B819" t="s">
        <v>751</v>
      </c>
      <c r="C819">
        <v>90</v>
      </c>
      <c r="D819" t="s">
        <v>725</v>
      </c>
      <c r="E819" s="26">
        <v>45209</v>
      </c>
      <c r="F819">
        <v>48</v>
      </c>
      <c r="G819">
        <v>4.7</v>
      </c>
      <c r="L819">
        <v>2024</v>
      </c>
      <c r="M819" t="s">
        <v>1783</v>
      </c>
      <c r="N819">
        <f>ROUND(Calls[[#This Row],[Satisfaction Rating]],0)</f>
        <v>5</v>
      </c>
    </row>
    <row r="820" spans="1:14" x14ac:dyDescent="0.45">
      <c r="A820" t="s">
        <v>1555</v>
      </c>
      <c r="B820" t="s">
        <v>742</v>
      </c>
      <c r="C820">
        <v>55</v>
      </c>
      <c r="D820" t="s">
        <v>725</v>
      </c>
      <c r="E820" s="26">
        <v>45209</v>
      </c>
      <c r="F820">
        <v>25</v>
      </c>
      <c r="G820">
        <v>4.7</v>
      </c>
      <c r="L820">
        <v>2024</v>
      </c>
      <c r="M820" t="s">
        <v>1783</v>
      </c>
      <c r="N820">
        <f>ROUND(Calls[[#This Row],[Satisfaction Rating]],0)</f>
        <v>5</v>
      </c>
    </row>
    <row r="821" spans="1:14" x14ac:dyDescent="0.45">
      <c r="A821" t="s">
        <v>1556</v>
      </c>
      <c r="B821" t="s">
        <v>728</v>
      </c>
      <c r="C821">
        <v>84</v>
      </c>
      <c r="D821" t="s">
        <v>737</v>
      </c>
      <c r="E821" s="26">
        <v>45210</v>
      </c>
      <c r="F821">
        <v>54</v>
      </c>
      <c r="G821">
        <v>3.3</v>
      </c>
      <c r="L821">
        <v>2024</v>
      </c>
      <c r="M821" t="s">
        <v>1784</v>
      </c>
      <c r="N821">
        <f>ROUND(Calls[[#This Row],[Satisfaction Rating]],0)</f>
        <v>3</v>
      </c>
    </row>
    <row r="822" spans="1:14" x14ac:dyDescent="0.45">
      <c r="A822" t="s">
        <v>1557</v>
      </c>
      <c r="B822" t="s">
        <v>728</v>
      </c>
      <c r="C822">
        <v>150</v>
      </c>
      <c r="D822" t="s">
        <v>731</v>
      </c>
      <c r="E822" s="26">
        <v>45210</v>
      </c>
      <c r="F822">
        <v>108</v>
      </c>
      <c r="G822">
        <v>4.7</v>
      </c>
      <c r="L822">
        <v>2024</v>
      </c>
      <c r="M822" t="s">
        <v>1784</v>
      </c>
      <c r="N822">
        <f>ROUND(Calls[[#This Row],[Satisfaction Rating]],0)</f>
        <v>5</v>
      </c>
    </row>
    <row r="823" spans="1:14" x14ac:dyDescent="0.45">
      <c r="A823" t="s">
        <v>1558</v>
      </c>
      <c r="B823" t="s">
        <v>738</v>
      </c>
      <c r="C823">
        <v>69</v>
      </c>
      <c r="D823" t="s">
        <v>743</v>
      </c>
      <c r="E823" s="26">
        <v>45210</v>
      </c>
      <c r="F823">
        <v>36</v>
      </c>
      <c r="G823">
        <v>4.5</v>
      </c>
      <c r="L823">
        <v>2024</v>
      </c>
      <c r="M823" t="s">
        <v>1784</v>
      </c>
      <c r="N823">
        <f>ROUND(Calls[[#This Row],[Satisfaction Rating]],0)</f>
        <v>5</v>
      </c>
    </row>
    <row r="824" spans="1:14" x14ac:dyDescent="0.45">
      <c r="A824" t="s">
        <v>1559</v>
      </c>
      <c r="B824" t="s">
        <v>715</v>
      </c>
      <c r="C824">
        <v>120</v>
      </c>
      <c r="D824" t="s">
        <v>725</v>
      </c>
      <c r="E824" s="26">
        <v>45211</v>
      </c>
      <c r="F824">
        <v>140</v>
      </c>
      <c r="G824">
        <v>4.5999999999999996</v>
      </c>
      <c r="L824">
        <v>2024</v>
      </c>
      <c r="M824" t="s">
        <v>1785</v>
      </c>
      <c r="N824">
        <f>ROUND(Calls[[#This Row],[Satisfaction Rating]],0)</f>
        <v>5</v>
      </c>
    </row>
    <row r="825" spans="1:14" x14ac:dyDescent="0.45">
      <c r="A825" t="s">
        <v>1560</v>
      </c>
      <c r="B825" t="s">
        <v>724</v>
      </c>
      <c r="C825">
        <v>126</v>
      </c>
      <c r="D825" t="s">
        <v>737</v>
      </c>
      <c r="E825" s="26">
        <v>45211</v>
      </c>
      <c r="F825">
        <v>50</v>
      </c>
      <c r="G825">
        <v>4.8</v>
      </c>
      <c r="L825">
        <v>2024</v>
      </c>
      <c r="M825" t="s">
        <v>1785</v>
      </c>
      <c r="N825">
        <f>ROUND(Calls[[#This Row],[Satisfaction Rating]],0)</f>
        <v>5</v>
      </c>
    </row>
    <row r="826" spans="1:14" x14ac:dyDescent="0.45">
      <c r="A826" t="s">
        <v>1561</v>
      </c>
      <c r="B826" t="s">
        <v>738</v>
      </c>
      <c r="C826">
        <v>120</v>
      </c>
      <c r="D826" t="s">
        <v>716</v>
      </c>
      <c r="E826" s="26">
        <v>45211</v>
      </c>
      <c r="F826">
        <v>195</v>
      </c>
      <c r="G826">
        <v>4.3</v>
      </c>
      <c r="L826">
        <v>2024</v>
      </c>
      <c r="M826" t="s">
        <v>1785</v>
      </c>
      <c r="N826">
        <f>ROUND(Calls[[#This Row],[Satisfaction Rating]],0)</f>
        <v>4</v>
      </c>
    </row>
    <row r="827" spans="1:14" x14ac:dyDescent="0.45">
      <c r="A827" t="s">
        <v>1562</v>
      </c>
      <c r="B827" t="s">
        <v>724</v>
      </c>
      <c r="C827">
        <v>139</v>
      </c>
      <c r="D827" t="s">
        <v>725</v>
      </c>
      <c r="E827" s="26">
        <v>45212</v>
      </c>
      <c r="F827">
        <v>48</v>
      </c>
      <c r="G827">
        <v>4.7</v>
      </c>
      <c r="L827">
        <v>2024</v>
      </c>
      <c r="M827" t="s">
        <v>1786</v>
      </c>
      <c r="N827">
        <f>ROUND(Calls[[#This Row],[Satisfaction Rating]],0)</f>
        <v>5</v>
      </c>
    </row>
    <row r="828" spans="1:14" x14ac:dyDescent="0.45">
      <c r="A828" t="s">
        <v>1563</v>
      </c>
      <c r="B828" t="s">
        <v>742</v>
      </c>
      <c r="C828">
        <v>124</v>
      </c>
      <c r="D828" t="s">
        <v>743</v>
      </c>
      <c r="E828" s="26">
        <v>45213</v>
      </c>
      <c r="F828">
        <v>29</v>
      </c>
      <c r="G828">
        <v>4.8</v>
      </c>
      <c r="L828">
        <v>2024</v>
      </c>
      <c r="M828" t="s">
        <v>1787</v>
      </c>
      <c r="N828">
        <f>ROUND(Calls[[#This Row],[Satisfaction Rating]],0)</f>
        <v>5</v>
      </c>
    </row>
    <row r="829" spans="1:14" x14ac:dyDescent="0.45">
      <c r="A829" t="s">
        <v>1564</v>
      </c>
      <c r="B829" t="s">
        <v>715</v>
      </c>
      <c r="C829">
        <v>108</v>
      </c>
      <c r="D829" t="s">
        <v>716</v>
      </c>
      <c r="E829" s="26">
        <v>45213</v>
      </c>
      <c r="F829">
        <v>44</v>
      </c>
      <c r="G829">
        <v>4.7</v>
      </c>
      <c r="L829">
        <v>2024</v>
      </c>
      <c r="M829" t="s">
        <v>1787</v>
      </c>
      <c r="N829">
        <f>ROUND(Calls[[#This Row],[Satisfaction Rating]],0)</f>
        <v>5</v>
      </c>
    </row>
    <row r="830" spans="1:14" x14ac:dyDescent="0.45">
      <c r="A830" t="s">
        <v>1565</v>
      </c>
      <c r="B830" t="s">
        <v>720</v>
      </c>
      <c r="C830">
        <v>132</v>
      </c>
      <c r="D830" t="s">
        <v>731</v>
      </c>
      <c r="E830" s="26">
        <v>45213</v>
      </c>
      <c r="F830">
        <v>140</v>
      </c>
      <c r="G830">
        <v>4.3</v>
      </c>
      <c r="L830">
        <v>2024</v>
      </c>
      <c r="M830" t="s">
        <v>1787</v>
      </c>
      <c r="N830">
        <f>ROUND(Calls[[#This Row],[Satisfaction Rating]],0)</f>
        <v>4</v>
      </c>
    </row>
    <row r="831" spans="1:14" x14ac:dyDescent="0.45">
      <c r="A831" t="s">
        <v>1566</v>
      </c>
      <c r="B831" t="s">
        <v>717</v>
      </c>
      <c r="C831">
        <v>67</v>
      </c>
      <c r="D831" t="s">
        <v>731</v>
      </c>
      <c r="E831" s="26">
        <v>45213</v>
      </c>
      <c r="F831">
        <v>105</v>
      </c>
      <c r="G831">
        <v>3.8</v>
      </c>
      <c r="L831">
        <v>2024</v>
      </c>
      <c r="M831" t="s">
        <v>1787</v>
      </c>
      <c r="N831">
        <f>ROUND(Calls[[#This Row],[Satisfaction Rating]],0)</f>
        <v>4</v>
      </c>
    </row>
    <row r="832" spans="1:14" x14ac:dyDescent="0.45">
      <c r="A832" t="s">
        <v>1567</v>
      </c>
      <c r="B832" t="s">
        <v>735</v>
      </c>
      <c r="C832">
        <v>125</v>
      </c>
      <c r="D832" t="s">
        <v>731</v>
      </c>
      <c r="E832" s="26">
        <v>45213</v>
      </c>
      <c r="F832">
        <v>82</v>
      </c>
      <c r="G832">
        <v>4.5999999999999996</v>
      </c>
      <c r="L832">
        <v>2024</v>
      </c>
      <c r="M832" t="s">
        <v>1787</v>
      </c>
      <c r="N832">
        <f>ROUND(Calls[[#This Row],[Satisfaction Rating]],0)</f>
        <v>5</v>
      </c>
    </row>
    <row r="833" spans="1:14" x14ac:dyDescent="0.45">
      <c r="A833" t="s">
        <v>1568</v>
      </c>
      <c r="B833" t="s">
        <v>715</v>
      </c>
      <c r="C833">
        <v>23</v>
      </c>
      <c r="D833" t="s">
        <v>716</v>
      </c>
      <c r="E833" s="26">
        <v>45213</v>
      </c>
      <c r="F833">
        <v>24</v>
      </c>
      <c r="G833">
        <v>2.9</v>
      </c>
      <c r="L833">
        <v>2024</v>
      </c>
      <c r="M833" t="s">
        <v>1787</v>
      </c>
      <c r="N833">
        <f>ROUND(Calls[[#This Row],[Satisfaction Rating]],0)</f>
        <v>3</v>
      </c>
    </row>
    <row r="834" spans="1:14" x14ac:dyDescent="0.45">
      <c r="A834" t="s">
        <v>1569</v>
      </c>
      <c r="B834" t="s">
        <v>730</v>
      </c>
      <c r="C834">
        <v>131</v>
      </c>
      <c r="D834" t="s">
        <v>743</v>
      </c>
      <c r="E834" s="26">
        <v>45214</v>
      </c>
      <c r="F834">
        <v>205</v>
      </c>
      <c r="G834">
        <v>4.8</v>
      </c>
      <c r="L834">
        <v>2024</v>
      </c>
      <c r="M834" t="s">
        <v>1781</v>
      </c>
      <c r="N834">
        <f>ROUND(Calls[[#This Row],[Satisfaction Rating]],0)</f>
        <v>5</v>
      </c>
    </row>
    <row r="835" spans="1:14" x14ac:dyDescent="0.45">
      <c r="A835" t="s">
        <v>1570</v>
      </c>
      <c r="B835" t="s">
        <v>720</v>
      </c>
      <c r="C835">
        <v>56</v>
      </c>
      <c r="D835" t="s">
        <v>725</v>
      </c>
      <c r="E835" s="26">
        <v>45214</v>
      </c>
      <c r="F835">
        <v>225</v>
      </c>
      <c r="G835">
        <v>4.9000000000000004</v>
      </c>
      <c r="L835">
        <v>2024</v>
      </c>
      <c r="M835" t="s">
        <v>1781</v>
      </c>
      <c r="N835">
        <f>ROUND(Calls[[#This Row],[Satisfaction Rating]],0)</f>
        <v>5</v>
      </c>
    </row>
    <row r="836" spans="1:14" x14ac:dyDescent="0.45">
      <c r="A836" t="s">
        <v>1571</v>
      </c>
      <c r="B836" t="s">
        <v>730</v>
      </c>
      <c r="C836">
        <v>70</v>
      </c>
      <c r="D836" t="s">
        <v>743</v>
      </c>
      <c r="E836" s="26">
        <v>45214</v>
      </c>
      <c r="F836">
        <v>50</v>
      </c>
      <c r="G836">
        <v>3.4</v>
      </c>
      <c r="L836">
        <v>2024</v>
      </c>
      <c r="M836" t="s">
        <v>1781</v>
      </c>
      <c r="N836">
        <f>ROUND(Calls[[#This Row],[Satisfaction Rating]],0)</f>
        <v>3</v>
      </c>
    </row>
    <row r="837" spans="1:14" x14ac:dyDescent="0.45">
      <c r="A837" t="s">
        <v>1572</v>
      </c>
      <c r="B837" t="s">
        <v>730</v>
      </c>
      <c r="C837">
        <v>55</v>
      </c>
      <c r="D837" t="s">
        <v>731</v>
      </c>
      <c r="E837" s="26">
        <v>45214</v>
      </c>
      <c r="F837">
        <v>80</v>
      </c>
      <c r="G837">
        <v>4.3</v>
      </c>
      <c r="L837">
        <v>2024</v>
      </c>
      <c r="M837" t="s">
        <v>1781</v>
      </c>
      <c r="N837">
        <f>ROUND(Calls[[#This Row],[Satisfaction Rating]],0)</f>
        <v>4</v>
      </c>
    </row>
    <row r="838" spans="1:14" x14ac:dyDescent="0.45">
      <c r="A838" t="s">
        <v>1573</v>
      </c>
      <c r="B838" t="s">
        <v>735</v>
      </c>
      <c r="C838">
        <v>77</v>
      </c>
      <c r="D838" t="s">
        <v>725</v>
      </c>
      <c r="E838" s="26">
        <v>45214</v>
      </c>
      <c r="F838">
        <v>78</v>
      </c>
      <c r="G838">
        <v>3.9</v>
      </c>
      <c r="L838">
        <v>2024</v>
      </c>
      <c r="M838" t="s">
        <v>1781</v>
      </c>
      <c r="N838">
        <f>ROUND(Calls[[#This Row],[Satisfaction Rating]],0)</f>
        <v>4</v>
      </c>
    </row>
    <row r="839" spans="1:14" x14ac:dyDescent="0.45">
      <c r="A839" t="s">
        <v>1574</v>
      </c>
      <c r="B839" t="s">
        <v>728</v>
      </c>
      <c r="C839">
        <v>133</v>
      </c>
      <c r="D839" t="s">
        <v>743</v>
      </c>
      <c r="E839" s="26">
        <v>45215</v>
      </c>
      <c r="F839">
        <v>40</v>
      </c>
      <c r="G839">
        <v>3.9</v>
      </c>
      <c r="L839">
        <v>2024</v>
      </c>
      <c r="M839" t="s">
        <v>1782</v>
      </c>
      <c r="N839">
        <f>ROUND(Calls[[#This Row],[Satisfaction Rating]],0)</f>
        <v>4</v>
      </c>
    </row>
    <row r="840" spans="1:14" x14ac:dyDescent="0.45">
      <c r="A840" t="s">
        <v>1575</v>
      </c>
      <c r="B840" t="s">
        <v>735</v>
      </c>
      <c r="C840">
        <v>77</v>
      </c>
      <c r="D840" t="s">
        <v>725</v>
      </c>
      <c r="E840" s="26">
        <v>45215</v>
      </c>
      <c r="F840">
        <v>176</v>
      </c>
      <c r="G840">
        <v>1.5</v>
      </c>
      <c r="L840">
        <v>2024</v>
      </c>
      <c r="M840" t="s">
        <v>1782</v>
      </c>
      <c r="N840">
        <f>ROUND(Calls[[#This Row],[Satisfaction Rating]],0)</f>
        <v>2</v>
      </c>
    </row>
    <row r="841" spans="1:14" x14ac:dyDescent="0.45">
      <c r="A841" t="s">
        <v>1576</v>
      </c>
      <c r="B841" t="s">
        <v>751</v>
      </c>
      <c r="C841">
        <v>103</v>
      </c>
      <c r="D841" t="s">
        <v>743</v>
      </c>
      <c r="E841" s="26">
        <v>45215</v>
      </c>
      <c r="F841">
        <v>78</v>
      </c>
      <c r="G841">
        <v>3</v>
      </c>
      <c r="L841">
        <v>2024</v>
      </c>
      <c r="M841" t="s">
        <v>1782</v>
      </c>
      <c r="N841">
        <f>ROUND(Calls[[#This Row],[Satisfaction Rating]],0)</f>
        <v>3</v>
      </c>
    </row>
    <row r="842" spans="1:14" x14ac:dyDescent="0.45">
      <c r="A842" t="s">
        <v>1577</v>
      </c>
      <c r="B842" t="s">
        <v>738</v>
      </c>
      <c r="C842">
        <v>32</v>
      </c>
      <c r="D842" t="s">
        <v>725</v>
      </c>
      <c r="E842" s="26">
        <v>45215</v>
      </c>
      <c r="F842">
        <v>42</v>
      </c>
      <c r="G842">
        <v>4.2</v>
      </c>
      <c r="L842">
        <v>2024</v>
      </c>
      <c r="M842" t="s">
        <v>1782</v>
      </c>
      <c r="N842">
        <f>ROUND(Calls[[#This Row],[Satisfaction Rating]],0)</f>
        <v>4</v>
      </c>
    </row>
    <row r="843" spans="1:14" x14ac:dyDescent="0.45">
      <c r="A843" t="s">
        <v>1578</v>
      </c>
      <c r="B843" t="s">
        <v>728</v>
      </c>
      <c r="C843">
        <v>30</v>
      </c>
      <c r="D843" t="s">
        <v>743</v>
      </c>
      <c r="E843" s="26">
        <v>45215</v>
      </c>
      <c r="F843">
        <v>38</v>
      </c>
      <c r="G843">
        <v>3.7</v>
      </c>
      <c r="L843">
        <v>2024</v>
      </c>
      <c r="M843" t="s">
        <v>1782</v>
      </c>
      <c r="N843">
        <f>ROUND(Calls[[#This Row],[Satisfaction Rating]],0)</f>
        <v>4</v>
      </c>
    </row>
    <row r="844" spans="1:14" x14ac:dyDescent="0.45">
      <c r="A844" t="s">
        <v>1579</v>
      </c>
      <c r="B844" t="s">
        <v>724</v>
      </c>
      <c r="C844">
        <v>87</v>
      </c>
      <c r="D844" t="s">
        <v>737</v>
      </c>
      <c r="E844" s="26">
        <v>45215</v>
      </c>
      <c r="F844">
        <v>27</v>
      </c>
      <c r="G844">
        <v>4.2</v>
      </c>
      <c r="L844">
        <v>2024</v>
      </c>
      <c r="M844" t="s">
        <v>1782</v>
      </c>
      <c r="N844">
        <f>ROUND(Calls[[#This Row],[Satisfaction Rating]],0)</f>
        <v>4</v>
      </c>
    </row>
    <row r="845" spans="1:14" x14ac:dyDescent="0.45">
      <c r="A845" t="s">
        <v>1580</v>
      </c>
      <c r="B845" t="s">
        <v>735</v>
      </c>
      <c r="C845">
        <v>137</v>
      </c>
      <c r="D845" t="s">
        <v>716</v>
      </c>
      <c r="E845" s="26">
        <v>45216</v>
      </c>
      <c r="F845">
        <v>45</v>
      </c>
      <c r="G845">
        <v>4.4000000000000004</v>
      </c>
      <c r="L845">
        <v>2024</v>
      </c>
      <c r="M845" t="s">
        <v>1783</v>
      </c>
      <c r="N845">
        <f>ROUND(Calls[[#This Row],[Satisfaction Rating]],0)</f>
        <v>4</v>
      </c>
    </row>
    <row r="846" spans="1:14" x14ac:dyDescent="0.45">
      <c r="A846" t="s">
        <v>1581</v>
      </c>
      <c r="B846" t="s">
        <v>746</v>
      </c>
      <c r="C846">
        <v>96</v>
      </c>
      <c r="D846" t="s">
        <v>743</v>
      </c>
      <c r="E846" s="26">
        <v>45216</v>
      </c>
      <c r="F846">
        <v>215</v>
      </c>
      <c r="G846">
        <v>4</v>
      </c>
      <c r="L846">
        <v>2024</v>
      </c>
      <c r="M846" t="s">
        <v>1783</v>
      </c>
      <c r="N846">
        <f>ROUND(Calls[[#This Row],[Satisfaction Rating]],0)</f>
        <v>4</v>
      </c>
    </row>
    <row r="847" spans="1:14" x14ac:dyDescent="0.45">
      <c r="A847" t="s">
        <v>1582</v>
      </c>
      <c r="B847" t="s">
        <v>742</v>
      </c>
      <c r="C847">
        <v>155</v>
      </c>
      <c r="D847" t="s">
        <v>743</v>
      </c>
      <c r="E847" s="26">
        <v>45217</v>
      </c>
      <c r="F847">
        <v>72</v>
      </c>
      <c r="G847">
        <v>4.7</v>
      </c>
      <c r="L847">
        <v>2024</v>
      </c>
      <c r="M847" t="s">
        <v>1784</v>
      </c>
      <c r="N847">
        <f>ROUND(Calls[[#This Row],[Satisfaction Rating]],0)</f>
        <v>5</v>
      </c>
    </row>
    <row r="848" spans="1:14" x14ac:dyDescent="0.45">
      <c r="A848" t="s">
        <v>1583</v>
      </c>
      <c r="B848" t="s">
        <v>728</v>
      </c>
      <c r="C848">
        <v>173</v>
      </c>
      <c r="D848" t="s">
        <v>731</v>
      </c>
      <c r="E848" s="26">
        <v>45217</v>
      </c>
      <c r="F848">
        <v>160</v>
      </c>
      <c r="G848">
        <v>2.8</v>
      </c>
      <c r="L848">
        <v>2024</v>
      </c>
      <c r="M848" t="s">
        <v>1784</v>
      </c>
      <c r="N848">
        <f>ROUND(Calls[[#This Row],[Satisfaction Rating]],0)</f>
        <v>3</v>
      </c>
    </row>
    <row r="849" spans="1:14" x14ac:dyDescent="0.45">
      <c r="A849" t="s">
        <v>1584</v>
      </c>
      <c r="B849" t="s">
        <v>742</v>
      </c>
      <c r="C849">
        <v>127</v>
      </c>
      <c r="D849" t="s">
        <v>743</v>
      </c>
      <c r="E849" s="26">
        <v>45217</v>
      </c>
      <c r="F849">
        <v>165</v>
      </c>
      <c r="G849">
        <v>2.5</v>
      </c>
      <c r="L849">
        <v>2024</v>
      </c>
      <c r="M849" t="s">
        <v>1784</v>
      </c>
      <c r="N849">
        <f>ROUND(Calls[[#This Row],[Satisfaction Rating]],0)</f>
        <v>3</v>
      </c>
    </row>
    <row r="850" spans="1:14" x14ac:dyDescent="0.45">
      <c r="A850" t="s">
        <v>1585</v>
      </c>
      <c r="B850" t="s">
        <v>720</v>
      </c>
      <c r="C850">
        <v>117</v>
      </c>
      <c r="D850" t="s">
        <v>731</v>
      </c>
      <c r="E850" s="26">
        <v>45217</v>
      </c>
      <c r="F850">
        <v>120</v>
      </c>
      <c r="G850">
        <v>3.4</v>
      </c>
      <c r="L850">
        <v>2024</v>
      </c>
      <c r="M850" t="s">
        <v>1784</v>
      </c>
      <c r="N850">
        <f>ROUND(Calls[[#This Row],[Satisfaction Rating]],0)</f>
        <v>3</v>
      </c>
    </row>
    <row r="851" spans="1:14" x14ac:dyDescent="0.45">
      <c r="A851" t="s">
        <v>1586</v>
      </c>
      <c r="B851" t="s">
        <v>715</v>
      </c>
      <c r="C851">
        <v>133</v>
      </c>
      <c r="D851" t="s">
        <v>725</v>
      </c>
      <c r="E851" s="26">
        <v>45217</v>
      </c>
      <c r="F851">
        <v>117</v>
      </c>
      <c r="G851">
        <v>4.8</v>
      </c>
      <c r="L851">
        <v>2024</v>
      </c>
      <c r="M851" t="s">
        <v>1784</v>
      </c>
      <c r="N851">
        <f>ROUND(Calls[[#This Row],[Satisfaction Rating]],0)</f>
        <v>5</v>
      </c>
    </row>
    <row r="852" spans="1:14" x14ac:dyDescent="0.45">
      <c r="A852" t="s">
        <v>1587</v>
      </c>
      <c r="B852" t="s">
        <v>721</v>
      </c>
      <c r="C852">
        <v>166</v>
      </c>
      <c r="D852" t="s">
        <v>737</v>
      </c>
      <c r="E852" s="26">
        <v>45218</v>
      </c>
      <c r="F852">
        <v>29</v>
      </c>
      <c r="G852">
        <v>4.3</v>
      </c>
      <c r="L852">
        <v>2024</v>
      </c>
      <c r="M852" t="s">
        <v>1785</v>
      </c>
      <c r="N852">
        <f>ROUND(Calls[[#This Row],[Satisfaction Rating]],0)</f>
        <v>4</v>
      </c>
    </row>
    <row r="853" spans="1:14" x14ac:dyDescent="0.45">
      <c r="A853" t="s">
        <v>1588</v>
      </c>
      <c r="B853" t="s">
        <v>715</v>
      </c>
      <c r="C853">
        <v>50</v>
      </c>
      <c r="D853" t="s">
        <v>731</v>
      </c>
      <c r="E853" s="26">
        <v>45218</v>
      </c>
      <c r="F853">
        <v>64</v>
      </c>
      <c r="G853">
        <v>4.5</v>
      </c>
      <c r="L853">
        <v>2024</v>
      </c>
      <c r="M853" t="s">
        <v>1785</v>
      </c>
      <c r="N853">
        <f>ROUND(Calls[[#This Row],[Satisfaction Rating]],0)</f>
        <v>5</v>
      </c>
    </row>
    <row r="854" spans="1:14" x14ac:dyDescent="0.45">
      <c r="A854" t="s">
        <v>1589</v>
      </c>
      <c r="B854" t="s">
        <v>751</v>
      </c>
      <c r="C854">
        <v>43</v>
      </c>
      <c r="D854" t="s">
        <v>725</v>
      </c>
      <c r="E854" s="26">
        <v>45218</v>
      </c>
      <c r="F854">
        <v>84</v>
      </c>
      <c r="G854">
        <v>3.6</v>
      </c>
      <c r="L854">
        <v>2024</v>
      </c>
      <c r="M854" t="s">
        <v>1785</v>
      </c>
      <c r="N854">
        <f>ROUND(Calls[[#This Row],[Satisfaction Rating]],0)</f>
        <v>4</v>
      </c>
    </row>
    <row r="855" spans="1:14" x14ac:dyDescent="0.45">
      <c r="A855" t="s">
        <v>1590</v>
      </c>
      <c r="B855" t="s">
        <v>746</v>
      </c>
      <c r="C855">
        <v>124</v>
      </c>
      <c r="D855" t="s">
        <v>743</v>
      </c>
      <c r="E855" s="26">
        <v>45218</v>
      </c>
      <c r="F855">
        <v>42</v>
      </c>
      <c r="G855">
        <v>3.7</v>
      </c>
      <c r="L855">
        <v>2024</v>
      </c>
      <c r="M855" t="s">
        <v>1785</v>
      </c>
      <c r="N855">
        <f>ROUND(Calls[[#This Row],[Satisfaction Rating]],0)</f>
        <v>4</v>
      </c>
    </row>
    <row r="856" spans="1:14" x14ac:dyDescent="0.45">
      <c r="A856" t="s">
        <v>1591</v>
      </c>
      <c r="B856" t="s">
        <v>728</v>
      </c>
      <c r="C856">
        <v>94</v>
      </c>
      <c r="D856" t="s">
        <v>743</v>
      </c>
      <c r="E856" s="26">
        <v>45218</v>
      </c>
      <c r="F856">
        <v>120</v>
      </c>
      <c r="G856">
        <v>3.5</v>
      </c>
      <c r="L856">
        <v>2024</v>
      </c>
      <c r="M856" t="s">
        <v>1785</v>
      </c>
      <c r="N856">
        <f>ROUND(Calls[[#This Row],[Satisfaction Rating]],0)</f>
        <v>4</v>
      </c>
    </row>
    <row r="857" spans="1:14" x14ac:dyDescent="0.45">
      <c r="A857" t="s">
        <v>1592</v>
      </c>
      <c r="B857" t="s">
        <v>751</v>
      </c>
      <c r="C857">
        <v>126</v>
      </c>
      <c r="D857" t="s">
        <v>737</v>
      </c>
      <c r="E857" s="26">
        <v>45219</v>
      </c>
      <c r="F857">
        <v>80</v>
      </c>
      <c r="G857">
        <v>4.7</v>
      </c>
      <c r="L857">
        <v>2024</v>
      </c>
      <c r="M857" t="s">
        <v>1786</v>
      </c>
      <c r="N857">
        <f>ROUND(Calls[[#This Row],[Satisfaction Rating]],0)</f>
        <v>5</v>
      </c>
    </row>
    <row r="858" spans="1:14" x14ac:dyDescent="0.45">
      <c r="A858" t="s">
        <v>1593</v>
      </c>
      <c r="B858" t="s">
        <v>721</v>
      </c>
      <c r="C858">
        <v>105</v>
      </c>
      <c r="D858" t="s">
        <v>731</v>
      </c>
      <c r="E858" s="26">
        <v>45219</v>
      </c>
      <c r="F858">
        <v>185</v>
      </c>
      <c r="G858">
        <v>3.5</v>
      </c>
      <c r="L858">
        <v>2024</v>
      </c>
      <c r="M858" t="s">
        <v>1786</v>
      </c>
      <c r="N858">
        <f>ROUND(Calls[[#This Row],[Satisfaction Rating]],0)</f>
        <v>4</v>
      </c>
    </row>
    <row r="859" spans="1:14" x14ac:dyDescent="0.45">
      <c r="A859" t="s">
        <v>1594</v>
      </c>
      <c r="B859" t="s">
        <v>730</v>
      </c>
      <c r="C859">
        <v>60</v>
      </c>
      <c r="D859" t="s">
        <v>716</v>
      </c>
      <c r="E859" s="26">
        <v>45220</v>
      </c>
      <c r="F859">
        <v>135</v>
      </c>
      <c r="G859">
        <v>3.9</v>
      </c>
      <c r="L859">
        <v>2024</v>
      </c>
      <c r="M859" t="s">
        <v>1787</v>
      </c>
      <c r="N859">
        <f>ROUND(Calls[[#This Row],[Satisfaction Rating]],0)</f>
        <v>4</v>
      </c>
    </row>
    <row r="860" spans="1:14" x14ac:dyDescent="0.45">
      <c r="A860" t="s">
        <v>1595</v>
      </c>
      <c r="B860" t="s">
        <v>730</v>
      </c>
      <c r="C860">
        <v>72</v>
      </c>
      <c r="D860" t="s">
        <v>731</v>
      </c>
      <c r="E860" s="26">
        <v>45220</v>
      </c>
      <c r="F860">
        <v>20</v>
      </c>
      <c r="G860">
        <v>4.8</v>
      </c>
      <c r="L860">
        <v>2024</v>
      </c>
      <c r="M860" t="s">
        <v>1787</v>
      </c>
      <c r="N860">
        <f>ROUND(Calls[[#This Row],[Satisfaction Rating]],0)</f>
        <v>5</v>
      </c>
    </row>
    <row r="861" spans="1:14" x14ac:dyDescent="0.45">
      <c r="A861" t="s">
        <v>1596</v>
      </c>
      <c r="B861" t="s">
        <v>747</v>
      </c>
      <c r="C861">
        <v>40</v>
      </c>
      <c r="D861" t="s">
        <v>731</v>
      </c>
      <c r="E861" s="26">
        <v>45220</v>
      </c>
      <c r="F861">
        <v>31</v>
      </c>
      <c r="G861">
        <v>4</v>
      </c>
      <c r="L861">
        <v>2024</v>
      </c>
      <c r="M861" t="s">
        <v>1787</v>
      </c>
      <c r="N861">
        <f>ROUND(Calls[[#This Row],[Satisfaction Rating]],0)</f>
        <v>4</v>
      </c>
    </row>
    <row r="862" spans="1:14" x14ac:dyDescent="0.45">
      <c r="A862" t="s">
        <v>1597</v>
      </c>
      <c r="B862" t="s">
        <v>738</v>
      </c>
      <c r="C862">
        <v>54</v>
      </c>
      <c r="D862" t="s">
        <v>737</v>
      </c>
      <c r="E862" s="26">
        <v>45221</v>
      </c>
      <c r="F862">
        <v>120</v>
      </c>
      <c r="G862">
        <v>4.7</v>
      </c>
      <c r="L862">
        <v>2024</v>
      </c>
      <c r="M862" t="s">
        <v>1781</v>
      </c>
      <c r="N862">
        <f>ROUND(Calls[[#This Row],[Satisfaction Rating]],0)</f>
        <v>5</v>
      </c>
    </row>
    <row r="863" spans="1:14" x14ac:dyDescent="0.45">
      <c r="A863" t="s">
        <v>1598</v>
      </c>
      <c r="B863" t="s">
        <v>720</v>
      </c>
      <c r="C863">
        <v>81</v>
      </c>
      <c r="D863" t="s">
        <v>725</v>
      </c>
      <c r="E863" s="26">
        <v>45221</v>
      </c>
      <c r="F863">
        <v>117</v>
      </c>
      <c r="G863">
        <v>3.6</v>
      </c>
      <c r="L863">
        <v>2024</v>
      </c>
      <c r="M863" t="s">
        <v>1781</v>
      </c>
      <c r="N863">
        <f>ROUND(Calls[[#This Row],[Satisfaction Rating]],0)</f>
        <v>4</v>
      </c>
    </row>
    <row r="864" spans="1:14" x14ac:dyDescent="0.45">
      <c r="A864" t="s">
        <v>1599</v>
      </c>
      <c r="B864" t="s">
        <v>738</v>
      </c>
      <c r="C864">
        <v>76</v>
      </c>
      <c r="D864" t="s">
        <v>743</v>
      </c>
      <c r="E864" s="26">
        <v>45221</v>
      </c>
      <c r="F864">
        <v>80</v>
      </c>
      <c r="G864">
        <v>4.5</v>
      </c>
      <c r="L864">
        <v>2024</v>
      </c>
      <c r="M864" t="s">
        <v>1781</v>
      </c>
      <c r="N864">
        <f>ROUND(Calls[[#This Row],[Satisfaction Rating]],0)</f>
        <v>5</v>
      </c>
    </row>
    <row r="865" spans="1:14" x14ac:dyDescent="0.45">
      <c r="A865" t="s">
        <v>1600</v>
      </c>
      <c r="B865" t="s">
        <v>738</v>
      </c>
      <c r="C865">
        <v>37</v>
      </c>
      <c r="D865" t="s">
        <v>716</v>
      </c>
      <c r="E865" s="26">
        <v>45222</v>
      </c>
      <c r="F865">
        <v>117</v>
      </c>
      <c r="G865">
        <v>4</v>
      </c>
      <c r="L865">
        <v>2024</v>
      </c>
      <c r="M865" t="s">
        <v>1782</v>
      </c>
      <c r="N865">
        <f>ROUND(Calls[[#This Row],[Satisfaction Rating]],0)</f>
        <v>4</v>
      </c>
    </row>
    <row r="866" spans="1:14" x14ac:dyDescent="0.45">
      <c r="A866" t="s">
        <v>1601</v>
      </c>
      <c r="B866" t="s">
        <v>721</v>
      </c>
      <c r="C866">
        <v>96</v>
      </c>
      <c r="D866" t="s">
        <v>737</v>
      </c>
      <c r="E866" s="26">
        <v>45222</v>
      </c>
      <c r="F866">
        <v>60</v>
      </c>
      <c r="G866">
        <v>4.5</v>
      </c>
      <c r="L866">
        <v>2024</v>
      </c>
      <c r="M866" t="s">
        <v>1782</v>
      </c>
      <c r="N866">
        <f>ROUND(Calls[[#This Row],[Satisfaction Rating]],0)</f>
        <v>5</v>
      </c>
    </row>
    <row r="867" spans="1:14" x14ac:dyDescent="0.45">
      <c r="A867" t="s">
        <v>1602</v>
      </c>
      <c r="B867" t="s">
        <v>730</v>
      </c>
      <c r="C867">
        <v>19</v>
      </c>
      <c r="D867" t="s">
        <v>743</v>
      </c>
      <c r="E867" s="26">
        <v>45223</v>
      </c>
      <c r="F867">
        <v>58</v>
      </c>
      <c r="G867">
        <v>3.9</v>
      </c>
      <c r="L867">
        <v>2024</v>
      </c>
      <c r="M867" t="s">
        <v>1783</v>
      </c>
      <c r="N867">
        <f>ROUND(Calls[[#This Row],[Satisfaction Rating]],0)</f>
        <v>4</v>
      </c>
    </row>
    <row r="868" spans="1:14" x14ac:dyDescent="0.45">
      <c r="A868" t="s">
        <v>1603</v>
      </c>
      <c r="B868" t="s">
        <v>747</v>
      </c>
      <c r="C868">
        <v>72</v>
      </c>
      <c r="D868" t="s">
        <v>716</v>
      </c>
      <c r="E868" s="26">
        <v>45223</v>
      </c>
      <c r="F868">
        <v>41</v>
      </c>
      <c r="G868">
        <v>4.3</v>
      </c>
      <c r="L868">
        <v>2024</v>
      </c>
      <c r="M868" t="s">
        <v>1783</v>
      </c>
      <c r="N868">
        <f>ROUND(Calls[[#This Row],[Satisfaction Rating]],0)</f>
        <v>4</v>
      </c>
    </row>
    <row r="869" spans="1:14" x14ac:dyDescent="0.45">
      <c r="A869" t="s">
        <v>1604</v>
      </c>
      <c r="B869" t="s">
        <v>728</v>
      </c>
      <c r="C869">
        <v>73</v>
      </c>
      <c r="D869" t="s">
        <v>725</v>
      </c>
      <c r="E869" s="26">
        <v>45223</v>
      </c>
      <c r="F869">
        <v>180</v>
      </c>
      <c r="G869">
        <v>3.6</v>
      </c>
      <c r="L869">
        <v>2024</v>
      </c>
      <c r="M869" t="s">
        <v>1783</v>
      </c>
      <c r="N869">
        <f>ROUND(Calls[[#This Row],[Satisfaction Rating]],0)</f>
        <v>4</v>
      </c>
    </row>
    <row r="870" spans="1:14" x14ac:dyDescent="0.45">
      <c r="A870" t="s">
        <v>1605</v>
      </c>
      <c r="B870" t="s">
        <v>717</v>
      </c>
      <c r="C870">
        <v>87</v>
      </c>
      <c r="D870" t="s">
        <v>725</v>
      </c>
      <c r="E870" s="26">
        <v>45223</v>
      </c>
      <c r="F870">
        <v>42</v>
      </c>
      <c r="G870">
        <v>3.6</v>
      </c>
      <c r="L870">
        <v>2024</v>
      </c>
      <c r="M870" t="s">
        <v>1783</v>
      </c>
      <c r="N870">
        <f>ROUND(Calls[[#This Row],[Satisfaction Rating]],0)</f>
        <v>4</v>
      </c>
    </row>
    <row r="871" spans="1:14" x14ac:dyDescent="0.45">
      <c r="A871" t="s">
        <v>1606</v>
      </c>
      <c r="B871" t="s">
        <v>717</v>
      </c>
      <c r="C871">
        <v>68</v>
      </c>
      <c r="D871" t="s">
        <v>725</v>
      </c>
      <c r="E871" s="26">
        <v>45224</v>
      </c>
      <c r="F871">
        <v>24</v>
      </c>
      <c r="G871">
        <v>4</v>
      </c>
      <c r="L871">
        <v>2024</v>
      </c>
      <c r="M871" t="s">
        <v>1784</v>
      </c>
      <c r="N871">
        <f>ROUND(Calls[[#This Row],[Satisfaction Rating]],0)</f>
        <v>4</v>
      </c>
    </row>
    <row r="872" spans="1:14" x14ac:dyDescent="0.45">
      <c r="A872" t="s">
        <v>1607</v>
      </c>
      <c r="B872" t="s">
        <v>747</v>
      </c>
      <c r="C872">
        <v>101</v>
      </c>
      <c r="D872" t="s">
        <v>725</v>
      </c>
      <c r="E872" s="26">
        <v>45224</v>
      </c>
      <c r="F872">
        <v>125</v>
      </c>
      <c r="G872">
        <v>4.2</v>
      </c>
      <c r="L872">
        <v>2024</v>
      </c>
      <c r="M872" t="s">
        <v>1784</v>
      </c>
      <c r="N872">
        <f>ROUND(Calls[[#This Row],[Satisfaction Rating]],0)</f>
        <v>4</v>
      </c>
    </row>
    <row r="873" spans="1:14" x14ac:dyDescent="0.45">
      <c r="A873" t="s">
        <v>1608</v>
      </c>
      <c r="B873" t="s">
        <v>747</v>
      </c>
      <c r="C873">
        <v>107</v>
      </c>
      <c r="D873" t="s">
        <v>716</v>
      </c>
      <c r="E873" s="26">
        <v>45225</v>
      </c>
      <c r="F873">
        <v>78</v>
      </c>
      <c r="G873">
        <v>4.3</v>
      </c>
      <c r="L873">
        <v>2024</v>
      </c>
      <c r="M873" t="s">
        <v>1785</v>
      </c>
      <c r="N873">
        <f>ROUND(Calls[[#This Row],[Satisfaction Rating]],0)</f>
        <v>4</v>
      </c>
    </row>
    <row r="874" spans="1:14" x14ac:dyDescent="0.45">
      <c r="A874" t="s">
        <v>1609</v>
      </c>
      <c r="B874" t="s">
        <v>740</v>
      </c>
      <c r="C874">
        <v>109</v>
      </c>
      <c r="D874" t="s">
        <v>731</v>
      </c>
      <c r="E874" s="26">
        <v>45225</v>
      </c>
      <c r="F874">
        <v>180</v>
      </c>
      <c r="G874">
        <v>3.8</v>
      </c>
      <c r="L874">
        <v>2024</v>
      </c>
      <c r="M874" t="s">
        <v>1785</v>
      </c>
      <c r="N874">
        <f>ROUND(Calls[[#This Row],[Satisfaction Rating]],0)</f>
        <v>4</v>
      </c>
    </row>
    <row r="875" spans="1:14" x14ac:dyDescent="0.45">
      <c r="A875" t="s">
        <v>1610</v>
      </c>
      <c r="B875" t="s">
        <v>746</v>
      </c>
      <c r="C875">
        <v>171</v>
      </c>
      <c r="D875" t="s">
        <v>716</v>
      </c>
      <c r="E875" s="26">
        <v>45225</v>
      </c>
      <c r="F875">
        <v>84</v>
      </c>
      <c r="G875">
        <v>4.4000000000000004</v>
      </c>
      <c r="L875">
        <v>2024</v>
      </c>
      <c r="M875" t="s">
        <v>1785</v>
      </c>
      <c r="N875">
        <f>ROUND(Calls[[#This Row],[Satisfaction Rating]],0)</f>
        <v>4</v>
      </c>
    </row>
    <row r="876" spans="1:14" x14ac:dyDescent="0.45">
      <c r="A876" t="s">
        <v>1611</v>
      </c>
      <c r="B876" t="s">
        <v>730</v>
      </c>
      <c r="C876">
        <v>21</v>
      </c>
      <c r="D876" t="s">
        <v>716</v>
      </c>
      <c r="E876" s="26">
        <v>45225</v>
      </c>
      <c r="F876">
        <v>26</v>
      </c>
      <c r="G876">
        <v>4.7</v>
      </c>
      <c r="L876">
        <v>2024</v>
      </c>
      <c r="M876" t="s">
        <v>1785</v>
      </c>
      <c r="N876">
        <f>ROUND(Calls[[#This Row],[Satisfaction Rating]],0)</f>
        <v>5</v>
      </c>
    </row>
    <row r="877" spans="1:14" x14ac:dyDescent="0.45">
      <c r="A877" t="s">
        <v>1612</v>
      </c>
      <c r="B877" t="s">
        <v>720</v>
      </c>
      <c r="C877">
        <v>94</v>
      </c>
      <c r="D877" t="s">
        <v>716</v>
      </c>
      <c r="E877" s="26">
        <v>45226</v>
      </c>
      <c r="F877">
        <v>140</v>
      </c>
      <c r="G877">
        <v>3.6</v>
      </c>
      <c r="L877">
        <v>2024</v>
      </c>
      <c r="M877" t="s">
        <v>1786</v>
      </c>
      <c r="N877">
        <f>ROUND(Calls[[#This Row],[Satisfaction Rating]],0)</f>
        <v>4</v>
      </c>
    </row>
    <row r="878" spans="1:14" x14ac:dyDescent="0.45">
      <c r="A878" t="s">
        <v>1613</v>
      </c>
      <c r="B878" t="s">
        <v>728</v>
      </c>
      <c r="C878">
        <v>97</v>
      </c>
      <c r="D878" t="s">
        <v>731</v>
      </c>
      <c r="E878" s="26">
        <v>45226</v>
      </c>
      <c r="F878">
        <v>31</v>
      </c>
      <c r="G878">
        <v>2.2000000000000002</v>
      </c>
      <c r="L878">
        <v>2024</v>
      </c>
      <c r="M878" t="s">
        <v>1786</v>
      </c>
      <c r="N878">
        <f>ROUND(Calls[[#This Row],[Satisfaction Rating]],0)</f>
        <v>2</v>
      </c>
    </row>
    <row r="879" spans="1:14" x14ac:dyDescent="0.45">
      <c r="A879" t="s">
        <v>1614</v>
      </c>
      <c r="B879" t="s">
        <v>721</v>
      </c>
      <c r="C879">
        <v>72</v>
      </c>
      <c r="D879" t="s">
        <v>731</v>
      </c>
      <c r="E879" s="26">
        <v>45226</v>
      </c>
      <c r="F879">
        <v>108</v>
      </c>
      <c r="G879">
        <v>4.8</v>
      </c>
      <c r="L879">
        <v>2024</v>
      </c>
      <c r="M879" t="s">
        <v>1786</v>
      </c>
      <c r="N879">
        <f>ROUND(Calls[[#This Row],[Satisfaction Rating]],0)</f>
        <v>5</v>
      </c>
    </row>
    <row r="880" spans="1:14" x14ac:dyDescent="0.45">
      <c r="A880" t="s">
        <v>1615</v>
      </c>
      <c r="B880" t="s">
        <v>746</v>
      </c>
      <c r="C880">
        <v>143</v>
      </c>
      <c r="D880" t="s">
        <v>737</v>
      </c>
      <c r="E880" s="26">
        <v>45227</v>
      </c>
      <c r="F880">
        <v>58</v>
      </c>
      <c r="G880">
        <v>4.3</v>
      </c>
      <c r="L880">
        <v>2024</v>
      </c>
      <c r="M880" t="s">
        <v>1787</v>
      </c>
      <c r="N880">
        <f>ROUND(Calls[[#This Row],[Satisfaction Rating]],0)</f>
        <v>4</v>
      </c>
    </row>
    <row r="881" spans="1:14" x14ac:dyDescent="0.45">
      <c r="A881" t="s">
        <v>1616</v>
      </c>
      <c r="B881" t="s">
        <v>746</v>
      </c>
      <c r="C881">
        <v>64</v>
      </c>
      <c r="D881" t="s">
        <v>731</v>
      </c>
      <c r="E881" s="26">
        <v>45227</v>
      </c>
      <c r="F881">
        <v>185</v>
      </c>
      <c r="G881">
        <v>2.2000000000000002</v>
      </c>
      <c r="L881">
        <v>2024</v>
      </c>
      <c r="M881" t="s">
        <v>1787</v>
      </c>
      <c r="N881">
        <f>ROUND(Calls[[#This Row],[Satisfaction Rating]],0)</f>
        <v>2</v>
      </c>
    </row>
    <row r="882" spans="1:14" x14ac:dyDescent="0.45">
      <c r="A882" t="s">
        <v>1617</v>
      </c>
      <c r="B882" t="s">
        <v>746</v>
      </c>
      <c r="C882">
        <v>69</v>
      </c>
      <c r="D882" t="s">
        <v>731</v>
      </c>
      <c r="E882" s="26">
        <v>45227</v>
      </c>
      <c r="F882">
        <v>40</v>
      </c>
      <c r="G882">
        <v>4.8</v>
      </c>
      <c r="L882">
        <v>2024</v>
      </c>
      <c r="M882" t="s">
        <v>1787</v>
      </c>
      <c r="N882">
        <f>ROUND(Calls[[#This Row],[Satisfaction Rating]],0)</f>
        <v>5</v>
      </c>
    </row>
    <row r="883" spans="1:14" x14ac:dyDescent="0.45">
      <c r="A883" t="s">
        <v>1618</v>
      </c>
      <c r="B883" t="s">
        <v>746</v>
      </c>
      <c r="C883">
        <v>18</v>
      </c>
      <c r="D883" t="s">
        <v>743</v>
      </c>
      <c r="E883" s="26">
        <v>45227</v>
      </c>
      <c r="F883">
        <v>225</v>
      </c>
      <c r="G883">
        <v>2.6</v>
      </c>
      <c r="L883">
        <v>2024</v>
      </c>
      <c r="M883" t="s">
        <v>1787</v>
      </c>
      <c r="N883">
        <f>ROUND(Calls[[#This Row],[Satisfaction Rating]],0)</f>
        <v>3</v>
      </c>
    </row>
    <row r="884" spans="1:14" x14ac:dyDescent="0.45">
      <c r="A884" t="s">
        <v>1619</v>
      </c>
      <c r="B884" t="s">
        <v>728</v>
      </c>
      <c r="C884">
        <v>100</v>
      </c>
      <c r="D884" t="s">
        <v>737</v>
      </c>
      <c r="E884" s="26">
        <v>45227</v>
      </c>
      <c r="F884">
        <v>150</v>
      </c>
      <c r="G884">
        <v>2.6</v>
      </c>
      <c r="L884">
        <v>2024</v>
      </c>
      <c r="M884" t="s">
        <v>1787</v>
      </c>
      <c r="N884">
        <f>ROUND(Calls[[#This Row],[Satisfaction Rating]],0)</f>
        <v>3</v>
      </c>
    </row>
    <row r="885" spans="1:14" x14ac:dyDescent="0.45">
      <c r="A885" t="s">
        <v>1620</v>
      </c>
      <c r="B885" t="s">
        <v>742</v>
      </c>
      <c r="C885">
        <v>110</v>
      </c>
      <c r="D885" t="s">
        <v>725</v>
      </c>
      <c r="E885" s="26">
        <v>45228</v>
      </c>
      <c r="F885">
        <v>88</v>
      </c>
      <c r="G885">
        <v>3.4</v>
      </c>
      <c r="L885">
        <v>2024</v>
      </c>
      <c r="M885" t="s">
        <v>1781</v>
      </c>
      <c r="N885">
        <f>ROUND(Calls[[#This Row],[Satisfaction Rating]],0)</f>
        <v>3</v>
      </c>
    </row>
    <row r="886" spans="1:14" x14ac:dyDescent="0.45">
      <c r="A886" t="s">
        <v>1621</v>
      </c>
      <c r="B886" t="s">
        <v>733</v>
      </c>
      <c r="C886">
        <v>41</v>
      </c>
      <c r="D886" t="s">
        <v>716</v>
      </c>
      <c r="E886" s="26">
        <v>45228</v>
      </c>
      <c r="F886">
        <v>140</v>
      </c>
      <c r="G886">
        <v>3.7</v>
      </c>
      <c r="L886">
        <v>2024</v>
      </c>
      <c r="M886" t="s">
        <v>1781</v>
      </c>
      <c r="N886">
        <f>ROUND(Calls[[#This Row],[Satisfaction Rating]],0)</f>
        <v>4</v>
      </c>
    </row>
    <row r="887" spans="1:14" x14ac:dyDescent="0.45">
      <c r="A887" t="s">
        <v>1622</v>
      </c>
      <c r="B887" t="s">
        <v>742</v>
      </c>
      <c r="C887">
        <v>147</v>
      </c>
      <c r="D887" t="s">
        <v>725</v>
      </c>
      <c r="E887" s="26">
        <v>45228</v>
      </c>
      <c r="F887">
        <v>68</v>
      </c>
      <c r="G887">
        <v>2.1</v>
      </c>
      <c r="L887">
        <v>2024</v>
      </c>
      <c r="M887" t="s">
        <v>1781</v>
      </c>
      <c r="N887">
        <f>ROUND(Calls[[#This Row],[Satisfaction Rating]],0)</f>
        <v>2</v>
      </c>
    </row>
    <row r="888" spans="1:14" x14ac:dyDescent="0.45">
      <c r="A888" t="s">
        <v>1623</v>
      </c>
      <c r="B888" t="s">
        <v>720</v>
      </c>
      <c r="C888">
        <v>31</v>
      </c>
      <c r="D888" t="s">
        <v>743</v>
      </c>
      <c r="E888" s="26">
        <v>45229</v>
      </c>
      <c r="F888">
        <v>105</v>
      </c>
      <c r="G888">
        <v>3.6</v>
      </c>
      <c r="L888">
        <v>2024</v>
      </c>
      <c r="M888" t="s">
        <v>1782</v>
      </c>
      <c r="N888">
        <f>ROUND(Calls[[#This Row],[Satisfaction Rating]],0)</f>
        <v>4</v>
      </c>
    </row>
    <row r="889" spans="1:14" x14ac:dyDescent="0.45">
      <c r="A889" t="s">
        <v>1624</v>
      </c>
      <c r="B889" t="s">
        <v>717</v>
      </c>
      <c r="C889">
        <v>142</v>
      </c>
      <c r="D889" t="s">
        <v>716</v>
      </c>
      <c r="E889" s="26">
        <v>45229</v>
      </c>
      <c r="F889">
        <v>40</v>
      </c>
      <c r="G889">
        <v>3.8</v>
      </c>
      <c r="L889">
        <v>2024</v>
      </c>
      <c r="M889" t="s">
        <v>1782</v>
      </c>
      <c r="N889">
        <f>ROUND(Calls[[#This Row],[Satisfaction Rating]],0)</f>
        <v>4</v>
      </c>
    </row>
    <row r="890" spans="1:14" x14ac:dyDescent="0.45">
      <c r="A890" t="s">
        <v>1625</v>
      </c>
      <c r="B890" t="s">
        <v>740</v>
      </c>
      <c r="C890">
        <v>61</v>
      </c>
      <c r="D890" t="s">
        <v>716</v>
      </c>
      <c r="E890" s="26">
        <v>45229</v>
      </c>
      <c r="F890">
        <v>82</v>
      </c>
      <c r="G890">
        <v>3.1</v>
      </c>
      <c r="L890">
        <v>2024</v>
      </c>
      <c r="M890" t="s">
        <v>1782</v>
      </c>
      <c r="N890">
        <f>ROUND(Calls[[#This Row],[Satisfaction Rating]],0)</f>
        <v>3</v>
      </c>
    </row>
    <row r="891" spans="1:14" x14ac:dyDescent="0.45">
      <c r="A891" t="s">
        <v>1626</v>
      </c>
      <c r="B891" t="s">
        <v>715</v>
      </c>
      <c r="C891">
        <v>86</v>
      </c>
      <c r="D891" t="s">
        <v>743</v>
      </c>
      <c r="E891" s="26">
        <v>45230</v>
      </c>
      <c r="F891">
        <v>90</v>
      </c>
      <c r="G891">
        <v>4.4000000000000004</v>
      </c>
      <c r="L891">
        <v>2024</v>
      </c>
      <c r="M891" t="s">
        <v>1783</v>
      </c>
      <c r="N891">
        <f>ROUND(Calls[[#This Row],[Satisfaction Rating]],0)</f>
        <v>4</v>
      </c>
    </row>
    <row r="892" spans="1:14" x14ac:dyDescent="0.45">
      <c r="A892" t="s">
        <v>1627</v>
      </c>
      <c r="B892" t="s">
        <v>724</v>
      </c>
      <c r="C892">
        <v>165</v>
      </c>
      <c r="D892" t="s">
        <v>737</v>
      </c>
      <c r="E892" s="26">
        <v>45231</v>
      </c>
      <c r="F892">
        <v>66</v>
      </c>
      <c r="G892">
        <v>4.8</v>
      </c>
      <c r="L892">
        <v>2024</v>
      </c>
      <c r="M892" t="s">
        <v>1784</v>
      </c>
      <c r="N892">
        <f>ROUND(Calls[[#This Row],[Satisfaction Rating]],0)</f>
        <v>5</v>
      </c>
    </row>
    <row r="893" spans="1:14" x14ac:dyDescent="0.45">
      <c r="A893" t="s">
        <v>1628</v>
      </c>
      <c r="B893" t="s">
        <v>738</v>
      </c>
      <c r="C893">
        <v>62</v>
      </c>
      <c r="D893" t="s">
        <v>725</v>
      </c>
      <c r="E893" s="26">
        <v>45231</v>
      </c>
      <c r="F893">
        <v>78</v>
      </c>
      <c r="G893">
        <v>3.5</v>
      </c>
      <c r="L893">
        <v>2024</v>
      </c>
      <c r="M893" t="s">
        <v>1784</v>
      </c>
      <c r="N893">
        <f>ROUND(Calls[[#This Row],[Satisfaction Rating]],0)</f>
        <v>4</v>
      </c>
    </row>
    <row r="894" spans="1:14" x14ac:dyDescent="0.45">
      <c r="A894" t="s">
        <v>1629</v>
      </c>
      <c r="B894" t="s">
        <v>728</v>
      </c>
      <c r="C894">
        <v>103</v>
      </c>
      <c r="D894" t="s">
        <v>737</v>
      </c>
      <c r="E894" s="26">
        <v>45232</v>
      </c>
      <c r="F894">
        <v>66</v>
      </c>
      <c r="G894">
        <v>4.4000000000000004</v>
      </c>
      <c r="L894">
        <v>2024</v>
      </c>
      <c r="M894" t="s">
        <v>1785</v>
      </c>
      <c r="N894">
        <f>ROUND(Calls[[#This Row],[Satisfaction Rating]],0)</f>
        <v>4</v>
      </c>
    </row>
    <row r="895" spans="1:14" x14ac:dyDescent="0.45">
      <c r="A895" t="s">
        <v>1630</v>
      </c>
      <c r="B895" t="s">
        <v>717</v>
      </c>
      <c r="C895">
        <v>56</v>
      </c>
      <c r="D895" t="s">
        <v>743</v>
      </c>
      <c r="E895" s="26">
        <v>45233</v>
      </c>
      <c r="F895">
        <v>160</v>
      </c>
      <c r="G895">
        <v>3.8</v>
      </c>
      <c r="L895">
        <v>2024</v>
      </c>
      <c r="M895" t="s">
        <v>1786</v>
      </c>
      <c r="N895">
        <f>ROUND(Calls[[#This Row],[Satisfaction Rating]],0)</f>
        <v>4</v>
      </c>
    </row>
    <row r="896" spans="1:14" x14ac:dyDescent="0.45">
      <c r="A896" t="s">
        <v>1631</v>
      </c>
      <c r="B896" t="s">
        <v>747</v>
      </c>
      <c r="C896">
        <v>114</v>
      </c>
      <c r="D896" t="s">
        <v>716</v>
      </c>
      <c r="E896" s="26">
        <v>45234</v>
      </c>
      <c r="F896">
        <v>144</v>
      </c>
      <c r="G896">
        <v>3.8</v>
      </c>
      <c r="L896">
        <v>2024</v>
      </c>
      <c r="M896" t="s">
        <v>1787</v>
      </c>
      <c r="N896">
        <f>ROUND(Calls[[#This Row],[Satisfaction Rating]],0)</f>
        <v>4</v>
      </c>
    </row>
    <row r="897" spans="1:14" x14ac:dyDescent="0.45">
      <c r="A897" t="s">
        <v>1632</v>
      </c>
      <c r="B897" t="s">
        <v>717</v>
      </c>
      <c r="C897">
        <v>112</v>
      </c>
      <c r="D897" t="s">
        <v>731</v>
      </c>
      <c r="E897" s="26">
        <v>45234</v>
      </c>
      <c r="F897">
        <v>200</v>
      </c>
      <c r="G897">
        <v>4.5999999999999996</v>
      </c>
      <c r="L897">
        <v>2024</v>
      </c>
      <c r="M897" t="s">
        <v>1787</v>
      </c>
      <c r="N897">
        <f>ROUND(Calls[[#This Row],[Satisfaction Rating]],0)</f>
        <v>5</v>
      </c>
    </row>
    <row r="898" spans="1:14" x14ac:dyDescent="0.45">
      <c r="A898" t="s">
        <v>1633</v>
      </c>
      <c r="B898" t="s">
        <v>735</v>
      </c>
      <c r="C898">
        <v>52</v>
      </c>
      <c r="D898" t="s">
        <v>725</v>
      </c>
      <c r="E898" s="26">
        <v>45236</v>
      </c>
      <c r="F898">
        <v>220</v>
      </c>
      <c r="G898">
        <v>5</v>
      </c>
      <c r="L898">
        <v>2024</v>
      </c>
      <c r="M898" t="s">
        <v>1782</v>
      </c>
      <c r="N898">
        <f>ROUND(Calls[[#This Row],[Satisfaction Rating]],0)</f>
        <v>5</v>
      </c>
    </row>
    <row r="899" spans="1:14" x14ac:dyDescent="0.45">
      <c r="A899" t="s">
        <v>1634</v>
      </c>
      <c r="B899" t="s">
        <v>728</v>
      </c>
      <c r="C899">
        <v>105</v>
      </c>
      <c r="D899" t="s">
        <v>737</v>
      </c>
      <c r="E899" s="26">
        <v>45237</v>
      </c>
      <c r="F899">
        <v>112</v>
      </c>
      <c r="G899">
        <v>3.2</v>
      </c>
      <c r="L899">
        <v>2024</v>
      </c>
      <c r="M899" t="s">
        <v>1783</v>
      </c>
      <c r="N899">
        <f>ROUND(Calls[[#This Row],[Satisfaction Rating]],0)</f>
        <v>3</v>
      </c>
    </row>
    <row r="900" spans="1:14" x14ac:dyDescent="0.45">
      <c r="A900" t="s">
        <v>1635</v>
      </c>
      <c r="B900" t="s">
        <v>724</v>
      </c>
      <c r="C900">
        <v>91</v>
      </c>
      <c r="D900" t="s">
        <v>743</v>
      </c>
      <c r="E900" s="26">
        <v>45237</v>
      </c>
      <c r="F900">
        <v>110</v>
      </c>
      <c r="G900">
        <v>3.7</v>
      </c>
      <c r="L900">
        <v>2024</v>
      </c>
      <c r="M900" t="s">
        <v>1783</v>
      </c>
      <c r="N900">
        <f>ROUND(Calls[[#This Row],[Satisfaction Rating]],0)</f>
        <v>4</v>
      </c>
    </row>
    <row r="901" spans="1:14" x14ac:dyDescent="0.45">
      <c r="A901" t="s">
        <v>1636</v>
      </c>
      <c r="B901" t="s">
        <v>751</v>
      </c>
      <c r="C901">
        <v>74</v>
      </c>
      <c r="D901" t="s">
        <v>716</v>
      </c>
      <c r="E901" s="26">
        <v>45238</v>
      </c>
      <c r="F901">
        <v>160</v>
      </c>
      <c r="G901">
        <v>2.7</v>
      </c>
      <c r="L901">
        <v>2024</v>
      </c>
      <c r="M901" t="s">
        <v>1784</v>
      </c>
      <c r="N901">
        <f>ROUND(Calls[[#This Row],[Satisfaction Rating]],0)</f>
        <v>3</v>
      </c>
    </row>
    <row r="902" spans="1:14" x14ac:dyDescent="0.45">
      <c r="A902" t="s">
        <v>1637</v>
      </c>
      <c r="B902" t="s">
        <v>751</v>
      </c>
      <c r="C902">
        <v>30</v>
      </c>
      <c r="D902" t="s">
        <v>743</v>
      </c>
      <c r="E902" s="26">
        <v>45238</v>
      </c>
      <c r="F902">
        <v>84</v>
      </c>
      <c r="G902">
        <v>4</v>
      </c>
      <c r="L902">
        <v>2024</v>
      </c>
      <c r="M902" t="s">
        <v>1784</v>
      </c>
      <c r="N902">
        <f>ROUND(Calls[[#This Row],[Satisfaction Rating]],0)</f>
        <v>4</v>
      </c>
    </row>
    <row r="903" spans="1:14" x14ac:dyDescent="0.45">
      <c r="A903" t="s">
        <v>1638</v>
      </c>
      <c r="B903" t="s">
        <v>724</v>
      </c>
      <c r="C903">
        <v>56</v>
      </c>
      <c r="D903" t="s">
        <v>725</v>
      </c>
      <c r="E903" s="26">
        <v>45238</v>
      </c>
      <c r="F903">
        <v>124</v>
      </c>
      <c r="G903">
        <v>2.6</v>
      </c>
      <c r="L903">
        <v>2024</v>
      </c>
      <c r="M903" t="s">
        <v>1784</v>
      </c>
      <c r="N903">
        <f>ROUND(Calls[[#This Row],[Satisfaction Rating]],0)</f>
        <v>3</v>
      </c>
    </row>
    <row r="904" spans="1:14" x14ac:dyDescent="0.45">
      <c r="A904" t="s">
        <v>1639</v>
      </c>
      <c r="B904" t="s">
        <v>751</v>
      </c>
      <c r="C904">
        <v>151</v>
      </c>
      <c r="D904" t="s">
        <v>731</v>
      </c>
      <c r="E904" s="26">
        <v>45238</v>
      </c>
      <c r="F904">
        <v>84</v>
      </c>
      <c r="G904">
        <v>4.5999999999999996</v>
      </c>
      <c r="L904">
        <v>2024</v>
      </c>
      <c r="M904" t="s">
        <v>1784</v>
      </c>
      <c r="N904">
        <f>ROUND(Calls[[#This Row],[Satisfaction Rating]],0)</f>
        <v>5</v>
      </c>
    </row>
    <row r="905" spans="1:14" x14ac:dyDescent="0.45">
      <c r="A905" t="s">
        <v>1640</v>
      </c>
      <c r="B905" t="s">
        <v>720</v>
      </c>
      <c r="C905">
        <v>108</v>
      </c>
      <c r="D905" t="s">
        <v>737</v>
      </c>
      <c r="E905" s="26">
        <v>45239</v>
      </c>
      <c r="F905">
        <v>130</v>
      </c>
      <c r="G905">
        <v>2.7</v>
      </c>
      <c r="L905">
        <v>2024</v>
      </c>
      <c r="M905" t="s">
        <v>1785</v>
      </c>
      <c r="N905">
        <f>ROUND(Calls[[#This Row],[Satisfaction Rating]],0)</f>
        <v>3</v>
      </c>
    </row>
    <row r="906" spans="1:14" x14ac:dyDescent="0.45">
      <c r="A906" t="s">
        <v>1641</v>
      </c>
      <c r="B906" t="s">
        <v>747</v>
      </c>
      <c r="C906">
        <v>124</v>
      </c>
      <c r="D906" t="s">
        <v>716</v>
      </c>
      <c r="E906" s="26">
        <v>45239</v>
      </c>
      <c r="F906">
        <v>215</v>
      </c>
      <c r="G906">
        <v>3.5</v>
      </c>
      <c r="L906">
        <v>2024</v>
      </c>
      <c r="M906" t="s">
        <v>1785</v>
      </c>
      <c r="N906">
        <f>ROUND(Calls[[#This Row],[Satisfaction Rating]],0)</f>
        <v>4</v>
      </c>
    </row>
    <row r="907" spans="1:14" x14ac:dyDescent="0.45">
      <c r="A907" t="s">
        <v>1642</v>
      </c>
      <c r="B907" t="s">
        <v>728</v>
      </c>
      <c r="C907">
        <v>110</v>
      </c>
      <c r="D907" t="s">
        <v>725</v>
      </c>
      <c r="E907" s="26">
        <v>45240</v>
      </c>
      <c r="F907">
        <v>132</v>
      </c>
      <c r="G907">
        <v>3.6</v>
      </c>
      <c r="L907">
        <v>2024</v>
      </c>
      <c r="M907" t="s">
        <v>1786</v>
      </c>
      <c r="N907">
        <f>ROUND(Calls[[#This Row],[Satisfaction Rating]],0)</f>
        <v>4</v>
      </c>
    </row>
    <row r="908" spans="1:14" x14ac:dyDescent="0.45">
      <c r="A908" t="s">
        <v>1643</v>
      </c>
      <c r="B908" t="s">
        <v>742</v>
      </c>
      <c r="C908">
        <v>89</v>
      </c>
      <c r="D908" t="s">
        <v>737</v>
      </c>
      <c r="E908" s="26">
        <v>45240</v>
      </c>
      <c r="F908">
        <v>88</v>
      </c>
      <c r="G908">
        <v>4.9000000000000004</v>
      </c>
      <c r="L908">
        <v>2024</v>
      </c>
      <c r="M908" t="s">
        <v>1786</v>
      </c>
      <c r="N908">
        <f>ROUND(Calls[[#This Row],[Satisfaction Rating]],0)</f>
        <v>5</v>
      </c>
    </row>
    <row r="909" spans="1:14" x14ac:dyDescent="0.45">
      <c r="A909" t="s">
        <v>1644</v>
      </c>
      <c r="B909" t="s">
        <v>715</v>
      </c>
      <c r="C909">
        <v>95</v>
      </c>
      <c r="D909" t="s">
        <v>725</v>
      </c>
      <c r="E909" s="26">
        <v>45240</v>
      </c>
      <c r="F909">
        <v>140</v>
      </c>
      <c r="G909">
        <v>3.9</v>
      </c>
      <c r="L909">
        <v>2024</v>
      </c>
      <c r="M909" t="s">
        <v>1786</v>
      </c>
      <c r="N909">
        <f>ROUND(Calls[[#This Row],[Satisfaction Rating]],0)</f>
        <v>4</v>
      </c>
    </row>
    <row r="910" spans="1:14" x14ac:dyDescent="0.45">
      <c r="A910" t="s">
        <v>1645</v>
      </c>
      <c r="B910" t="s">
        <v>751</v>
      </c>
      <c r="C910">
        <v>84</v>
      </c>
      <c r="D910" t="s">
        <v>737</v>
      </c>
      <c r="E910" s="26">
        <v>45241</v>
      </c>
      <c r="F910">
        <v>66</v>
      </c>
      <c r="G910">
        <v>4.7</v>
      </c>
      <c r="L910">
        <v>2024</v>
      </c>
      <c r="M910" t="s">
        <v>1787</v>
      </c>
      <c r="N910">
        <f>ROUND(Calls[[#This Row],[Satisfaction Rating]],0)</f>
        <v>5</v>
      </c>
    </row>
    <row r="911" spans="1:14" x14ac:dyDescent="0.45">
      <c r="A911" t="s">
        <v>1646</v>
      </c>
      <c r="B911" t="s">
        <v>721</v>
      </c>
      <c r="C911">
        <v>89</v>
      </c>
      <c r="D911" t="s">
        <v>716</v>
      </c>
      <c r="E911" s="26">
        <v>45241</v>
      </c>
      <c r="F911">
        <v>23</v>
      </c>
      <c r="G911">
        <v>4.5</v>
      </c>
      <c r="L911">
        <v>2024</v>
      </c>
      <c r="M911" t="s">
        <v>1787</v>
      </c>
      <c r="N911">
        <f>ROUND(Calls[[#This Row],[Satisfaction Rating]],0)</f>
        <v>5</v>
      </c>
    </row>
    <row r="912" spans="1:14" x14ac:dyDescent="0.45">
      <c r="A912" t="s">
        <v>1647</v>
      </c>
      <c r="B912" t="s">
        <v>742</v>
      </c>
      <c r="C912">
        <v>146</v>
      </c>
      <c r="D912" t="s">
        <v>716</v>
      </c>
      <c r="E912" s="26">
        <v>45242</v>
      </c>
      <c r="F912">
        <v>220</v>
      </c>
      <c r="G912">
        <v>4.5</v>
      </c>
      <c r="L912">
        <v>2024</v>
      </c>
      <c r="M912" t="s">
        <v>1781</v>
      </c>
      <c r="N912">
        <f>ROUND(Calls[[#This Row],[Satisfaction Rating]],0)</f>
        <v>5</v>
      </c>
    </row>
    <row r="913" spans="1:14" x14ac:dyDescent="0.45">
      <c r="A913" t="s">
        <v>1648</v>
      </c>
      <c r="B913" t="s">
        <v>746</v>
      </c>
      <c r="C913">
        <v>62</v>
      </c>
      <c r="D913" t="s">
        <v>743</v>
      </c>
      <c r="E913" s="26">
        <v>45243</v>
      </c>
      <c r="F913">
        <v>175</v>
      </c>
      <c r="G913">
        <v>4.4000000000000004</v>
      </c>
      <c r="L913">
        <v>2024</v>
      </c>
      <c r="M913" t="s">
        <v>1782</v>
      </c>
      <c r="N913">
        <f>ROUND(Calls[[#This Row],[Satisfaction Rating]],0)</f>
        <v>4</v>
      </c>
    </row>
    <row r="914" spans="1:14" x14ac:dyDescent="0.45">
      <c r="A914" t="s">
        <v>1649</v>
      </c>
      <c r="B914" t="s">
        <v>717</v>
      </c>
      <c r="C914">
        <v>82</v>
      </c>
      <c r="D914" t="s">
        <v>716</v>
      </c>
      <c r="E914" s="26">
        <v>45243</v>
      </c>
      <c r="F914">
        <v>172</v>
      </c>
      <c r="G914">
        <v>4.0999999999999996</v>
      </c>
      <c r="L914">
        <v>2024</v>
      </c>
      <c r="M914" t="s">
        <v>1782</v>
      </c>
      <c r="N914">
        <f>ROUND(Calls[[#This Row],[Satisfaction Rating]],0)</f>
        <v>4</v>
      </c>
    </row>
    <row r="915" spans="1:14" x14ac:dyDescent="0.45">
      <c r="A915" t="s">
        <v>1650</v>
      </c>
      <c r="B915" t="s">
        <v>740</v>
      </c>
      <c r="C915">
        <v>91</v>
      </c>
      <c r="D915" t="s">
        <v>731</v>
      </c>
      <c r="E915" s="26">
        <v>45243</v>
      </c>
      <c r="F915">
        <v>108</v>
      </c>
      <c r="G915">
        <v>3.8</v>
      </c>
      <c r="L915">
        <v>2024</v>
      </c>
      <c r="M915" t="s">
        <v>1782</v>
      </c>
      <c r="N915">
        <f>ROUND(Calls[[#This Row],[Satisfaction Rating]],0)</f>
        <v>4</v>
      </c>
    </row>
    <row r="916" spans="1:14" x14ac:dyDescent="0.45">
      <c r="A916" t="s">
        <v>1651</v>
      </c>
      <c r="B916" t="s">
        <v>721</v>
      </c>
      <c r="C916">
        <v>39</v>
      </c>
      <c r="D916" t="s">
        <v>716</v>
      </c>
      <c r="E916" s="26">
        <v>45244</v>
      </c>
      <c r="F916">
        <v>43</v>
      </c>
      <c r="G916">
        <v>4.2</v>
      </c>
      <c r="L916">
        <v>2024</v>
      </c>
      <c r="M916" t="s">
        <v>1783</v>
      </c>
      <c r="N916">
        <f>ROUND(Calls[[#This Row],[Satisfaction Rating]],0)</f>
        <v>4</v>
      </c>
    </row>
    <row r="917" spans="1:14" x14ac:dyDescent="0.45">
      <c r="A917" t="s">
        <v>1652</v>
      </c>
      <c r="B917" t="s">
        <v>742</v>
      </c>
      <c r="C917">
        <v>149</v>
      </c>
      <c r="D917" t="s">
        <v>725</v>
      </c>
      <c r="E917" s="26">
        <v>45244</v>
      </c>
      <c r="F917">
        <v>44</v>
      </c>
      <c r="G917">
        <v>2.2000000000000002</v>
      </c>
      <c r="L917">
        <v>2024</v>
      </c>
      <c r="M917" t="s">
        <v>1783</v>
      </c>
      <c r="N917">
        <f>ROUND(Calls[[#This Row],[Satisfaction Rating]],0)</f>
        <v>2</v>
      </c>
    </row>
    <row r="918" spans="1:14" x14ac:dyDescent="0.45">
      <c r="A918" t="s">
        <v>1653</v>
      </c>
      <c r="B918" t="s">
        <v>717</v>
      </c>
      <c r="C918">
        <v>138</v>
      </c>
      <c r="D918" t="s">
        <v>743</v>
      </c>
      <c r="E918" s="26">
        <v>45244</v>
      </c>
      <c r="F918">
        <v>105</v>
      </c>
      <c r="G918">
        <v>3.9</v>
      </c>
      <c r="L918">
        <v>2024</v>
      </c>
      <c r="M918" t="s">
        <v>1783</v>
      </c>
      <c r="N918">
        <f>ROUND(Calls[[#This Row],[Satisfaction Rating]],0)</f>
        <v>4</v>
      </c>
    </row>
    <row r="919" spans="1:14" x14ac:dyDescent="0.45">
      <c r="A919" t="s">
        <v>1654</v>
      </c>
      <c r="B919" t="s">
        <v>746</v>
      </c>
      <c r="C919">
        <v>113</v>
      </c>
      <c r="D919" t="s">
        <v>725</v>
      </c>
      <c r="E919" s="26">
        <v>45245</v>
      </c>
      <c r="F919">
        <v>34</v>
      </c>
      <c r="G919">
        <v>3.9</v>
      </c>
      <c r="L919">
        <v>2024</v>
      </c>
      <c r="M919" t="s">
        <v>1784</v>
      </c>
      <c r="N919">
        <f>ROUND(Calls[[#This Row],[Satisfaction Rating]],0)</f>
        <v>4</v>
      </c>
    </row>
    <row r="920" spans="1:14" x14ac:dyDescent="0.45">
      <c r="A920" t="s">
        <v>1655</v>
      </c>
      <c r="B920" t="s">
        <v>730</v>
      </c>
      <c r="C920">
        <v>88</v>
      </c>
      <c r="D920" t="s">
        <v>716</v>
      </c>
      <c r="E920" s="26">
        <v>45245</v>
      </c>
      <c r="F920">
        <v>220</v>
      </c>
      <c r="G920">
        <v>4.0999999999999996</v>
      </c>
      <c r="L920">
        <v>2024</v>
      </c>
      <c r="M920" t="s">
        <v>1784</v>
      </c>
      <c r="N920">
        <f>ROUND(Calls[[#This Row],[Satisfaction Rating]],0)</f>
        <v>4</v>
      </c>
    </row>
    <row r="921" spans="1:14" x14ac:dyDescent="0.45">
      <c r="A921" t="s">
        <v>1656</v>
      </c>
      <c r="B921" t="s">
        <v>715</v>
      </c>
      <c r="C921">
        <v>64</v>
      </c>
      <c r="D921" t="s">
        <v>743</v>
      </c>
      <c r="E921" s="26">
        <v>45245</v>
      </c>
      <c r="F921">
        <v>225</v>
      </c>
      <c r="G921">
        <v>4.5999999999999996</v>
      </c>
      <c r="L921">
        <v>2024</v>
      </c>
      <c r="M921" t="s">
        <v>1784</v>
      </c>
      <c r="N921">
        <f>ROUND(Calls[[#This Row],[Satisfaction Rating]],0)</f>
        <v>5</v>
      </c>
    </row>
    <row r="922" spans="1:14" x14ac:dyDescent="0.45">
      <c r="A922" t="s">
        <v>1657</v>
      </c>
      <c r="B922" t="s">
        <v>724</v>
      </c>
      <c r="C922">
        <v>53</v>
      </c>
      <c r="D922" t="s">
        <v>743</v>
      </c>
      <c r="E922" s="26">
        <v>45246</v>
      </c>
      <c r="F922">
        <v>37</v>
      </c>
      <c r="G922">
        <v>4.0999999999999996</v>
      </c>
      <c r="L922">
        <v>2024</v>
      </c>
      <c r="M922" t="s">
        <v>1785</v>
      </c>
      <c r="N922">
        <f>ROUND(Calls[[#This Row],[Satisfaction Rating]],0)</f>
        <v>4</v>
      </c>
    </row>
    <row r="923" spans="1:14" x14ac:dyDescent="0.45">
      <c r="A923" t="s">
        <v>1658</v>
      </c>
      <c r="B923" t="s">
        <v>747</v>
      </c>
      <c r="C923">
        <v>63</v>
      </c>
      <c r="D923" t="s">
        <v>725</v>
      </c>
      <c r="E923" s="26">
        <v>45246</v>
      </c>
      <c r="F923">
        <v>44</v>
      </c>
      <c r="G923">
        <v>5</v>
      </c>
      <c r="L923">
        <v>2024</v>
      </c>
      <c r="M923" t="s">
        <v>1785</v>
      </c>
      <c r="N923">
        <f>ROUND(Calls[[#This Row],[Satisfaction Rating]],0)</f>
        <v>5</v>
      </c>
    </row>
    <row r="924" spans="1:14" x14ac:dyDescent="0.45">
      <c r="A924" t="s">
        <v>1659</v>
      </c>
      <c r="B924" t="s">
        <v>735</v>
      </c>
      <c r="C924">
        <v>54</v>
      </c>
      <c r="D924" t="s">
        <v>725</v>
      </c>
      <c r="E924" s="26">
        <v>45247</v>
      </c>
      <c r="F924">
        <v>35</v>
      </c>
      <c r="G924">
        <v>2.8</v>
      </c>
      <c r="L924">
        <v>2024</v>
      </c>
      <c r="M924" t="s">
        <v>1786</v>
      </c>
      <c r="N924">
        <f>ROUND(Calls[[#This Row],[Satisfaction Rating]],0)</f>
        <v>3</v>
      </c>
    </row>
    <row r="925" spans="1:14" x14ac:dyDescent="0.45">
      <c r="A925" t="s">
        <v>1660</v>
      </c>
      <c r="B925" t="s">
        <v>747</v>
      </c>
      <c r="C925">
        <v>54</v>
      </c>
      <c r="D925" t="s">
        <v>716</v>
      </c>
      <c r="E925" s="26">
        <v>45247</v>
      </c>
      <c r="F925">
        <v>145</v>
      </c>
      <c r="G925">
        <v>2.7</v>
      </c>
      <c r="L925">
        <v>2024</v>
      </c>
      <c r="M925" t="s">
        <v>1786</v>
      </c>
      <c r="N925">
        <f>ROUND(Calls[[#This Row],[Satisfaction Rating]],0)</f>
        <v>3</v>
      </c>
    </row>
    <row r="926" spans="1:14" x14ac:dyDescent="0.45">
      <c r="A926" t="s">
        <v>1661</v>
      </c>
      <c r="B926" t="s">
        <v>742</v>
      </c>
      <c r="C926">
        <v>71</v>
      </c>
      <c r="D926" t="s">
        <v>743</v>
      </c>
      <c r="E926" s="26">
        <v>45247</v>
      </c>
      <c r="F926">
        <v>64</v>
      </c>
      <c r="G926">
        <v>3.9</v>
      </c>
      <c r="L926">
        <v>2024</v>
      </c>
      <c r="M926" t="s">
        <v>1786</v>
      </c>
      <c r="N926">
        <f>ROUND(Calls[[#This Row],[Satisfaction Rating]],0)</f>
        <v>4</v>
      </c>
    </row>
    <row r="927" spans="1:14" x14ac:dyDescent="0.45">
      <c r="A927" t="s">
        <v>1662</v>
      </c>
      <c r="B927" t="s">
        <v>747</v>
      </c>
      <c r="C927">
        <v>93</v>
      </c>
      <c r="D927" t="s">
        <v>716</v>
      </c>
      <c r="E927" s="26">
        <v>45248</v>
      </c>
      <c r="F927">
        <v>185</v>
      </c>
      <c r="G927">
        <v>4.3</v>
      </c>
      <c r="L927">
        <v>2024</v>
      </c>
      <c r="M927" t="s">
        <v>1787</v>
      </c>
      <c r="N927">
        <f>ROUND(Calls[[#This Row],[Satisfaction Rating]],0)</f>
        <v>4</v>
      </c>
    </row>
    <row r="928" spans="1:14" x14ac:dyDescent="0.45">
      <c r="A928" t="s">
        <v>1663</v>
      </c>
      <c r="B928" t="s">
        <v>728</v>
      </c>
      <c r="C928">
        <v>96</v>
      </c>
      <c r="D928" t="s">
        <v>725</v>
      </c>
      <c r="E928" s="26">
        <v>45248</v>
      </c>
      <c r="F928">
        <v>215</v>
      </c>
      <c r="G928">
        <v>2.5</v>
      </c>
      <c r="L928">
        <v>2024</v>
      </c>
      <c r="M928" t="s">
        <v>1787</v>
      </c>
      <c r="N928">
        <f>ROUND(Calls[[#This Row],[Satisfaction Rating]],0)</f>
        <v>3</v>
      </c>
    </row>
    <row r="929" spans="1:14" x14ac:dyDescent="0.45">
      <c r="A929" t="s">
        <v>1664</v>
      </c>
      <c r="B929" t="s">
        <v>721</v>
      </c>
      <c r="C929">
        <v>31</v>
      </c>
      <c r="D929" t="s">
        <v>731</v>
      </c>
      <c r="E929" s="26">
        <v>45248</v>
      </c>
      <c r="F929">
        <v>88</v>
      </c>
      <c r="G929">
        <v>3.4</v>
      </c>
      <c r="L929">
        <v>2024</v>
      </c>
      <c r="M929" t="s">
        <v>1787</v>
      </c>
      <c r="N929">
        <f>ROUND(Calls[[#This Row],[Satisfaction Rating]],0)</f>
        <v>3</v>
      </c>
    </row>
    <row r="930" spans="1:14" x14ac:dyDescent="0.45">
      <c r="A930" t="s">
        <v>1665</v>
      </c>
      <c r="B930" t="s">
        <v>747</v>
      </c>
      <c r="C930">
        <v>107</v>
      </c>
      <c r="D930" t="s">
        <v>743</v>
      </c>
      <c r="E930" s="26">
        <v>45248</v>
      </c>
      <c r="F930">
        <v>23</v>
      </c>
      <c r="G930">
        <v>3.4</v>
      </c>
      <c r="L930">
        <v>2024</v>
      </c>
      <c r="M930" t="s">
        <v>1787</v>
      </c>
      <c r="N930">
        <f>ROUND(Calls[[#This Row],[Satisfaction Rating]],0)</f>
        <v>3</v>
      </c>
    </row>
    <row r="931" spans="1:14" x14ac:dyDescent="0.45">
      <c r="A931" t="s">
        <v>1666</v>
      </c>
      <c r="B931" t="s">
        <v>724</v>
      </c>
      <c r="C931">
        <v>50</v>
      </c>
      <c r="D931" t="s">
        <v>731</v>
      </c>
      <c r="E931" s="26">
        <v>45249</v>
      </c>
      <c r="F931">
        <v>180</v>
      </c>
      <c r="G931">
        <v>1.8</v>
      </c>
      <c r="L931">
        <v>2024</v>
      </c>
      <c r="M931" t="s">
        <v>1781</v>
      </c>
      <c r="N931">
        <f>ROUND(Calls[[#This Row],[Satisfaction Rating]],0)</f>
        <v>2</v>
      </c>
    </row>
    <row r="932" spans="1:14" x14ac:dyDescent="0.45">
      <c r="A932" t="s">
        <v>1667</v>
      </c>
      <c r="B932" t="s">
        <v>717</v>
      </c>
      <c r="C932">
        <v>69</v>
      </c>
      <c r="D932" t="s">
        <v>743</v>
      </c>
      <c r="E932" s="26">
        <v>45250</v>
      </c>
      <c r="F932">
        <v>225</v>
      </c>
      <c r="G932">
        <v>3.7</v>
      </c>
      <c r="L932">
        <v>2024</v>
      </c>
      <c r="M932" t="s">
        <v>1782</v>
      </c>
      <c r="N932">
        <f>ROUND(Calls[[#This Row],[Satisfaction Rating]],0)</f>
        <v>4</v>
      </c>
    </row>
    <row r="933" spans="1:14" x14ac:dyDescent="0.45">
      <c r="A933" t="s">
        <v>1668</v>
      </c>
      <c r="B933" t="s">
        <v>730</v>
      </c>
      <c r="C933">
        <v>26</v>
      </c>
      <c r="D933" t="s">
        <v>725</v>
      </c>
      <c r="E933" s="26">
        <v>45251</v>
      </c>
      <c r="F933">
        <v>74</v>
      </c>
      <c r="G933">
        <v>4.0999999999999996</v>
      </c>
      <c r="L933">
        <v>2024</v>
      </c>
      <c r="M933" t="s">
        <v>1783</v>
      </c>
      <c r="N933">
        <f>ROUND(Calls[[#This Row],[Satisfaction Rating]],0)</f>
        <v>4</v>
      </c>
    </row>
    <row r="934" spans="1:14" x14ac:dyDescent="0.45">
      <c r="A934" t="s">
        <v>1669</v>
      </c>
      <c r="B934" t="s">
        <v>728</v>
      </c>
      <c r="C934">
        <v>158</v>
      </c>
      <c r="D934" t="s">
        <v>743</v>
      </c>
      <c r="E934" s="26">
        <v>45251</v>
      </c>
      <c r="F934">
        <v>36</v>
      </c>
      <c r="G934">
        <v>3</v>
      </c>
      <c r="L934">
        <v>2024</v>
      </c>
      <c r="M934" t="s">
        <v>1783</v>
      </c>
      <c r="N934">
        <f>ROUND(Calls[[#This Row],[Satisfaction Rating]],0)</f>
        <v>3</v>
      </c>
    </row>
    <row r="935" spans="1:14" x14ac:dyDescent="0.45">
      <c r="A935" t="s">
        <v>1670</v>
      </c>
      <c r="B935" t="s">
        <v>735</v>
      </c>
      <c r="C935">
        <v>99</v>
      </c>
      <c r="D935" t="s">
        <v>743</v>
      </c>
      <c r="E935" s="26">
        <v>45253</v>
      </c>
      <c r="F935">
        <v>116</v>
      </c>
      <c r="G935">
        <v>3.9</v>
      </c>
      <c r="L935">
        <v>2024</v>
      </c>
      <c r="M935" t="s">
        <v>1785</v>
      </c>
      <c r="N935">
        <f>ROUND(Calls[[#This Row],[Satisfaction Rating]],0)</f>
        <v>4</v>
      </c>
    </row>
    <row r="936" spans="1:14" x14ac:dyDescent="0.45">
      <c r="A936" t="s">
        <v>1671</v>
      </c>
      <c r="B936" t="s">
        <v>728</v>
      </c>
      <c r="C936">
        <v>78</v>
      </c>
      <c r="D936" t="s">
        <v>731</v>
      </c>
      <c r="E936" s="26">
        <v>45253</v>
      </c>
      <c r="F936">
        <v>140</v>
      </c>
      <c r="G936">
        <v>4</v>
      </c>
      <c r="L936">
        <v>2024</v>
      </c>
      <c r="M936" t="s">
        <v>1785</v>
      </c>
      <c r="N936">
        <f>ROUND(Calls[[#This Row],[Satisfaction Rating]],0)</f>
        <v>4</v>
      </c>
    </row>
    <row r="937" spans="1:14" x14ac:dyDescent="0.45">
      <c r="A937" t="s">
        <v>1672</v>
      </c>
      <c r="B937" t="s">
        <v>728</v>
      </c>
      <c r="C937">
        <v>102</v>
      </c>
      <c r="D937" t="s">
        <v>725</v>
      </c>
      <c r="E937" s="26">
        <v>45254</v>
      </c>
      <c r="F937">
        <v>104</v>
      </c>
      <c r="G937">
        <v>4.5</v>
      </c>
      <c r="L937">
        <v>2024</v>
      </c>
      <c r="M937" t="s">
        <v>1786</v>
      </c>
      <c r="N937">
        <f>ROUND(Calls[[#This Row],[Satisfaction Rating]],0)</f>
        <v>5</v>
      </c>
    </row>
    <row r="938" spans="1:14" x14ac:dyDescent="0.45">
      <c r="A938" t="s">
        <v>1673</v>
      </c>
      <c r="B938" t="s">
        <v>735</v>
      </c>
      <c r="C938">
        <v>158</v>
      </c>
      <c r="D938" t="s">
        <v>737</v>
      </c>
      <c r="E938" s="26">
        <v>45254</v>
      </c>
      <c r="F938">
        <v>148</v>
      </c>
      <c r="G938">
        <v>4</v>
      </c>
      <c r="L938">
        <v>2024</v>
      </c>
      <c r="M938" t="s">
        <v>1786</v>
      </c>
      <c r="N938">
        <f>ROUND(Calls[[#This Row],[Satisfaction Rating]],0)</f>
        <v>4</v>
      </c>
    </row>
    <row r="939" spans="1:14" x14ac:dyDescent="0.45">
      <c r="A939" t="s">
        <v>1674</v>
      </c>
      <c r="B939" t="s">
        <v>721</v>
      </c>
      <c r="C939">
        <v>56</v>
      </c>
      <c r="D939" t="s">
        <v>743</v>
      </c>
      <c r="E939" s="26">
        <v>45254</v>
      </c>
      <c r="F939">
        <v>205</v>
      </c>
      <c r="G939">
        <v>4.3</v>
      </c>
      <c r="L939">
        <v>2024</v>
      </c>
      <c r="M939" t="s">
        <v>1786</v>
      </c>
      <c r="N939">
        <f>ROUND(Calls[[#This Row],[Satisfaction Rating]],0)</f>
        <v>4</v>
      </c>
    </row>
    <row r="940" spans="1:14" x14ac:dyDescent="0.45">
      <c r="A940" t="s">
        <v>1675</v>
      </c>
      <c r="B940" t="s">
        <v>720</v>
      </c>
      <c r="C940">
        <v>17</v>
      </c>
      <c r="D940" t="s">
        <v>716</v>
      </c>
      <c r="E940" s="26">
        <v>45254</v>
      </c>
      <c r="F940">
        <v>210</v>
      </c>
      <c r="G940">
        <v>4.8</v>
      </c>
      <c r="L940">
        <v>2024</v>
      </c>
      <c r="M940" t="s">
        <v>1786</v>
      </c>
      <c r="N940">
        <f>ROUND(Calls[[#This Row],[Satisfaction Rating]],0)</f>
        <v>5</v>
      </c>
    </row>
    <row r="941" spans="1:14" x14ac:dyDescent="0.45">
      <c r="A941" t="s">
        <v>1676</v>
      </c>
      <c r="B941" t="s">
        <v>730</v>
      </c>
      <c r="C941">
        <v>104</v>
      </c>
      <c r="D941" t="s">
        <v>737</v>
      </c>
      <c r="E941" s="26">
        <v>45256</v>
      </c>
      <c r="F941">
        <v>41</v>
      </c>
      <c r="G941">
        <v>4.7</v>
      </c>
      <c r="L941">
        <v>2024</v>
      </c>
      <c r="M941" t="s">
        <v>1781</v>
      </c>
      <c r="N941">
        <f>ROUND(Calls[[#This Row],[Satisfaction Rating]],0)</f>
        <v>5</v>
      </c>
    </row>
    <row r="942" spans="1:14" x14ac:dyDescent="0.45">
      <c r="A942" t="s">
        <v>1677</v>
      </c>
      <c r="B942" t="s">
        <v>751</v>
      </c>
      <c r="C942">
        <v>96</v>
      </c>
      <c r="D942" t="s">
        <v>731</v>
      </c>
      <c r="E942" s="26">
        <v>45256</v>
      </c>
      <c r="F942">
        <v>136</v>
      </c>
      <c r="G942">
        <v>5</v>
      </c>
      <c r="L942">
        <v>2024</v>
      </c>
      <c r="M942" t="s">
        <v>1781</v>
      </c>
      <c r="N942">
        <f>ROUND(Calls[[#This Row],[Satisfaction Rating]],0)</f>
        <v>5</v>
      </c>
    </row>
    <row r="943" spans="1:14" x14ac:dyDescent="0.45">
      <c r="A943" t="s">
        <v>1678</v>
      </c>
      <c r="B943" t="s">
        <v>740</v>
      </c>
      <c r="C943">
        <v>83</v>
      </c>
      <c r="D943" t="s">
        <v>725</v>
      </c>
      <c r="E943" s="26">
        <v>45257</v>
      </c>
      <c r="F943">
        <v>126</v>
      </c>
      <c r="G943">
        <v>1.5</v>
      </c>
      <c r="L943">
        <v>2024</v>
      </c>
      <c r="M943" t="s">
        <v>1782</v>
      </c>
      <c r="N943">
        <f>ROUND(Calls[[#This Row],[Satisfaction Rating]],0)</f>
        <v>2</v>
      </c>
    </row>
    <row r="944" spans="1:14" x14ac:dyDescent="0.45">
      <c r="A944" t="s">
        <v>1679</v>
      </c>
      <c r="B944" t="s">
        <v>724</v>
      </c>
      <c r="C944">
        <v>80</v>
      </c>
      <c r="D944" t="s">
        <v>716</v>
      </c>
      <c r="E944" s="26">
        <v>45258</v>
      </c>
      <c r="F944">
        <v>148</v>
      </c>
      <c r="G944">
        <v>4.0999999999999996</v>
      </c>
      <c r="L944">
        <v>2024</v>
      </c>
      <c r="M944" t="s">
        <v>1783</v>
      </c>
      <c r="N944">
        <f>ROUND(Calls[[#This Row],[Satisfaction Rating]],0)</f>
        <v>4</v>
      </c>
    </row>
    <row r="945" spans="1:14" x14ac:dyDescent="0.45">
      <c r="A945" t="s">
        <v>1680</v>
      </c>
      <c r="B945" t="s">
        <v>740</v>
      </c>
      <c r="C945">
        <v>152</v>
      </c>
      <c r="D945" t="s">
        <v>725</v>
      </c>
      <c r="E945" s="26">
        <v>45258</v>
      </c>
      <c r="F945">
        <v>125</v>
      </c>
      <c r="G945">
        <v>3.9</v>
      </c>
      <c r="L945">
        <v>2024</v>
      </c>
      <c r="M945" t="s">
        <v>1783</v>
      </c>
      <c r="N945">
        <f>ROUND(Calls[[#This Row],[Satisfaction Rating]],0)</f>
        <v>4</v>
      </c>
    </row>
    <row r="946" spans="1:14" x14ac:dyDescent="0.45">
      <c r="A946" t="s">
        <v>1681</v>
      </c>
      <c r="B946" t="s">
        <v>742</v>
      </c>
      <c r="C946">
        <v>34</v>
      </c>
      <c r="D946" t="s">
        <v>731</v>
      </c>
      <c r="E946" s="26">
        <v>45258</v>
      </c>
      <c r="F946">
        <v>25</v>
      </c>
      <c r="G946">
        <v>4.0999999999999996</v>
      </c>
      <c r="L946">
        <v>2024</v>
      </c>
      <c r="M946" t="s">
        <v>1783</v>
      </c>
      <c r="N946">
        <f>ROUND(Calls[[#This Row],[Satisfaction Rating]],0)</f>
        <v>4</v>
      </c>
    </row>
    <row r="947" spans="1:14" x14ac:dyDescent="0.45">
      <c r="A947" t="s">
        <v>1682</v>
      </c>
      <c r="B947" t="s">
        <v>746</v>
      </c>
      <c r="C947">
        <v>2</v>
      </c>
      <c r="D947" t="s">
        <v>743</v>
      </c>
      <c r="E947" s="26">
        <v>45259</v>
      </c>
      <c r="F947">
        <v>62</v>
      </c>
      <c r="G947">
        <v>2.8</v>
      </c>
      <c r="L947">
        <v>2024</v>
      </c>
      <c r="M947" t="s">
        <v>1784</v>
      </c>
      <c r="N947">
        <f>ROUND(Calls[[#This Row],[Satisfaction Rating]],0)</f>
        <v>3</v>
      </c>
    </row>
    <row r="948" spans="1:14" x14ac:dyDescent="0.45">
      <c r="A948" t="s">
        <v>1683</v>
      </c>
      <c r="B948" t="s">
        <v>724</v>
      </c>
      <c r="C948">
        <v>140</v>
      </c>
      <c r="D948" t="s">
        <v>731</v>
      </c>
      <c r="E948" s="26">
        <v>45260</v>
      </c>
      <c r="F948">
        <v>90</v>
      </c>
      <c r="G948">
        <v>4.5999999999999996</v>
      </c>
      <c r="L948">
        <v>2024</v>
      </c>
      <c r="M948" t="s">
        <v>1785</v>
      </c>
      <c r="N948">
        <f>ROUND(Calls[[#This Row],[Satisfaction Rating]],0)</f>
        <v>5</v>
      </c>
    </row>
    <row r="949" spans="1:14" x14ac:dyDescent="0.45">
      <c r="A949" t="s">
        <v>1684</v>
      </c>
      <c r="B949" t="s">
        <v>720</v>
      </c>
      <c r="C949">
        <v>126</v>
      </c>
      <c r="D949" t="s">
        <v>737</v>
      </c>
      <c r="E949" s="26">
        <v>45261</v>
      </c>
      <c r="F949">
        <v>33</v>
      </c>
      <c r="G949">
        <v>4.8</v>
      </c>
      <c r="L949">
        <v>2024</v>
      </c>
      <c r="M949" t="s">
        <v>1786</v>
      </c>
      <c r="N949">
        <f>ROUND(Calls[[#This Row],[Satisfaction Rating]],0)</f>
        <v>5</v>
      </c>
    </row>
    <row r="950" spans="1:14" x14ac:dyDescent="0.45">
      <c r="A950" t="s">
        <v>1685</v>
      </c>
      <c r="B950" t="s">
        <v>728</v>
      </c>
      <c r="C950">
        <v>79</v>
      </c>
      <c r="D950" t="s">
        <v>743</v>
      </c>
      <c r="E950" s="26">
        <v>45261</v>
      </c>
      <c r="F950">
        <v>115</v>
      </c>
      <c r="G950">
        <v>2.2999999999999998</v>
      </c>
      <c r="L950">
        <v>2024</v>
      </c>
      <c r="M950" t="s">
        <v>1786</v>
      </c>
      <c r="N950">
        <f>ROUND(Calls[[#This Row],[Satisfaction Rating]],0)</f>
        <v>2</v>
      </c>
    </row>
    <row r="951" spans="1:14" x14ac:dyDescent="0.45">
      <c r="A951" t="s">
        <v>1686</v>
      </c>
      <c r="B951" t="s">
        <v>720</v>
      </c>
      <c r="C951">
        <v>133</v>
      </c>
      <c r="D951" t="s">
        <v>737</v>
      </c>
      <c r="E951" s="26">
        <v>45261</v>
      </c>
      <c r="F951">
        <v>45</v>
      </c>
      <c r="G951">
        <v>2.6</v>
      </c>
      <c r="L951">
        <v>2024</v>
      </c>
      <c r="M951" t="s">
        <v>1786</v>
      </c>
      <c r="N951">
        <f>ROUND(Calls[[#This Row],[Satisfaction Rating]],0)</f>
        <v>3</v>
      </c>
    </row>
    <row r="952" spans="1:14" x14ac:dyDescent="0.45">
      <c r="A952" t="s">
        <v>1687</v>
      </c>
      <c r="B952" t="s">
        <v>742</v>
      </c>
      <c r="C952">
        <v>97</v>
      </c>
      <c r="D952" t="s">
        <v>716</v>
      </c>
      <c r="E952" s="26">
        <v>45261</v>
      </c>
      <c r="F952">
        <v>114</v>
      </c>
      <c r="G952">
        <v>4.8</v>
      </c>
      <c r="L952">
        <v>2024</v>
      </c>
      <c r="M952" t="s">
        <v>1786</v>
      </c>
      <c r="N952">
        <f>ROUND(Calls[[#This Row],[Satisfaction Rating]],0)</f>
        <v>5</v>
      </c>
    </row>
    <row r="953" spans="1:14" x14ac:dyDescent="0.45">
      <c r="A953" t="s">
        <v>1688</v>
      </c>
      <c r="B953" t="s">
        <v>728</v>
      </c>
      <c r="C953">
        <v>102</v>
      </c>
      <c r="D953" t="s">
        <v>725</v>
      </c>
      <c r="E953" s="26">
        <v>45262</v>
      </c>
      <c r="F953">
        <v>72</v>
      </c>
      <c r="G953">
        <v>3.7</v>
      </c>
      <c r="L953">
        <v>2024</v>
      </c>
      <c r="M953" t="s">
        <v>1787</v>
      </c>
      <c r="N953">
        <f>ROUND(Calls[[#This Row],[Satisfaction Rating]],0)</f>
        <v>4</v>
      </c>
    </row>
    <row r="954" spans="1:14" x14ac:dyDescent="0.45">
      <c r="A954" t="s">
        <v>1689</v>
      </c>
      <c r="B954" t="s">
        <v>733</v>
      </c>
      <c r="C954">
        <v>62</v>
      </c>
      <c r="D954" t="s">
        <v>716</v>
      </c>
      <c r="E954" s="26">
        <v>45262</v>
      </c>
      <c r="F954">
        <v>205</v>
      </c>
      <c r="G954">
        <v>4.2</v>
      </c>
      <c r="L954">
        <v>2024</v>
      </c>
      <c r="M954" t="s">
        <v>1787</v>
      </c>
      <c r="N954">
        <f>ROUND(Calls[[#This Row],[Satisfaction Rating]],0)</f>
        <v>4</v>
      </c>
    </row>
    <row r="955" spans="1:14" x14ac:dyDescent="0.45">
      <c r="A955" t="s">
        <v>1690</v>
      </c>
      <c r="B955" t="s">
        <v>720</v>
      </c>
      <c r="C955">
        <v>149</v>
      </c>
      <c r="D955" t="s">
        <v>725</v>
      </c>
      <c r="E955" s="26">
        <v>45263</v>
      </c>
      <c r="F955">
        <v>42</v>
      </c>
      <c r="G955">
        <v>3.3</v>
      </c>
      <c r="L955">
        <v>2024</v>
      </c>
      <c r="M955" t="s">
        <v>1781</v>
      </c>
      <c r="N955">
        <f>ROUND(Calls[[#This Row],[Satisfaction Rating]],0)</f>
        <v>3</v>
      </c>
    </row>
    <row r="956" spans="1:14" x14ac:dyDescent="0.45">
      <c r="A956" t="s">
        <v>1691</v>
      </c>
      <c r="B956" t="s">
        <v>746</v>
      </c>
      <c r="C956">
        <v>133</v>
      </c>
      <c r="D956" t="s">
        <v>716</v>
      </c>
      <c r="E956" s="26">
        <v>45263</v>
      </c>
      <c r="F956">
        <v>96</v>
      </c>
      <c r="G956">
        <v>4.3</v>
      </c>
      <c r="L956">
        <v>2024</v>
      </c>
      <c r="M956" t="s">
        <v>1781</v>
      </c>
      <c r="N956">
        <f>ROUND(Calls[[#This Row],[Satisfaction Rating]],0)</f>
        <v>4</v>
      </c>
    </row>
    <row r="957" spans="1:14" x14ac:dyDescent="0.45">
      <c r="A957" t="s">
        <v>1692</v>
      </c>
      <c r="B957" t="s">
        <v>728</v>
      </c>
      <c r="C957">
        <v>51</v>
      </c>
      <c r="D957" t="s">
        <v>743</v>
      </c>
      <c r="E957" s="26">
        <v>45263</v>
      </c>
      <c r="F957">
        <v>64</v>
      </c>
      <c r="G957">
        <v>3.7</v>
      </c>
      <c r="L957">
        <v>2024</v>
      </c>
      <c r="M957" t="s">
        <v>1781</v>
      </c>
      <c r="N957">
        <f>ROUND(Calls[[#This Row],[Satisfaction Rating]],0)</f>
        <v>4</v>
      </c>
    </row>
    <row r="958" spans="1:14" x14ac:dyDescent="0.45">
      <c r="A958" t="s">
        <v>1693</v>
      </c>
      <c r="B958" t="s">
        <v>733</v>
      </c>
      <c r="C958">
        <v>110</v>
      </c>
      <c r="D958" t="s">
        <v>716</v>
      </c>
      <c r="E958" s="26">
        <v>45264</v>
      </c>
      <c r="F958">
        <v>72</v>
      </c>
      <c r="G958">
        <v>3.7</v>
      </c>
      <c r="L958">
        <v>2024</v>
      </c>
      <c r="M958" t="s">
        <v>1782</v>
      </c>
      <c r="N958">
        <f>ROUND(Calls[[#This Row],[Satisfaction Rating]],0)</f>
        <v>4</v>
      </c>
    </row>
    <row r="959" spans="1:14" x14ac:dyDescent="0.45">
      <c r="A959" t="s">
        <v>1694</v>
      </c>
      <c r="B959" t="s">
        <v>742</v>
      </c>
      <c r="C959">
        <v>38</v>
      </c>
      <c r="D959" t="s">
        <v>737</v>
      </c>
      <c r="E959" s="26">
        <v>45265</v>
      </c>
      <c r="F959">
        <v>27</v>
      </c>
      <c r="G959">
        <v>3.1</v>
      </c>
      <c r="L959">
        <v>2024</v>
      </c>
      <c r="M959" t="s">
        <v>1783</v>
      </c>
      <c r="N959">
        <f>ROUND(Calls[[#This Row],[Satisfaction Rating]],0)</f>
        <v>3</v>
      </c>
    </row>
    <row r="960" spans="1:14" x14ac:dyDescent="0.45">
      <c r="A960" t="s">
        <v>1695</v>
      </c>
      <c r="B960" t="s">
        <v>746</v>
      </c>
      <c r="C960">
        <v>78</v>
      </c>
      <c r="D960" t="s">
        <v>737</v>
      </c>
      <c r="E960" s="26">
        <v>45267</v>
      </c>
      <c r="F960">
        <v>200</v>
      </c>
      <c r="G960">
        <v>2.4</v>
      </c>
      <c r="L960">
        <v>2024</v>
      </c>
      <c r="M960" t="s">
        <v>1785</v>
      </c>
      <c r="N960">
        <f>ROUND(Calls[[#This Row],[Satisfaction Rating]],0)</f>
        <v>2</v>
      </c>
    </row>
    <row r="961" spans="1:14" x14ac:dyDescent="0.45">
      <c r="A961" t="s">
        <v>1696</v>
      </c>
      <c r="B961" t="s">
        <v>742</v>
      </c>
      <c r="C961">
        <v>25</v>
      </c>
      <c r="D961" t="s">
        <v>725</v>
      </c>
      <c r="E961" s="26">
        <v>45268</v>
      </c>
      <c r="F961">
        <v>93</v>
      </c>
      <c r="G961">
        <v>3.5</v>
      </c>
      <c r="L961">
        <v>2024</v>
      </c>
      <c r="M961" t="s">
        <v>1786</v>
      </c>
      <c r="N961">
        <f>ROUND(Calls[[#This Row],[Satisfaction Rating]],0)</f>
        <v>4</v>
      </c>
    </row>
    <row r="962" spans="1:14" x14ac:dyDescent="0.45">
      <c r="A962" t="s">
        <v>1697</v>
      </c>
      <c r="B962" t="s">
        <v>747</v>
      </c>
      <c r="C962">
        <v>50</v>
      </c>
      <c r="D962" t="s">
        <v>743</v>
      </c>
      <c r="E962" s="26">
        <v>45268</v>
      </c>
      <c r="F962">
        <v>54</v>
      </c>
      <c r="G962">
        <v>4.3</v>
      </c>
      <c r="L962">
        <v>2024</v>
      </c>
      <c r="M962" t="s">
        <v>1786</v>
      </c>
      <c r="N962">
        <f>ROUND(Calls[[#This Row],[Satisfaction Rating]],0)</f>
        <v>4</v>
      </c>
    </row>
    <row r="963" spans="1:14" x14ac:dyDescent="0.45">
      <c r="A963" t="s">
        <v>1698</v>
      </c>
      <c r="B963" t="s">
        <v>742</v>
      </c>
      <c r="C963">
        <v>103</v>
      </c>
      <c r="D963" t="s">
        <v>725</v>
      </c>
      <c r="E963" s="26">
        <v>45269</v>
      </c>
      <c r="F963">
        <v>72</v>
      </c>
      <c r="G963">
        <v>3.4</v>
      </c>
      <c r="L963">
        <v>2024</v>
      </c>
      <c r="M963" t="s">
        <v>1787</v>
      </c>
      <c r="N963">
        <f>ROUND(Calls[[#This Row],[Satisfaction Rating]],0)</f>
        <v>3</v>
      </c>
    </row>
    <row r="964" spans="1:14" x14ac:dyDescent="0.45">
      <c r="A964" t="s">
        <v>1699</v>
      </c>
      <c r="B964" t="s">
        <v>740</v>
      </c>
      <c r="C964">
        <v>63</v>
      </c>
      <c r="D964" t="s">
        <v>731</v>
      </c>
      <c r="E964" s="26">
        <v>45269</v>
      </c>
      <c r="F964">
        <v>82</v>
      </c>
      <c r="G964">
        <v>3.7</v>
      </c>
      <c r="L964">
        <v>2024</v>
      </c>
      <c r="M964" t="s">
        <v>1787</v>
      </c>
      <c r="N964">
        <f>ROUND(Calls[[#This Row],[Satisfaction Rating]],0)</f>
        <v>4</v>
      </c>
    </row>
    <row r="965" spans="1:14" x14ac:dyDescent="0.45">
      <c r="A965" t="s">
        <v>1700</v>
      </c>
      <c r="B965" t="s">
        <v>747</v>
      </c>
      <c r="C965">
        <v>96</v>
      </c>
      <c r="D965" t="s">
        <v>743</v>
      </c>
      <c r="E965" s="26">
        <v>45273</v>
      </c>
      <c r="F965">
        <v>164</v>
      </c>
      <c r="G965">
        <v>4.8</v>
      </c>
      <c r="L965">
        <v>2024</v>
      </c>
      <c r="M965" t="s">
        <v>1784</v>
      </c>
      <c r="N965">
        <f>ROUND(Calls[[#This Row],[Satisfaction Rating]],0)</f>
        <v>5</v>
      </c>
    </row>
    <row r="966" spans="1:14" x14ac:dyDescent="0.45">
      <c r="A966" t="s">
        <v>1701</v>
      </c>
      <c r="B966" t="s">
        <v>724</v>
      </c>
      <c r="C966">
        <v>94</v>
      </c>
      <c r="D966" t="s">
        <v>725</v>
      </c>
      <c r="E966" s="26">
        <v>45273</v>
      </c>
      <c r="F966">
        <v>78</v>
      </c>
      <c r="G966">
        <v>3.3</v>
      </c>
      <c r="L966">
        <v>2024</v>
      </c>
      <c r="M966" t="s">
        <v>1784</v>
      </c>
      <c r="N966">
        <f>ROUND(Calls[[#This Row],[Satisfaction Rating]],0)</f>
        <v>3</v>
      </c>
    </row>
    <row r="967" spans="1:14" x14ac:dyDescent="0.45">
      <c r="A967" t="s">
        <v>1702</v>
      </c>
      <c r="B967" t="s">
        <v>733</v>
      </c>
      <c r="C967">
        <v>46</v>
      </c>
      <c r="D967" t="s">
        <v>737</v>
      </c>
      <c r="E967" s="26">
        <v>45274</v>
      </c>
      <c r="F967">
        <v>135</v>
      </c>
      <c r="G967">
        <v>4.2</v>
      </c>
      <c r="L967">
        <v>2024</v>
      </c>
      <c r="M967" t="s">
        <v>1785</v>
      </c>
      <c r="N967">
        <f>ROUND(Calls[[#This Row],[Satisfaction Rating]],0)</f>
        <v>4</v>
      </c>
    </row>
    <row r="968" spans="1:14" x14ac:dyDescent="0.45">
      <c r="A968" t="s">
        <v>1703</v>
      </c>
      <c r="B968" t="s">
        <v>738</v>
      </c>
      <c r="C968">
        <v>127</v>
      </c>
      <c r="D968" t="s">
        <v>743</v>
      </c>
      <c r="E968" s="26">
        <v>45275</v>
      </c>
      <c r="F968">
        <v>145</v>
      </c>
      <c r="G968">
        <v>2.6</v>
      </c>
      <c r="L968">
        <v>2024</v>
      </c>
      <c r="M968" t="s">
        <v>1786</v>
      </c>
      <c r="N968">
        <f>ROUND(Calls[[#This Row],[Satisfaction Rating]],0)</f>
        <v>3</v>
      </c>
    </row>
    <row r="969" spans="1:14" x14ac:dyDescent="0.45">
      <c r="A969" t="s">
        <v>1704</v>
      </c>
      <c r="B969" t="s">
        <v>735</v>
      </c>
      <c r="C969">
        <v>96</v>
      </c>
      <c r="D969" t="s">
        <v>737</v>
      </c>
      <c r="E969" s="26">
        <v>45275</v>
      </c>
      <c r="F969">
        <v>115</v>
      </c>
      <c r="G969">
        <v>4.9000000000000004</v>
      </c>
      <c r="L969">
        <v>2024</v>
      </c>
      <c r="M969" t="s">
        <v>1786</v>
      </c>
      <c r="N969">
        <f>ROUND(Calls[[#This Row],[Satisfaction Rating]],0)</f>
        <v>5</v>
      </c>
    </row>
    <row r="970" spans="1:14" x14ac:dyDescent="0.45">
      <c r="A970" t="s">
        <v>1705</v>
      </c>
      <c r="B970" t="s">
        <v>717</v>
      </c>
      <c r="C970">
        <v>151</v>
      </c>
      <c r="D970" t="s">
        <v>725</v>
      </c>
      <c r="E970" s="26">
        <v>45275</v>
      </c>
      <c r="F970">
        <v>117</v>
      </c>
      <c r="G970">
        <v>2</v>
      </c>
      <c r="L970">
        <v>2024</v>
      </c>
      <c r="M970" t="s">
        <v>1786</v>
      </c>
      <c r="N970">
        <f>ROUND(Calls[[#This Row],[Satisfaction Rating]],0)</f>
        <v>2</v>
      </c>
    </row>
    <row r="971" spans="1:14" x14ac:dyDescent="0.45">
      <c r="A971" t="s">
        <v>1706</v>
      </c>
      <c r="B971" t="s">
        <v>738</v>
      </c>
      <c r="C971">
        <v>158</v>
      </c>
      <c r="D971" t="s">
        <v>716</v>
      </c>
      <c r="E971" s="26">
        <v>45276</v>
      </c>
      <c r="F971">
        <v>36</v>
      </c>
      <c r="G971">
        <v>4.7</v>
      </c>
      <c r="L971">
        <v>2024</v>
      </c>
      <c r="M971" t="s">
        <v>1787</v>
      </c>
      <c r="N971">
        <f>ROUND(Calls[[#This Row],[Satisfaction Rating]],0)</f>
        <v>5</v>
      </c>
    </row>
    <row r="972" spans="1:14" x14ac:dyDescent="0.45">
      <c r="A972" t="s">
        <v>1707</v>
      </c>
      <c r="B972" t="s">
        <v>724</v>
      </c>
      <c r="C972">
        <v>45</v>
      </c>
      <c r="D972" t="s">
        <v>716</v>
      </c>
      <c r="E972" s="26">
        <v>45276</v>
      </c>
      <c r="F972">
        <v>84</v>
      </c>
      <c r="G972">
        <v>2.8</v>
      </c>
      <c r="L972">
        <v>2024</v>
      </c>
      <c r="M972" t="s">
        <v>1787</v>
      </c>
      <c r="N972">
        <f>ROUND(Calls[[#This Row],[Satisfaction Rating]],0)</f>
        <v>3</v>
      </c>
    </row>
    <row r="973" spans="1:14" x14ac:dyDescent="0.45">
      <c r="A973" t="s">
        <v>1708</v>
      </c>
      <c r="B973" t="s">
        <v>721</v>
      </c>
      <c r="C973">
        <v>141</v>
      </c>
      <c r="D973" t="s">
        <v>716</v>
      </c>
      <c r="E973" s="26">
        <v>45276</v>
      </c>
      <c r="F973">
        <v>66</v>
      </c>
      <c r="G973">
        <v>3.2</v>
      </c>
      <c r="L973">
        <v>2024</v>
      </c>
      <c r="M973" t="s">
        <v>1787</v>
      </c>
      <c r="N973">
        <f>ROUND(Calls[[#This Row],[Satisfaction Rating]],0)</f>
        <v>3</v>
      </c>
    </row>
    <row r="974" spans="1:14" x14ac:dyDescent="0.45">
      <c r="A974" t="s">
        <v>1709</v>
      </c>
      <c r="B974" t="s">
        <v>742</v>
      </c>
      <c r="C974">
        <v>147</v>
      </c>
      <c r="D974" t="s">
        <v>737</v>
      </c>
      <c r="E974" s="26">
        <v>45276</v>
      </c>
      <c r="F974">
        <v>76</v>
      </c>
      <c r="G974">
        <v>4.7</v>
      </c>
      <c r="L974">
        <v>2024</v>
      </c>
      <c r="M974" t="s">
        <v>1787</v>
      </c>
      <c r="N974">
        <f>ROUND(Calls[[#This Row],[Satisfaction Rating]],0)</f>
        <v>5</v>
      </c>
    </row>
    <row r="975" spans="1:14" x14ac:dyDescent="0.45">
      <c r="A975" t="s">
        <v>1710</v>
      </c>
      <c r="B975" t="s">
        <v>751</v>
      </c>
      <c r="C975">
        <v>126</v>
      </c>
      <c r="D975" t="s">
        <v>737</v>
      </c>
      <c r="E975" s="26">
        <v>45276</v>
      </c>
      <c r="F975">
        <v>185</v>
      </c>
      <c r="G975">
        <v>4.8</v>
      </c>
      <c r="L975">
        <v>2024</v>
      </c>
      <c r="M975" t="s">
        <v>1787</v>
      </c>
      <c r="N975">
        <f>ROUND(Calls[[#This Row],[Satisfaction Rating]],0)</f>
        <v>5</v>
      </c>
    </row>
    <row r="976" spans="1:14" x14ac:dyDescent="0.45">
      <c r="A976" t="s">
        <v>1711</v>
      </c>
      <c r="B976" t="s">
        <v>724</v>
      </c>
      <c r="C976">
        <v>126</v>
      </c>
      <c r="D976" t="s">
        <v>731</v>
      </c>
      <c r="E976" s="26">
        <v>45277</v>
      </c>
      <c r="F976">
        <v>80</v>
      </c>
      <c r="G976">
        <v>4.7</v>
      </c>
      <c r="L976">
        <v>2024</v>
      </c>
      <c r="M976" t="s">
        <v>1781</v>
      </c>
      <c r="N976">
        <f>ROUND(Calls[[#This Row],[Satisfaction Rating]],0)</f>
        <v>5</v>
      </c>
    </row>
    <row r="977" spans="1:14" x14ac:dyDescent="0.45">
      <c r="A977" t="s">
        <v>1712</v>
      </c>
      <c r="B977" t="s">
        <v>746</v>
      </c>
      <c r="C977">
        <v>32</v>
      </c>
      <c r="D977" t="s">
        <v>737</v>
      </c>
      <c r="E977" s="26">
        <v>45277</v>
      </c>
      <c r="F977">
        <v>148</v>
      </c>
      <c r="G977">
        <v>4</v>
      </c>
      <c r="L977">
        <v>2024</v>
      </c>
      <c r="M977" t="s">
        <v>1781</v>
      </c>
      <c r="N977">
        <f>ROUND(Calls[[#This Row],[Satisfaction Rating]],0)</f>
        <v>4</v>
      </c>
    </row>
    <row r="978" spans="1:14" x14ac:dyDescent="0.45">
      <c r="A978" t="s">
        <v>1713</v>
      </c>
      <c r="B978" t="s">
        <v>724</v>
      </c>
      <c r="C978">
        <v>84</v>
      </c>
      <c r="D978" t="s">
        <v>743</v>
      </c>
      <c r="E978" s="26">
        <v>45279</v>
      </c>
      <c r="F978">
        <v>180</v>
      </c>
      <c r="G978">
        <v>4.9000000000000004</v>
      </c>
      <c r="L978">
        <v>2024</v>
      </c>
      <c r="M978" t="s">
        <v>1783</v>
      </c>
      <c r="N978">
        <f>ROUND(Calls[[#This Row],[Satisfaction Rating]],0)</f>
        <v>5</v>
      </c>
    </row>
    <row r="979" spans="1:14" x14ac:dyDescent="0.45">
      <c r="A979" t="s">
        <v>1714</v>
      </c>
      <c r="B979" t="s">
        <v>740</v>
      </c>
      <c r="C979">
        <v>120</v>
      </c>
      <c r="D979" t="s">
        <v>731</v>
      </c>
      <c r="E979" s="26">
        <v>45280</v>
      </c>
      <c r="F979">
        <v>190</v>
      </c>
      <c r="G979">
        <v>3.7</v>
      </c>
      <c r="L979">
        <v>2024</v>
      </c>
      <c r="M979" t="s">
        <v>1784</v>
      </c>
      <c r="N979">
        <f>ROUND(Calls[[#This Row],[Satisfaction Rating]],0)</f>
        <v>4</v>
      </c>
    </row>
    <row r="980" spans="1:14" x14ac:dyDescent="0.45">
      <c r="A980" t="s">
        <v>1715</v>
      </c>
      <c r="B980" t="s">
        <v>730</v>
      </c>
      <c r="C980">
        <v>93</v>
      </c>
      <c r="D980" t="s">
        <v>737</v>
      </c>
      <c r="E980" s="26">
        <v>45280</v>
      </c>
      <c r="F980">
        <v>38</v>
      </c>
      <c r="G980">
        <v>4.5</v>
      </c>
      <c r="L980">
        <v>2024</v>
      </c>
      <c r="M980" t="str">
        <f>TEXT(Calls[[#This Row],[Date of Call]],"DDDD")</f>
        <v>Wednesday</v>
      </c>
      <c r="N980">
        <f>ROUND(Calls[[#This Row],[Satisfaction Rating]],0)</f>
        <v>5</v>
      </c>
    </row>
    <row r="981" spans="1:14" x14ac:dyDescent="0.45">
      <c r="A981" t="s">
        <v>1716</v>
      </c>
      <c r="B981" t="s">
        <v>735</v>
      </c>
      <c r="C981">
        <v>76</v>
      </c>
      <c r="D981" t="s">
        <v>725</v>
      </c>
      <c r="E981" s="26">
        <v>45281</v>
      </c>
      <c r="F981">
        <v>82</v>
      </c>
      <c r="G981">
        <v>2.1</v>
      </c>
      <c r="L981">
        <v>2024</v>
      </c>
      <c r="M981" t="str">
        <f>TEXT(Calls[[#This Row],[Date of Call]],"DDDD")</f>
        <v>Thursday</v>
      </c>
      <c r="N981">
        <f>ROUND(Calls[[#This Row],[Satisfaction Rating]],0)</f>
        <v>2</v>
      </c>
    </row>
    <row r="982" spans="1:14" x14ac:dyDescent="0.45">
      <c r="A982" t="s">
        <v>1717</v>
      </c>
      <c r="B982" t="s">
        <v>738</v>
      </c>
      <c r="C982">
        <v>89</v>
      </c>
      <c r="D982" t="s">
        <v>737</v>
      </c>
      <c r="E982" s="26">
        <v>45284</v>
      </c>
      <c r="F982">
        <v>88</v>
      </c>
      <c r="G982">
        <v>2.8</v>
      </c>
      <c r="L982">
        <v>2024</v>
      </c>
      <c r="M982" t="str">
        <f>TEXT(Calls[[#This Row],[Date of Call]],"DDDD")</f>
        <v>Sunday</v>
      </c>
      <c r="N982">
        <f>ROUND(Calls[[#This Row],[Satisfaction Rating]],0)</f>
        <v>3</v>
      </c>
    </row>
    <row r="983" spans="1:14" x14ac:dyDescent="0.45">
      <c r="A983" t="s">
        <v>1718</v>
      </c>
      <c r="B983" t="s">
        <v>728</v>
      </c>
      <c r="C983">
        <v>91</v>
      </c>
      <c r="D983" t="s">
        <v>743</v>
      </c>
      <c r="E983" s="26">
        <v>45284</v>
      </c>
      <c r="F983">
        <v>42</v>
      </c>
      <c r="G983">
        <v>4.0999999999999996</v>
      </c>
      <c r="L983">
        <v>2024</v>
      </c>
      <c r="M983" t="str">
        <f>TEXT(Calls[[#This Row],[Date of Call]],"DDDD")</f>
        <v>Sunday</v>
      </c>
      <c r="N983">
        <f>ROUND(Calls[[#This Row],[Satisfaction Rating]],0)</f>
        <v>4</v>
      </c>
    </row>
    <row r="984" spans="1:14" x14ac:dyDescent="0.45">
      <c r="A984" t="s">
        <v>1719</v>
      </c>
      <c r="B984" t="s">
        <v>733</v>
      </c>
      <c r="C984">
        <v>7</v>
      </c>
      <c r="D984" t="s">
        <v>716</v>
      </c>
      <c r="E984" s="26">
        <v>45285</v>
      </c>
      <c r="F984">
        <v>64</v>
      </c>
      <c r="G984">
        <v>3.3</v>
      </c>
      <c r="L984">
        <v>2024</v>
      </c>
      <c r="M984" t="str">
        <f>TEXT(Calls[[#This Row],[Date of Call]],"DDDD")</f>
        <v>Monday</v>
      </c>
      <c r="N984">
        <f>ROUND(Calls[[#This Row],[Satisfaction Rating]],0)</f>
        <v>3</v>
      </c>
    </row>
    <row r="985" spans="1:14" x14ac:dyDescent="0.45">
      <c r="A985" t="s">
        <v>1720</v>
      </c>
      <c r="B985" t="s">
        <v>746</v>
      </c>
      <c r="C985">
        <v>140</v>
      </c>
      <c r="D985" t="s">
        <v>716</v>
      </c>
      <c r="E985" s="26">
        <v>45285</v>
      </c>
      <c r="F985">
        <v>105</v>
      </c>
      <c r="G985">
        <v>1.7</v>
      </c>
      <c r="L985">
        <v>2024</v>
      </c>
      <c r="M985" t="str">
        <f>TEXT(Calls[[#This Row],[Date of Call]],"DDDD")</f>
        <v>Monday</v>
      </c>
      <c r="N985">
        <f>ROUND(Calls[[#This Row],[Satisfaction Rating]],0)</f>
        <v>2</v>
      </c>
    </row>
    <row r="986" spans="1:14" x14ac:dyDescent="0.45">
      <c r="A986" t="s">
        <v>1721</v>
      </c>
      <c r="B986" t="s">
        <v>720</v>
      </c>
      <c r="C986">
        <v>58</v>
      </c>
      <c r="D986" t="s">
        <v>731</v>
      </c>
      <c r="E986" s="26">
        <v>45285</v>
      </c>
      <c r="F986">
        <v>25</v>
      </c>
      <c r="G986">
        <v>3.6</v>
      </c>
      <c r="L986">
        <v>2024</v>
      </c>
      <c r="M986" t="str">
        <f>TEXT(Calls[[#This Row],[Date of Call]],"DDDD")</f>
        <v>Monday</v>
      </c>
      <c r="N986">
        <f>ROUND(Calls[[#This Row],[Satisfaction Rating]],0)</f>
        <v>4</v>
      </c>
    </row>
    <row r="987" spans="1:14" x14ac:dyDescent="0.45">
      <c r="A987" t="s">
        <v>1722</v>
      </c>
      <c r="B987" t="s">
        <v>715</v>
      </c>
      <c r="C987">
        <v>90</v>
      </c>
      <c r="D987" t="s">
        <v>725</v>
      </c>
      <c r="E987" s="26">
        <v>45286</v>
      </c>
      <c r="F987">
        <v>176</v>
      </c>
      <c r="G987">
        <v>3.6</v>
      </c>
      <c r="L987">
        <v>2024</v>
      </c>
      <c r="M987" t="str">
        <f>TEXT(Calls[[#This Row],[Date of Call]],"DDDD")</f>
        <v>Tuesday</v>
      </c>
      <c r="N987">
        <f>ROUND(Calls[[#This Row],[Satisfaction Rating]],0)</f>
        <v>4</v>
      </c>
    </row>
    <row r="988" spans="1:14" x14ac:dyDescent="0.45">
      <c r="A988" t="s">
        <v>1723</v>
      </c>
      <c r="B988" t="s">
        <v>715</v>
      </c>
      <c r="C988">
        <v>106</v>
      </c>
      <c r="D988" t="s">
        <v>737</v>
      </c>
      <c r="E988" s="26">
        <v>45287</v>
      </c>
      <c r="F988">
        <v>46</v>
      </c>
      <c r="G988">
        <v>4.5999999999999996</v>
      </c>
      <c r="L988">
        <v>2024</v>
      </c>
      <c r="M988" t="str">
        <f>TEXT(Calls[[#This Row],[Date of Call]],"DDDD")</f>
        <v>Wednesday</v>
      </c>
      <c r="N988">
        <f>ROUND(Calls[[#This Row],[Satisfaction Rating]],0)</f>
        <v>5</v>
      </c>
    </row>
    <row r="989" spans="1:14" x14ac:dyDescent="0.45">
      <c r="A989" t="s">
        <v>1724</v>
      </c>
      <c r="B989" t="s">
        <v>740</v>
      </c>
      <c r="C989">
        <v>72</v>
      </c>
      <c r="D989" t="s">
        <v>716</v>
      </c>
      <c r="E989" s="26">
        <v>45287</v>
      </c>
      <c r="F989">
        <v>164</v>
      </c>
      <c r="G989">
        <v>4.8</v>
      </c>
      <c r="L989">
        <v>2024</v>
      </c>
      <c r="M989" t="str">
        <f>TEXT(Calls[[#This Row],[Date of Call]],"DDDD")</f>
        <v>Wednesday</v>
      </c>
      <c r="N989">
        <f>ROUND(Calls[[#This Row],[Satisfaction Rating]],0)</f>
        <v>5</v>
      </c>
    </row>
    <row r="990" spans="1:14" x14ac:dyDescent="0.45">
      <c r="A990" t="s">
        <v>1725</v>
      </c>
      <c r="B990" t="s">
        <v>733</v>
      </c>
      <c r="C990">
        <v>124</v>
      </c>
      <c r="D990" t="s">
        <v>716</v>
      </c>
      <c r="E990" s="26">
        <v>45288</v>
      </c>
      <c r="F990">
        <v>64</v>
      </c>
      <c r="G990">
        <v>4.5</v>
      </c>
      <c r="L990">
        <v>2024</v>
      </c>
      <c r="M990" t="str">
        <f>TEXT(Calls[[#This Row],[Date of Call]],"DDDD")</f>
        <v>Thursday</v>
      </c>
      <c r="N990">
        <f>ROUND(Calls[[#This Row],[Satisfaction Rating]],0)</f>
        <v>5</v>
      </c>
    </row>
    <row r="991" spans="1:14" x14ac:dyDescent="0.45">
      <c r="A991" t="s">
        <v>1726</v>
      </c>
      <c r="B991" t="s">
        <v>721</v>
      </c>
      <c r="C991">
        <v>86</v>
      </c>
      <c r="D991" t="s">
        <v>743</v>
      </c>
      <c r="E991" s="26">
        <v>45288</v>
      </c>
      <c r="F991">
        <v>205</v>
      </c>
      <c r="G991">
        <v>4.5</v>
      </c>
      <c r="L991">
        <v>2024</v>
      </c>
      <c r="M991" t="str">
        <f>TEXT(Calls[[#This Row],[Date of Call]],"DDDD")</f>
        <v>Thursday</v>
      </c>
      <c r="N991">
        <f>ROUND(Calls[[#This Row],[Satisfaction Rating]],0)</f>
        <v>5</v>
      </c>
    </row>
    <row r="992" spans="1:14" x14ac:dyDescent="0.45">
      <c r="A992" t="s">
        <v>1727</v>
      </c>
      <c r="B992" t="s">
        <v>724</v>
      </c>
      <c r="C992">
        <v>164</v>
      </c>
      <c r="D992" t="s">
        <v>743</v>
      </c>
      <c r="E992" s="26">
        <v>45289</v>
      </c>
      <c r="F992">
        <v>100</v>
      </c>
      <c r="G992">
        <v>4.5999999999999996</v>
      </c>
      <c r="L992">
        <v>2024</v>
      </c>
      <c r="M992" t="str">
        <f>TEXT(Calls[[#This Row],[Date of Call]],"DDDD")</f>
        <v>Friday</v>
      </c>
      <c r="N992">
        <f>ROUND(Calls[[#This Row],[Satisfaction Rating]],0)</f>
        <v>5</v>
      </c>
    </row>
    <row r="993" spans="1:14" x14ac:dyDescent="0.45">
      <c r="A993" t="s">
        <v>1728</v>
      </c>
      <c r="B993" t="s">
        <v>730</v>
      </c>
      <c r="C993">
        <v>40</v>
      </c>
      <c r="D993" t="s">
        <v>725</v>
      </c>
      <c r="E993" s="26">
        <v>45289</v>
      </c>
      <c r="F993">
        <v>111</v>
      </c>
      <c r="G993">
        <v>4.5999999999999996</v>
      </c>
      <c r="L993">
        <v>2024</v>
      </c>
      <c r="M993" t="str">
        <f>TEXT(Calls[[#This Row],[Date of Call]],"DDDD")</f>
        <v>Friday</v>
      </c>
      <c r="N993">
        <f>ROUND(Calls[[#This Row],[Satisfaction Rating]],0)</f>
        <v>5</v>
      </c>
    </row>
    <row r="994" spans="1:14" x14ac:dyDescent="0.45">
      <c r="A994" t="s">
        <v>1729</v>
      </c>
      <c r="B994" t="s">
        <v>728</v>
      </c>
      <c r="C994">
        <v>76</v>
      </c>
      <c r="D994" t="s">
        <v>731</v>
      </c>
      <c r="E994" s="26">
        <v>45289</v>
      </c>
      <c r="F994">
        <v>80</v>
      </c>
      <c r="G994">
        <v>3.5</v>
      </c>
      <c r="L994">
        <v>2024</v>
      </c>
      <c r="M994" t="str">
        <f>TEXT(Calls[[#This Row],[Date of Call]],"DDDD")</f>
        <v>Friday</v>
      </c>
      <c r="N994">
        <f>ROUND(Calls[[#This Row],[Satisfaction Rating]],0)</f>
        <v>4</v>
      </c>
    </row>
    <row r="995" spans="1:14" x14ac:dyDescent="0.45">
      <c r="A995" t="s">
        <v>1730</v>
      </c>
      <c r="B995" t="s">
        <v>733</v>
      </c>
      <c r="C995">
        <v>95</v>
      </c>
      <c r="D995" t="s">
        <v>737</v>
      </c>
      <c r="E995" s="26">
        <v>45289</v>
      </c>
      <c r="F995">
        <v>50</v>
      </c>
      <c r="G995">
        <v>2.9</v>
      </c>
      <c r="L995">
        <v>2024</v>
      </c>
      <c r="M995" t="str">
        <f>TEXT(Calls[[#This Row],[Date of Call]],"DDDD")</f>
        <v>Friday</v>
      </c>
      <c r="N995">
        <f>ROUND(Calls[[#This Row],[Satisfaction Rating]],0)</f>
        <v>3</v>
      </c>
    </row>
    <row r="996" spans="1:14" x14ac:dyDescent="0.45">
      <c r="A996" t="s">
        <v>1731</v>
      </c>
      <c r="B996" t="s">
        <v>728</v>
      </c>
      <c r="C996">
        <v>113</v>
      </c>
      <c r="D996" t="s">
        <v>716</v>
      </c>
      <c r="E996" s="26">
        <v>45290</v>
      </c>
      <c r="F996">
        <v>165</v>
      </c>
      <c r="G996">
        <v>4.7</v>
      </c>
      <c r="L996">
        <v>2024</v>
      </c>
      <c r="M996" t="str">
        <f>TEXT(Calls[[#This Row],[Date of Call]],"DDDD")</f>
        <v>Saturday</v>
      </c>
      <c r="N996">
        <f>ROUND(Calls[[#This Row],[Satisfaction Rating]],0)</f>
        <v>5</v>
      </c>
    </row>
    <row r="997" spans="1:14" x14ac:dyDescent="0.45">
      <c r="A997" t="s">
        <v>1732</v>
      </c>
      <c r="B997" t="s">
        <v>721</v>
      </c>
      <c r="C997">
        <v>81</v>
      </c>
      <c r="D997" t="s">
        <v>716</v>
      </c>
      <c r="E997" s="26">
        <v>45290</v>
      </c>
      <c r="F997">
        <v>28</v>
      </c>
      <c r="G997">
        <v>3.9</v>
      </c>
      <c r="L997">
        <v>2024</v>
      </c>
      <c r="M997" t="str">
        <f>TEXT(Calls[[#This Row],[Date of Call]],"DDDD")</f>
        <v>Saturday</v>
      </c>
      <c r="N997">
        <f>ROUND(Calls[[#This Row],[Satisfaction Rating]],0)</f>
        <v>4</v>
      </c>
    </row>
    <row r="998" spans="1:14" x14ac:dyDescent="0.45">
      <c r="A998" t="s">
        <v>1733</v>
      </c>
      <c r="B998" t="s">
        <v>735</v>
      </c>
      <c r="C998">
        <v>127</v>
      </c>
      <c r="D998" t="s">
        <v>737</v>
      </c>
      <c r="E998" s="26">
        <v>45290</v>
      </c>
      <c r="F998">
        <v>215</v>
      </c>
      <c r="G998">
        <v>3.8</v>
      </c>
      <c r="L998">
        <v>2024</v>
      </c>
      <c r="M998" t="str">
        <f>TEXT(Calls[[#This Row],[Date of Call]],"DDDD")</f>
        <v>Saturday</v>
      </c>
      <c r="N998">
        <f>ROUND(Calls[[#This Row],[Satisfaction Rating]],0)</f>
        <v>4</v>
      </c>
    </row>
    <row r="999" spans="1:14" x14ac:dyDescent="0.45">
      <c r="A999" t="s">
        <v>1734</v>
      </c>
      <c r="B999" t="s">
        <v>746</v>
      </c>
      <c r="C999">
        <v>146</v>
      </c>
      <c r="D999" t="s">
        <v>716</v>
      </c>
      <c r="E999" s="26">
        <v>45291</v>
      </c>
      <c r="F999">
        <v>115</v>
      </c>
      <c r="G999">
        <v>2.2999999999999998</v>
      </c>
      <c r="L999">
        <v>2024</v>
      </c>
      <c r="M999" t="str">
        <f>TEXT(Calls[[#This Row],[Date of Call]],"DDDD")</f>
        <v>Sunday</v>
      </c>
      <c r="N999">
        <f>ROUND(Calls[[#This Row],[Satisfaction Rating]],0)</f>
        <v>2</v>
      </c>
    </row>
    <row r="1000" spans="1:14" x14ac:dyDescent="0.45">
      <c r="A1000" t="s">
        <v>1735</v>
      </c>
      <c r="B1000" t="s">
        <v>742</v>
      </c>
      <c r="C1000">
        <v>123</v>
      </c>
      <c r="D1000" t="s">
        <v>716</v>
      </c>
      <c r="E1000" s="26">
        <v>45291</v>
      </c>
      <c r="F1000">
        <v>64</v>
      </c>
      <c r="G1000">
        <v>3.7</v>
      </c>
      <c r="L1000">
        <v>2024</v>
      </c>
      <c r="M1000" t="str">
        <f>TEXT(Calls[[#This Row],[Date of Call]],"DDDD")</f>
        <v>Sunday</v>
      </c>
      <c r="N1000">
        <f>ROUND(Calls[[#This Row],[Satisfaction Rating]],0)</f>
        <v>4</v>
      </c>
    </row>
    <row r="1001" spans="1:14" x14ac:dyDescent="0.45">
      <c r="A1001" t="s">
        <v>1736</v>
      </c>
      <c r="B1001" t="s">
        <v>740</v>
      </c>
      <c r="C1001">
        <v>114</v>
      </c>
      <c r="D1001" t="s">
        <v>731</v>
      </c>
      <c r="E1001" s="26">
        <v>45291</v>
      </c>
      <c r="F1001">
        <v>40</v>
      </c>
      <c r="G1001">
        <v>3.9</v>
      </c>
      <c r="L1001">
        <v>2024</v>
      </c>
      <c r="M1001" t="str">
        <f>TEXT(Calls[[#This Row],[Date of Call]],"DDDD")</f>
        <v>Sunday</v>
      </c>
      <c r="N1001">
        <f>ROUND(Calls[[#This Row],[Satisfaction Rating]],0)</f>
        <v>4</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0AA6-5101-4909-A3CC-AD238BC31BF2}">
  <dimension ref="A3:L114"/>
  <sheetViews>
    <sheetView topLeftCell="B1" zoomScale="92" zoomScaleNormal="92" workbookViewId="0">
      <selection activeCell="E108" sqref="E108"/>
    </sheetView>
  </sheetViews>
  <sheetFormatPr defaultRowHeight="18.5" x14ac:dyDescent="0.45"/>
  <cols>
    <col min="1" max="1" width="11.92578125" bestFit="1" customWidth="1"/>
    <col min="2" max="2" width="18.640625" bestFit="1" customWidth="1"/>
    <col min="3" max="3" width="25.5703125" bestFit="1" customWidth="1"/>
    <col min="4" max="4" width="16.2109375" bestFit="1" customWidth="1"/>
    <col min="5" max="5" width="12.78515625" bestFit="1" customWidth="1"/>
    <col min="6" max="6" width="7.28515625" bestFit="1" customWidth="1"/>
    <col min="7" max="7" width="7.640625" bestFit="1" customWidth="1"/>
    <col min="8" max="8" width="10.5" bestFit="1" customWidth="1"/>
    <col min="9" max="9" width="8.35546875" bestFit="1" customWidth="1"/>
    <col min="10" max="10" width="8.7109375" customWidth="1"/>
    <col min="11" max="11" width="8.140625" bestFit="1" customWidth="1"/>
    <col min="12" max="12" width="10.35546875" bestFit="1" customWidth="1"/>
  </cols>
  <sheetData>
    <row r="3" spans="1:3" x14ac:dyDescent="0.45">
      <c r="A3" s="27" t="s">
        <v>1737</v>
      </c>
      <c r="B3" t="s">
        <v>1739</v>
      </c>
      <c r="C3" t="s">
        <v>1740</v>
      </c>
    </row>
    <row r="4" spans="1:3" x14ac:dyDescent="0.45">
      <c r="A4" s="28" t="s">
        <v>717</v>
      </c>
      <c r="B4">
        <v>65</v>
      </c>
      <c r="C4" s="23">
        <v>3.8307692307692309</v>
      </c>
    </row>
    <row r="5" spans="1:3" x14ac:dyDescent="0.45">
      <c r="A5" s="28" t="s">
        <v>721</v>
      </c>
      <c r="B5">
        <v>63</v>
      </c>
      <c r="C5" s="23">
        <v>4.0730158730158736</v>
      </c>
    </row>
    <row r="6" spans="1:3" x14ac:dyDescent="0.45">
      <c r="A6" s="28" t="s">
        <v>715</v>
      </c>
      <c r="B6">
        <v>50</v>
      </c>
      <c r="C6" s="23">
        <v>4.0179999999999998</v>
      </c>
    </row>
    <row r="7" spans="1:3" x14ac:dyDescent="0.45">
      <c r="A7" s="28" t="s">
        <v>720</v>
      </c>
      <c r="B7">
        <v>82</v>
      </c>
      <c r="C7" s="23">
        <v>3.976829268292684</v>
      </c>
    </row>
    <row r="8" spans="1:3" x14ac:dyDescent="0.45">
      <c r="A8" s="28" t="s">
        <v>724</v>
      </c>
      <c r="B8">
        <v>79</v>
      </c>
      <c r="C8" s="23">
        <v>3.9797468354430396</v>
      </c>
    </row>
    <row r="9" spans="1:3" x14ac:dyDescent="0.45">
      <c r="A9" s="28" t="s">
        <v>733</v>
      </c>
      <c r="B9">
        <v>62</v>
      </c>
      <c r="C9" s="23">
        <v>3.7774193548387092</v>
      </c>
    </row>
    <row r="10" spans="1:3" x14ac:dyDescent="0.45">
      <c r="A10" s="28" t="s">
        <v>735</v>
      </c>
      <c r="B10">
        <v>67</v>
      </c>
      <c r="C10" s="23">
        <v>3.8522388059701487</v>
      </c>
    </row>
    <row r="11" spans="1:3" x14ac:dyDescent="0.45">
      <c r="A11" s="28" t="s">
        <v>738</v>
      </c>
      <c r="B11">
        <v>59</v>
      </c>
      <c r="C11" s="23">
        <v>3.901694915254236</v>
      </c>
    </row>
    <row r="12" spans="1:3" x14ac:dyDescent="0.45">
      <c r="A12" s="28" t="s">
        <v>740</v>
      </c>
      <c r="B12">
        <v>69</v>
      </c>
      <c r="C12" s="23">
        <v>3.62608695652174</v>
      </c>
    </row>
    <row r="13" spans="1:3" x14ac:dyDescent="0.45">
      <c r="A13" s="28" t="s">
        <v>742</v>
      </c>
      <c r="B13">
        <v>72</v>
      </c>
      <c r="C13" s="23">
        <v>3.863888888888888</v>
      </c>
    </row>
    <row r="14" spans="1:3" x14ac:dyDescent="0.45">
      <c r="A14" s="28" t="s">
        <v>730</v>
      </c>
      <c r="B14">
        <v>74</v>
      </c>
      <c r="C14" s="23">
        <v>3.9837837837837853</v>
      </c>
    </row>
    <row r="15" spans="1:3" x14ac:dyDescent="0.45">
      <c r="A15" s="28" t="s">
        <v>747</v>
      </c>
      <c r="B15">
        <v>70</v>
      </c>
      <c r="C15" s="23">
        <v>4.1300000000000008</v>
      </c>
    </row>
    <row r="16" spans="1:3" x14ac:dyDescent="0.45">
      <c r="A16" s="28" t="s">
        <v>746</v>
      </c>
      <c r="B16">
        <v>69</v>
      </c>
      <c r="C16" s="23">
        <v>3.7753623188405814</v>
      </c>
    </row>
    <row r="17" spans="1:3" x14ac:dyDescent="0.45">
      <c r="A17" s="28" t="s">
        <v>728</v>
      </c>
      <c r="B17">
        <v>60</v>
      </c>
      <c r="C17" s="23">
        <v>3.609999999999999</v>
      </c>
    </row>
    <row r="18" spans="1:3" x14ac:dyDescent="0.45">
      <c r="A18" s="28" t="s">
        <v>751</v>
      </c>
      <c r="B18">
        <v>59</v>
      </c>
      <c r="C18" s="23">
        <v>3.8389830508474563</v>
      </c>
    </row>
    <row r="19" spans="1:3" x14ac:dyDescent="0.45">
      <c r="A19" s="28" t="s">
        <v>1738</v>
      </c>
      <c r="B19">
        <v>1000</v>
      </c>
      <c r="C19" s="23">
        <v>3.8854000000000029</v>
      </c>
    </row>
    <row r="21" spans="1:3" x14ac:dyDescent="0.45">
      <c r="A21" s="29" t="s">
        <v>1743</v>
      </c>
      <c r="B21" s="10"/>
    </row>
    <row r="23" spans="1:3" x14ac:dyDescent="0.45">
      <c r="A23" s="27" t="s">
        <v>1737</v>
      </c>
      <c r="B23" t="s">
        <v>1741</v>
      </c>
    </row>
    <row r="24" spans="1:3" x14ac:dyDescent="0.45">
      <c r="A24" s="28" t="s">
        <v>724</v>
      </c>
      <c r="B24" s="13">
        <v>7747</v>
      </c>
    </row>
    <row r="25" spans="1:3" x14ac:dyDescent="0.45">
      <c r="A25" s="28" t="s">
        <v>720</v>
      </c>
      <c r="B25" s="13">
        <v>7689</v>
      </c>
    </row>
    <row r="26" spans="1:3" x14ac:dyDescent="0.45">
      <c r="A26" s="28" t="s">
        <v>746</v>
      </c>
      <c r="B26" s="13">
        <v>7230</v>
      </c>
    </row>
    <row r="27" spans="1:3" x14ac:dyDescent="0.45">
      <c r="A27" s="28" t="s">
        <v>735</v>
      </c>
      <c r="B27" s="13">
        <v>7216</v>
      </c>
    </row>
    <row r="28" spans="1:3" x14ac:dyDescent="0.45">
      <c r="A28" s="28" t="s">
        <v>747</v>
      </c>
      <c r="B28" s="13">
        <v>6819</v>
      </c>
    </row>
    <row r="29" spans="1:3" x14ac:dyDescent="0.45">
      <c r="A29" s="28" t="s">
        <v>717</v>
      </c>
      <c r="B29" s="13">
        <v>6785</v>
      </c>
    </row>
    <row r="30" spans="1:3" x14ac:dyDescent="0.45">
      <c r="A30" s="28" t="s">
        <v>730</v>
      </c>
      <c r="B30" s="13">
        <v>6749</v>
      </c>
    </row>
    <row r="31" spans="1:3" x14ac:dyDescent="0.45">
      <c r="A31" s="28" t="s">
        <v>740</v>
      </c>
      <c r="B31" s="13">
        <v>6601</v>
      </c>
    </row>
    <row r="32" spans="1:3" x14ac:dyDescent="0.45">
      <c r="A32" s="28" t="s">
        <v>751</v>
      </c>
      <c r="B32" s="13">
        <v>6518</v>
      </c>
    </row>
    <row r="33" spans="1:3" x14ac:dyDescent="0.45">
      <c r="A33" s="28" t="s">
        <v>742</v>
      </c>
      <c r="B33" s="13">
        <v>6242</v>
      </c>
    </row>
    <row r="34" spans="1:3" x14ac:dyDescent="0.45">
      <c r="A34" s="28" t="s">
        <v>733</v>
      </c>
      <c r="B34" s="13">
        <v>6176</v>
      </c>
    </row>
    <row r="35" spans="1:3" x14ac:dyDescent="0.45">
      <c r="A35" s="28" t="s">
        <v>721</v>
      </c>
      <c r="B35" s="13">
        <v>5634</v>
      </c>
    </row>
    <row r="36" spans="1:3" x14ac:dyDescent="0.45">
      <c r="A36" s="28" t="s">
        <v>728</v>
      </c>
      <c r="B36" s="13">
        <v>5404</v>
      </c>
    </row>
    <row r="37" spans="1:3" x14ac:dyDescent="0.45">
      <c r="A37" s="28" t="s">
        <v>738</v>
      </c>
      <c r="B37" s="13">
        <v>5009</v>
      </c>
    </row>
    <row r="38" spans="1:3" x14ac:dyDescent="0.45">
      <c r="A38" s="28" t="s">
        <v>715</v>
      </c>
      <c r="B38" s="13">
        <v>4804</v>
      </c>
    </row>
    <row r="39" spans="1:3" x14ac:dyDescent="0.45">
      <c r="A39" s="28" t="s">
        <v>1738</v>
      </c>
      <c r="B39" s="13">
        <v>96623</v>
      </c>
    </row>
    <row r="41" spans="1:3" x14ac:dyDescent="0.45">
      <c r="A41" s="29" t="s">
        <v>1742</v>
      </c>
      <c r="B41" s="10"/>
      <c r="C41" s="10"/>
    </row>
    <row r="42" spans="1:3" s="17" customFormat="1" x14ac:dyDescent="0.45">
      <c r="A42" s="30"/>
    </row>
    <row r="43" spans="1:3" s="17" customFormat="1" x14ac:dyDescent="0.45">
      <c r="A43" s="27" t="s">
        <v>707</v>
      </c>
      <c r="B43" t="s">
        <v>725</v>
      </c>
    </row>
    <row r="45" spans="1:3" x14ac:dyDescent="0.45">
      <c r="A45" s="27" t="s">
        <v>1737</v>
      </c>
      <c r="B45" t="s">
        <v>1777</v>
      </c>
    </row>
    <row r="46" spans="1:3" x14ac:dyDescent="0.45">
      <c r="A46" s="28" t="s">
        <v>724</v>
      </c>
      <c r="B46" s="13">
        <v>2280</v>
      </c>
    </row>
    <row r="47" spans="1:3" x14ac:dyDescent="0.45">
      <c r="A47" s="28" t="s">
        <v>735</v>
      </c>
      <c r="B47" s="13">
        <v>1907</v>
      </c>
    </row>
    <row r="48" spans="1:3" x14ac:dyDescent="0.45">
      <c r="A48" s="28" t="s">
        <v>751</v>
      </c>
      <c r="B48" s="13">
        <v>1898</v>
      </c>
    </row>
    <row r="49" spans="1:2" x14ac:dyDescent="0.45">
      <c r="A49" s="28" t="s">
        <v>720</v>
      </c>
      <c r="B49" s="13">
        <v>1886</v>
      </c>
    </row>
    <row r="50" spans="1:2" x14ac:dyDescent="0.45">
      <c r="A50" s="28" t="s">
        <v>733</v>
      </c>
      <c r="B50" s="13">
        <v>1818</v>
      </c>
    </row>
    <row r="51" spans="1:2" x14ac:dyDescent="0.45">
      <c r="A51" s="28" t="s">
        <v>747</v>
      </c>
      <c r="B51" s="13">
        <v>1616</v>
      </c>
    </row>
    <row r="52" spans="1:2" x14ac:dyDescent="0.45">
      <c r="A52" s="28" t="s">
        <v>742</v>
      </c>
      <c r="B52" s="13">
        <v>1470</v>
      </c>
    </row>
    <row r="53" spans="1:2" x14ac:dyDescent="0.45">
      <c r="A53" s="28" t="s">
        <v>728</v>
      </c>
      <c r="B53" s="13">
        <v>1363</v>
      </c>
    </row>
    <row r="54" spans="1:2" x14ac:dyDescent="0.45">
      <c r="A54" s="28" t="s">
        <v>715</v>
      </c>
      <c r="B54" s="13">
        <v>1332</v>
      </c>
    </row>
    <row r="55" spans="1:2" x14ac:dyDescent="0.45">
      <c r="A55" s="28" t="s">
        <v>740</v>
      </c>
      <c r="B55" s="13">
        <v>1271</v>
      </c>
    </row>
    <row r="56" spans="1:2" x14ac:dyDescent="0.45">
      <c r="A56" s="28" t="s">
        <v>730</v>
      </c>
      <c r="B56" s="13">
        <v>1180</v>
      </c>
    </row>
    <row r="57" spans="1:2" x14ac:dyDescent="0.45">
      <c r="A57" s="28" t="s">
        <v>738</v>
      </c>
      <c r="B57" s="13">
        <v>1016</v>
      </c>
    </row>
    <row r="58" spans="1:2" x14ac:dyDescent="0.45">
      <c r="A58" s="28" t="s">
        <v>717</v>
      </c>
      <c r="B58" s="13">
        <v>805</v>
      </c>
    </row>
    <row r="59" spans="1:2" x14ac:dyDescent="0.45">
      <c r="A59" s="28" t="s">
        <v>746</v>
      </c>
      <c r="B59" s="13">
        <v>516</v>
      </c>
    </row>
    <row r="60" spans="1:2" x14ac:dyDescent="0.45">
      <c r="A60" s="28" t="s">
        <v>721</v>
      </c>
      <c r="B60" s="13">
        <v>223</v>
      </c>
    </row>
    <row r="61" spans="1:2" x14ac:dyDescent="0.45">
      <c r="A61" s="28" t="s">
        <v>1738</v>
      </c>
      <c r="B61" s="13">
        <v>20581</v>
      </c>
    </row>
    <row r="63" spans="1:2" x14ac:dyDescent="0.45">
      <c r="A63" s="29" t="s">
        <v>1744</v>
      </c>
      <c r="B63" s="10"/>
    </row>
    <row r="65" spans="1:2" x14ac:dyDescent="0.45">
      <c r="A65" s="27" t="s">
        <v>1737</v>
      </c>
      <c r="B65" t="s">
        <v>1739</v>
      </c>
    </row>
    <row r="66" spans="1:2" x14ac:dyDescent="0.45">
      <c r="A66" s="28" t="s">
        <v>1745</v>
      </c>
      <c r="B66">
        <v>10</v>
      </c>
    </row>
    <row r="67" spans="1:2" x14ac:dyDescent="0.45">
      <c r="A67" s="28" t="s">
        <v>1746</v>
      </c>
      <c r="B67">
        <v>21</v>
      </c>
    </row>
    <row r="68" spans="1:2" x14ac:dyDescent="0.45">
      <c r="A68" s="28" t="s">
        <v>1747</v>
      </c>
      <c r="B68">
        <v>38</v>
      </c>
    </row>
    <row r="69" spans="1:2" x14ac:dyDescent="0.45">
      <c r="A69" s="28" t="s">
        <v>1748</v>
      </c>
      <c r="B69">
        <v>41</v>
      </c>
    </row>
    <row r="70" spans="1:2" x14ac:dyDescent="0.45">
      <c r="A70" s="28" t="s">
        <v>1749</v>
      </c>
      <c r="B70">
        <v>53</v>
      </c>
    </row>
    <row r="71" spans="1:2" x14ac:dyDescent="0.45">
      <c r="A71" s="28" t="s">
        <v>1750</v>
      </c>
      <c r="B71">
        <v>86</v>
      </c>
    </row>
    <row r="72" spans="1:2" x14ac:dyDescent="0.45">
      <c r="A72" s="28" t="s">
        <v>1751</v>
      </c>
      <c r="B72">
        <v>94</v>
      </c>
    </row>
    <row r="73" spans="1:2" x14ac:dyDescent="0.45">
      <c r="A73" s="28" t="s">
        <v>1752</v>
      </c>
      <c r="B73">
        <v>98</v>
      </c>
    </row>
    <row r="74" spans="1:2" x14ac:dyDescent="0.45">
      <c r="A74" s="28" t="s">
        <v>1753</v>
      </c>
      <c r="B74">
        <v>76</v>
      </c>
    </row>
    <row r="75" spans="1:2" x14ac:dyDescent="0.45">
      <c r="A75" s="28" t="s">
        <v>1754</v>
      </c>
      <c r="B75">
        <v>85</v>
      </c>
    </row>
    <row r="76" spans="1:2" x14ac:dyDescent="0.45">
      <c r="A76" s="28" t="s">
        <v>1755</v>
      </c>
      <c r="B76">
        <v>103</v>
      </c>
    </row>
    <row r="77" spans="1:2" x14ac:dyDescent="0.45">
      <c r="A77" s="28" t="s">
        <v>1756</v>
      </c>
      <c r="B77">
        <v>61</v>
      </c>
    </row>
    <row r="78" spans="1:2" x14ac:dyDescent="0.45">
      <c r="A78" s="28" t="s">
        <v>1757</v>
      </c>
      <c r="B78">
        <v>74</v>
      </c>
    </row>
    <row r="79" spans="1:2" x14ac:dyDescent="0.45">
      <c r="A79" s="28" t="s">
        <v>1758</v>
      </c>
      <c r="B79">
        <v>61</v>
      </c>
    </row>
    <row r="80" spans="1:2" x14ac:dyDescent="0.45">
      <c r="A80" s="28" t="s">
        <v>1759</v>
      </c>
      <c r="B80">
        <v>46</v>
      </c>
    </row>
    <row r="81" spans="1:2" x14ac:dyDescent="0.45">
      <c r="A81" s="28" t="s">
        <v>1760</v>
      </c>
      <c r="B81">
        <v>37</v>
      </c>
    </row>
    <row r="82" spans="1:2" x14ac:dyDescent="0.45">
      <c r="A82" s="28" t="s">
        <v>1761</v>
      </c>
      <c r="B82">
        <v>13</v>
      </c>
    </row>
    <row r="83" spans="1:2" x14ac:dyDescent="0.45">
      <c r="A83" s="28" t="s">
        <v>1762</v>
      </c>
      <c r="B83">
        <v>3</v>
      </c>
    </row>
    <row r="84" spans="1:2" x14ac:dyDescent="0.45">
      <c r="A84" s="28" t="s">
        <v>1738</v>
      </c>
      <c r="B84">
        <v>1000</v>
      </c>
    </row>
    <row r="86" spans="1:2" x14ac:dyDescent="0.45">
      <c r="A86" s="29" t="s">
        <v>1763</v>
      </c>
      <c r="B86" s="10"/>
    </row>
    <row r="88" spans="1:2" x14ac:dyDescent="0.45">
      <c r="A88" s="27" t="s">
        <v>1737</v>
      </c>
      <c r="B88" t="s">
        <v>1776</v>
      </c>
    </row>
    <row r="89" spans="1:2" x14ac:dyDescent="0.45">
      <c r="A89" s="28" t="s">
        <v>1764</v>
      </c>
      <c r="B89">
        <v>79</v>
      </c>
    </row>
    <row r="90" spans="1:2" x14ac:dyDescent="0.45">
      <c r="A90" s="28" t="s">
        <v>1765</v>
      </c>
      <c r="B90">
        <v>66</v>
      </c>
    </row>
    <row r="91" spans="1:2" x14ac:dyDescent="0.45">
      <c r="A91" s="28" t="s">
        <v>1766</v>
      </c>
      <c r="B91">
        <v>155</v>
      </c>
    </row>
    <row r="92" spans="1:2" x14ac:dyDescent="0.45">
      <c r="A92" s="28" t="s">
        <v>1767</v>
      </c>
      <c r="B92">
        <v>136</v>
      </c>
    </row>
    <row r="93" spans="1:2" x14ac:dyDescent="0.45">
      <c r="A93" s="28" t="s">
        <v>1768</v>
      </c>
      <c r="B93">
        <v>83</v>
      </c>
    </row>
    <row r="94" spans="1:2" x14ac:dyDescent="0.45">
      <c r="A94" s="28" t="s">
        <v>1769</v>
      </c>
      <c r="B94">
        <v>67</v>
      </c>
    </row>
    <row r="95" spans="1:2" x14ac:dyDescent="0.45">
      <c r="A95" s="28" t="s">
        <v>1770</v>
      </c>
      <c r="B95">
        <v>64</v>
      </c>
    </row>
    <row r="96" spans="1:2" x14ac:dyDescent="0.45">
      <c r="A96" s="28" t="s">
        <v>1771</v>
      </c>
      <c r="B96">
        <v>50</v>
      </c>
    </row>
    <row r="97" spans="1:12" x14ac:dyDescent="0.45">
      <c r="A97" s="28" t="s">
        <v>1772</v>
      </c>
      <c r="B97">
        <v>76</v>
      </c>
    </row>
    <row r="98" spans="1:12" x14ac:dyDescent="0.45">
      <c r="A98" s="28" t="s">
        <v>1773</v>
      </c>
      <c r="B98">
        <v>114</v>
      </c>
    </row>
    <row r="99" spans="1:12" x14ac:dyDescent="0.45">
      <c r="A99" s="28" t="s">
        <v>1774</v>
      </c>
      <c r="B99">
        <v>57</v>
      </c>
    </row>
    <row r="100" spans="1:12" x14ac:dyDescent="0.45">
      <c r="A100" s="28" t="s">
        <v>1775</v>
      </c>
      <c r="B100">
        <v>53</v>
      </c>
    </row>
    <row r="101" spans="1:12" x14ac:dyDescent="0.45">
      <c r="A101" s="28" t="s">
        <v>1738</v>
      </c>
      <c r="B101">
        <v>1000</v>
      </c>
    </row>
    <row r="104" spans="1:12" x14ac:dyDescent="0.45">
      <c r="A104" s="29" t="s">
        <v>1780</v>
      </c>
      <c r="B104" s="10"/>
      <c r="D104" s="10" t="s">
        <v>1789</v>
      </c>
      <c r="E104" s="10"/>
    </row>
    <row r="106" spans="1:12" x14ac:dyDescent="0.45">
      <c r="A106" s="27" t="s">
        <v>1737</v>
      </c>
      <c r="B106" t="s">
        <v>1788</v>
      </c>
      <c r="D106" s="27" t="s">
        <v>1788</v>
      </c>
      <c r="E106" s="27" t="s">
        <v>1779</v>
      </c>
    </row>
    <row r="107" spans="1:12" x14ac:dyDescent="0.45">
      <c r="A107" s="28" t="s">
        <v>1781</v>
      </c>
      <c r="B107">
        <v>146</v>
      </c>
      <c r="D107" s="27" t="s">
        <v>707</v>
      </c>
      <c r="E107" t="s">
        <v>1781</v>
      </c>
      <c r="F107" t="s">
        <v>1782</v>
      </c>
      <c r="G107" t="s">
        <v>1783</v>
      </c>
      <c r="H107" t="s">
        <v>1784</v>
      </c>
      <c r="I107" t="s">
        <v>1785</v>
      </c>
      <c r="J107" t="s">
        <v>1786</v>
      </c>
      <c r="K107" t="s">
        <v>1787</v>
      </c>
      <c r="L107" t="s">
        <v>1738</v>
      </c>
    </row>
    <row r="108" spans="1:12" x14ac:dyDescent="0.45">
      <c r="A108" s="28" t="s">
        <v>1782</v>
      </c>
      <c r="B108">
        <v>133</v>
      </c>
      <c r="D108" s="28" t="s">
        <v>731</v>
      </c>
      <c r="E108" s="31">
        <v>0.19047619047619047</v>
      </c>
      <c r="F108" s="31">
        <v>0.15873015873015872</v>
      </c>
      <c r="G108" s="31">
        <v>6.8783068783068779E-2</v>
      </c>
      <c r="H108" s="31">
        <v>0.12169312169312169</v>
      </c>
      <c r="I108" s="31">
        <v>0.12169312169312169</v>
      </c>
      <c r="J108" s="31">
        <v>0.12698412698412698</v>
      </c>
      <c r="K108" s="31">
        <v>0.21164021164021163</v>
      </c>
      <c r="L108" s="31">
        <v>1</v>
      </c>
    </row>
    <row r="109" spans="1:12" x14ac:dyDescent="0.45">
      <c r="A109" s="28" t="s">
        <v>1783</v>
      </c>
      <c r="B109">
        <v>138</v>
      </c>
      <c r="D109" s="28" t="s">
        <v>725</v>
      </c>
      <c r="E109" s="31">
        <v>0.12844036697247707</v>
      </c>
      <c r="F109" s="31">
        <v>0.11009174311926606</v>
      </c>
      <c r="G109" s="31">
        <v>0.20183486238532111</v>
      </c>
      <c r="H109" s="31">
        <v>0.16513761467889909</v>
      </c>
      <c r="I109" s="31">
        <v>0.15137614678899083</v>
      </c>
      <c r="J109" s="31">
        <v>0.13302752293577982</v>
      </c>
      <c r="K109" s="31">
        <v>0.11009174311926606</v>
      </c>
      <c r="L109" s="31">
        <v>1</v>
      </c>
    </row>
    <row r="110" spans="1:12" x14ac:dyDescent="0.45">
      <c r="A110" s="28" t="s">
        <v>1784</v>
      </c>
      <c r="B110">
        <v>153</v>
      </c>
      <c r="D110" s="28" t="s">
        <v>743</v>
      </c>
      <c r="E110" s="31">
        <v>0.14492753623188406</v>
      </c>
      <c r="F110" s="31">
        <v>0.16425120772946861</v>
      </c>
      <c r="G110" s="31">
        <v>0.12560386473429952</v>
      </c>
      <c r="H110" s="31">
        <v>0.18357487922705315</v>
      </c>
      <c r="I110" s="31">
        <v>0.13043478260869565</v>
      </c>
      <c r="J110" s="31">
        <v>0.13043478260869565</v>
      </c>
      <c r="K110" s="31">
        <v>0.12077294685990338</v>
      </c>
      <c r="L110" s="31">
        <v>1</v>
      </c>
    </row>
    <row r="111" spans="1:12" x14ac:dyDescent="0.45">
      <c r="A111" s="28" t="s">
        <v>1785</v>
      </c>
      <c r="B111">
        <v>128</v>
      </c>
      <c r="D111" s="28" t="s">
        <v>737</v>
      </c>
      <c r="E111" s="31">
        <v>0.13440860215053763</v>
      </c>
      <c r="F111" s="31">
        <v>0.12365591397849462</v>
      </c>
      <c r="G111" s="31">
        <v>0.15053763440860216</v>
      </c>
      <c r="H111" s="31">
        <v>0.15591397849462366</v>
      </c>
      <c r="I111" s="31">
        <v>9.6774193548387094E-2</v>
      </c>
      <c r="J111" s="31">
        <v>0.15591397849462366</v>
      </c>
      <c r="K111" s="31">
        <v>0.18279569892473119</v>
      </c>
      <c r="L111" s="31">
        <v>1</v>
      </c>
    </row>
    <row r="112" spans="1:12" x14ac:dyDescent="0.45">
      <c r="A112" s="28" t="s">
        <v>1786</v>
      </c>
      <c r="B112">
        <v>141</v>
      </c>
      <c r="D112" s="28" t="s">
        <v>716</v>
      </c>
      <c r="E112" s="31">
        <v>0.13500000000000001</v>
      </c>
      <c r="F112" s="31">
        <v>0.11</v>
      </c>
      <c r="G112" s="31">
        <v>0.13500000000000001</v>
      </c>
      <c r="H112" s="31">
        <v>0.13500000000000001</v>
      </c>
      <c r="I112" s="31">
        <v>0.13500000000000001</v>
      </c>
      <c r="J112" s="31">
        <v>0.16</v>
      </c>
      <c r="K112" s="31">
        <v>0.19</v>
      </c>
      <c r="L112" s="31">
        <v>1</v>
      </c>
    </row>
    <row r="113" spans="1:12" x14ac:dyDescent="0.45">
      <c r="A113" s="28" t="s">
        <v>1787</v>
      </c>
      <c r="B113">
        <v>161</v>
      </c>
      <c r="D113" s="28" t="s">
        <v>1738</v>
      </c>
      <c r="E113" s="31">
        <v>0.14599999999999999</v>
      </c>
      <c r="F113" s="31">
        <v>0.13300000000000001</v>
      </c>
      <c r="G113" s="31">
        <v>0.13800000000000001</v>
      </c>
      <c r="H113" s="31">
        <v>0.153</v>
      </c>
      <c r="I113" s="31">
        <v>0.128</v>
      </c>
      <c r="J113" s="31">
        <v>0.14099999999999999</v>
      </c>
      <c r="K113" s="31">
        <v>0.161</v>
      </c>
      <c r="L113" s="31">
        <v>1</v>
      </c>
    </row>
    <row r="114" spans="1:12" x14ac:dyDescent="0.45">
      <c r="A114" s="28" t="s">
        <v>1738</v>
      </c>
      <c r="B114">
        <v>1000</v>
      </c>
    </row>
  </sheetData>
  <conditionalFormatting pivot="1" sqref="E108:K112">
    <cfRule type="colorScale" priority="1">
      <colorScale>
        <cfvo type="min"/>
        <cfvo type="percentile" val="50"/>
        <cfvo type="max"/>
        <color rgb="FFFF0000"/>
        <color rgb="FFFFEB84"/>
        <color theme="9"/>
      </colorScale>
    </cfRule>
  </conditionalFormatting>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F497-8AD6-407C-AAD5-B21D1DFE494A}">
  <dimension ref="A3:L87"/>
  <sheetViews>
    <sheetView tabSelected="1" topLeftCell="A8" workbookViewId="0">
      <selection activeCell="A70" sqref="A70:G87"/>
    </sheetView>
  </sheetViews>
  <sheetFormatPr defaultRowHeight="18.5" x14ac:dyDescent="0.45"/>
  <cols>
    <col min="1" max="1" width="11.92578125" bestFit="1" customWidth="1"/>
    <col min="2" max="2" width="9.640625" bestFit="1" customWidth="1"/>
    <col min="3" max="3" width="10.640625" bestFit="1" customWidth="1"/>
    <col min="4" max="4" width="13" bestFit="1" customWidth="1"/>
    <col min="5" max="5" width="7.5" bestFit="1" customWidth="1"/>
    <col min="6" max="6" width="6.28515625" bestFit="1" customWidth="1"/>
    <col min="7" max="7" width="10.35546875" bestFit="1" customWidth="1"/>
    <col min="9" max="9" width="11.0703125" customWidth="1"/>
    <col min="11" max="11" width="11.92578125" bestFit="1" customWidth="1"/>
    <col min="12" max="12" width="9.640625" bestFit="1" customWidth="1"/>
    <col min="13" max="13" width="10.640625" bestFit="1" customWidth="1"/>
  </cols>
  <sheetData>
    <row r="3" spans="1:5" x14ac:dyDescent="0.45">
      <c r="A3" t="s">
        <v>1792</v>
      </c>
      <c r="B3" t="s">
        <v>1777</v>
      </c>
      <c r="C3" t="s">
        <v>1794</v>
      </c>
      <c r="D3" t="s">
        <v>1795</v>
      </c>
      <c r="E3" t="s">
        <v>1796</v>
      </c>
    </row>
    <row r="4" spans="1:5" x14ac:dyDescent="0.45">
      <c r="A4" s="33">
        <v>1000</v>
      </c>
      <c r="B4" s="34">
        <v>96623</v>
      </c>
      <c r="C4" s="33">
        <v>89850</v>
      </c>
      <c r="D4" s="35">
        <v>3.964</v>
      </c>
      <c r="E4" s="37">
        <v>307</v>
      </c>
    </row>
    <row r="12" spans="1:5" x14ac:dyDescent="0.45">
      <c r="A12" t="s">
        <v>1792</v>
      </c>
      <c r="B12" t="s">
        <v>1777</v>
      </c>
      <c r="C12" t="s">
        <v>1794</v>
      </c>
      <c r="D12" t="s">
        <v>1795</v>
      </c>
      <c r="E12" t="s">
        <v>1796</v>
      </c>
    </row>
    <row r="13" spans="1:5" x14ac:dyDescent="0.45">
      <c r="A13" s="33">
        <v>189</v>
      </c>
      <c r="B13" s="34">
        <v>18415</v>
      </c>
      <c r="C13" s="33">
        <v>16834</v>
      </c>
      <c r="D13" s="35">
        <v>4.0423280423280428</v>
      </c>
      <c r="E13" s="37">
        <v>60</v>
      </c>
    </row>
    <row r="17" spans="1:12" x14ac:dyDescent="0.45">
      <c r="A17" s="27" t="s">
        <v>1737</v>
      </c>
      <c r="B17" t="s">
        <v>1792</v>
      </c>
      <c r="C17" t="s">
        <v>1798</v>
      </c>
      <c r="K17" s="27" t="s">
        <v>1737</v>
      </c>
      <c r="L17" t="s">
        <v>1792</v>
      </c>
    </row>
    <row r="18" spans="1:12" x14ac:dyDescent="0.45">
      <c r="A18" s="28" t="s">
        <v>1764</v>
      </c>
      <c r="B18" s="33">
        <v>16</v>
      </c>
      <c r="C18" s="33">
        <v>16</v>
      </c>
      <c r="K18" s="28" t="s">
        <v>1787</v>
      </c>
      <c r="L18" s="33">
        <v>40</v>
      </c>
    </row>
    <row r="19" spans="1:12" x14ac:dyDescent="0.45">
      <c r="A19" s="28" t="s">
        <v>1765</v>
      </c>
      <c r="B19" s="33">
        <v>14</v>
      </c>
      <c r="C19" s="33">
        <v>14</v>
      </c>
      <c r="K19" s="28" t="s">
        <v>1786</v>
      </c>
      <c r="L19" s="33">
        <v>24</v>
      </c>
    </row>
    <row r="20" spans="1:12" x14ac:dyDescent="0.45">
      <c r="A20" s="28" t="s">
        <v>1766</v>
      </c>
      <c r="B20" s="33">
        <v>26</v>
      </c>
      <c r="C20" s="33">
        <v>26</v>
      </c>
      <c r="K20" s="28" t="s">
        <v>1785</v>
      </c>
      <c r="L20" s="33">
        <v>23</v>
      </c>
    </row>
    <row r="21" spans="1:12" x14ac:dyDescent="0.45">
      <c r="A21" s="28" t="s">
        <v>1767</v>
      </c>
      <c r="B21" s="33">
        <v>29</v>
      </c>
      <c r="C21" s="33">
        <v>29</v>
      </c>
      <c r="K21" s="28" t="s">
        <v>1784</v>
      </c>
      <c r="L21" s="33">
        <v>23</v>
      </c>
    </row>
    <row r="22" spans="1:12" x14ac:dyDescent="0.45">
      <c r="A22" s="28" t="s">
        <v>1768</v>
      </c>
      <c r="B22" s="33">
        <v>17</v>
      </c>
      <c r="C22" s="33">
        <v>17</v>
      </c>
      <c r="K22" s="28" t="s">
        <v>1783</v>
      </c>
      <c r="L22" s="33">
        <v>13</v>
      </c>
    </row>
    <row r="23" spans="1:12" x14ac:dyDescent="0.45">
      <c r="A23" s="28" t="s">
        <v>1769</v>
      </c>
      <c r="B23" s="33">
        <v>15</v>
      </c>
      <c r="C23" s="33">
        <v>15</v>
      </c>
      <c r="K23" s="28" t="s">
        <v>1782</v>
      </c>
      <c r="L23" s="33">
        <v>30</v>
      </c>
    </row>
    <row r="24" spans="1:12" x14ac:dyDescent="0.45">
      <c r="A24" s="28" t="s">
        <v>1770</v>
      </c>
      <c r="B24" s="33">
        <v>15</v>
      </c>
      <c r="C24" s="33">
        <v>15</v>
      </c>
      <c r="K24" s="28" t="s">
        <v>1781</v>
      </c>
      <c r="L24" s="33">
        <v>36</v>
      </c>
    </row>
    <row r="25" spans="1:12" x14ac:dyDescent="0.45">
      <c r="A25" s="28" t="s">
        <v>1771</v>
      </c>
      <c r="B25" s="33">
        <v>7</v>
      </c>
      <c r="C25" s="33">
        <v>7</v>
      </c>
      <c r="K25" s="28" t="s">
        <v>1738</v>
      </c>
      <c r="L25" s="33">
        <v>189</v>
      </c>
    </row>
    <row r="26" spans="1:12" x14ac:dyDescent="0.45">
      <c r="A26" s="28" t="s">
        <v>1797</v>
      </c>
      <c r="B26" s="33">
        <v>11</v>
      </c>
      <c r="C26" s="33">
        <v>11</v>
      </c>
    </row>
    <row r="27" spans="1:12" x14ac:dyDescent="0.45">
      <c r="A27" s="28" t="s">
        <v>1773</v>
      </c>
      <c r="B27" s="33">
        <v>24</v>
      </c>
      <c r="C27" s="33">
        <v>24</v>
      </c>
    </row>
    <row r="28" spans="1:12" x14ac:dyDescent="0.45">
      <c r="A28" s="28" t="s">
        <v>1774</v>
      </c>
      <c r="B28" s="33">
        <v>9</v>
      </c>
      <c r="C28" s="33">
        <v>9</v>
      </c>
    </row>
    <row r="29" spans="1:12" x14ac:dyDescent="0.45">
      <c r="A29" s="28" t="s">
        <v>1775</v>
      </c>
      <c r="B29" s="33">
        <v>6</v>
      </c>
      <c r="C29" s="33">
        <v>6</v>
      </c>
    </row>
    <row r="30" spans="1:12" x14ac:dyDescent="0.45">
      <c r="A30" s="28" t="s">
        <v>1738</v>
      </c>
      <c r="B30" s="33">
        <v>189</v>
      </c>
      <c r="C30" s="33">
        <v>189</v>
      </c>
    </row>
    <row r="31" spans="1:12" x14ac:dyDescent="0.45">
      <c r="A31" s="28"/>
      <c r="B31" s="33"/>
      <c r="C31" s="33"/>
    </row>
    <row r="32" spans="1:12" x14ac:dyDescent="0.45">
      <c r="A32" s="28"/>
      <c r="B32" s="33"/>
      <c r="C32" s="33"/>
    </row>
    <row r="33" spans="1:9" x14ac:dyDescent="0.45">
      <c r="A33" s="28"/>
      <c r="B33" s="33"/>
      <c r="C33" s="33"/>
      <c r="G33" t="s">
        <v>1804</v>
      </c>
      <c r="H33" t="str">
        <f>A45</f>
        <v>R01</v>
      </c>
    </row>
    <row r="35" spans="1:9" x14ac:dyDescent="0.45">
      <c r="A35" s="27" t="s">
        <v>1737</v>
      </c>
      <c r="B35" t="s">
        <v>1792</v>
      </c>
      <c r="C35" t="s">
        <v>1777</v>
      </c>
      <c r="E35" t="s">
        <v>1799</v>
      </c>
      <c r="F35" t="s">
        <v>1800</v>
      </c>
      <c r="G35" t="s">
        <v>1801</v>
      </c>
      <c r="H35" t="s">
        <v>1802</v>
      </c>
      <c r="I35" t="s">
        <v>1803</v>
      </c>
    </row>
    <row r="36" spans="1:9" x14ac:dyDescent="0.45">
      <c r="A36" s="28" t="s">
        <v>731</v>
      </c>
      <c r="B36" s="33">
        <v>189</v>
      </c>
      <c r="C36" s="34">
        <v>18415</v>
      </c>
      <c r="E36" s="28" t="s">
        <v>731</v>
      </c>
      <c r="F36" s="33">
        <v>189</v>
      </c>
      <c r="G36" s="38">
        <v>18415</v>
      </c>
      <c r="H36">
        <f>IF(E36=$H$33,F36,NA())</f>
        <v>189</v>
      </c>
      <c r="I36" s="39">
        <f>IF(E36=$H$33,G36,NA())</f>
        <v>18415</v>
      </c>
    </row>
    <row r="37" spans="1:9" x14ac:dyDescent="0.45">
      <c r="A37" s="28" t="s">
        <v>725</v>
      </c>
      <c r="B37" s="33">
        <v>218</v>
      </c>
      <c r="C37" s="34">
        <v>20581</v>
      </c>
      <c r="E37" s="28" t="s">
        <v>725</v>
      </c>
      <c r="F37" s="33">
        <v>218</v>
      </c>
      <c r="G37" s="38">
        <v>20581</v>
      </c>
      <c r="H37" t="e">
        <f t="shared" ref="H37:H40" si="0">IF(E37=$H$33,F37,NA())</f>
        <v>#N/A</v>
      </c>
      <c r="I37" s="39" t="e">
        <f t="shared" ref="I37:I40" si="1">IF(E37=$H$33,G37,NA())</f>
        <v>#N/A</v>
      </c>
    </row>
    <row r="38" spans="1:9" x14ac:dyDescent="0.45">
      <c r="A38" s="28" t="s">
        <v>743</v>
      </c>
      <c r="B38" s="33">
        <v>207</v>
      </c>
      <c r="C38" s="34">
        <v>20872</v>
      </c>
      <c r="E38" s="28" t="s">
        <v>743</v>
      </c>
      <c r="F38" s="33">
        <v>207</v>
      </c>
      <c r="G38" s="38">
        <v>20872</v>
      </c>
      <c r="H38" t="e">
        <f t="shared" si="0"/>
        <v>#N/A</v>
      </c>
      <c r="I38" s="39" t="e">
        <f t="shared" si="1"/>
        <v>#N/A</v>
      </c>
    </row>
    <row r="39" spans="1:9" x14ac:dyDescent="0.45">
      <c r="A39" s="28" t="s">
        <v>737</v>
      </c>
      <c r="B39" s="33">
        <v>186</v>
      </c>
      <c r="C39" s="34">
        <v>16651</v>
      </c>
      <c r="E39" s="28" t="s">
        <v>737</v>
      </c>
      <c r="F39" s="33">
        <v>186</v>
      </c>
      <c r="G39" s="38">
        <v>16651</v>
      </c>
      <c r="H39" t="e">
        <f t="shared" si="0"/>
        <v>#N/A</v>
      </c>
      <c r="I39" s="39" t="e">
        <f t="shared" si="1"/>
        <v>#N/A</v>
      </c>
    </row>
    <row r="40" spans="1:9" x14ac:dyDescent="0.45">
      <c r="A40" s="28" t="s">
        <v>716</v>
      </c>
      <c r="B40" s="33">
        <v>200</v>
      </c>
      <c r="C40" s="34">
        <v>20104</v>
      </c>
      <c r="E40" s="28" t="s">
        <v>716</v>
      </c>
      <c r="F40" s="33">
        <v>200</v>
      </c>
      <c r="G40" s="38">
        <v>20104</v>
      </c>
      <c r="H40" t="e">
        <f t="shared" si="0"/>
        <v>#N/A</v>
      </c>
      <c r="I40" s="39" t="e">
        <f t="shared" si="1"/>
        <v>#N/A</v>
      </c>
    </row>
    <row r="41" spans="1:9" x14ac:dyDescent="0.45">
      <c r="A41" s="28" t="s">
        <v>1738</v>
      </c>
      <c r="B41" s="33">
        <v>1000</v>
      </c>
      <c r="C41" s="34">
        <v>96623</v>
      </c>
    </row>
    <row r="44" spans="1:9" x14ac:dyDescent="0.45">
      <c r="A44" s="27" t="s">
        <v>1737</v>
      </c>
    </row>
    <row r="45" spans="1:9" x14ac:dyDescent="0.45">
      <c r="A45" s="28" t="s">
        <v>731</v>
      </c>
    </row>
    <row r="48" spans="1:9" x14ac:dyDescent="0.45">
      <c r="A48" s="27" t="s">
        <v>1792</v>
      </c>
      <c r="B48" s="27" t="s">
        <v>1805</v>
      </c>
    </row>
    <row r="49" spans="1:4" x14ac:dyDescent="0.45">
      <c r="A49" s="27" t="s">
        <v>1737</v>
      </c>
      <c r="B49" t="s">
        <v>11</v>
      </c>
      <c r="C49" t="s">
        <v>24</v>
      </c>
      <c r="D49" t="s">
        <v>1738</v>
      </c>
    </row>
    <row r="50" spans="1:4" x14ac:dyDescent="0.45">
      <c r="A50" s="28" t="s">
        <v>1791</v>
      </c>
      <c r="B50" s="33">
        <v>144</v>
      </c>
      <c r="C50" s="33">
        <v>132</v>
      </c>
      <c r="D50" s="33">
        <v>276</v>
      </c>
    </row>
    <row r="51" spans="1:4" x14ac:dyDescent="0.45">
      <c r="A51" s="28" t="s">
        <v>722</v>
      </c>
      <c r="B51" s="33">
        <v>326</v>
      </c>
      <c r="C51" s="33">
        <v>63</v>
      </c>
      <c r="D51" s="33">
        <v>389</v>
      </c>
    </row>
    <row r="52" spans="1:4" x14ac:dyDescent="0.45">
      <c r="A52" s="28" t="s">
        <v>718</v>
      </c>
      <c r="B52" s="33">
        <v>129</v>
      </c>
      <c r="C52" s="33">
        <v>206</v>
      </c>
      <c r="D52" s="33">
        <v>335</v>
      </c>
    </row>
    <row r="53" spans="1:4" x14ac:dyDescent="0.45">
      <c r="A53" s="28" t="s">
        <v>1738</v>
      </c>
      <c r="B53" s="33">
        <v>599</v>
      </c>
      <c r="C53" s="33">
        <v>401</v>
      </c>
      <c r="D53" s="33">
        <v>1000</v>
      </c>
    </row>
    <row r="56" spans="1:4" x14ac:dyDescent="0.45">
      <c r="A56" s="27" t="s">
        <v>1737</v>
      </c>
      <c r="B56" t="s">
        <v>1792</v>
      </c>
    </row>
    <row r="57" spans="1:4" x14ac:dyDescent="0.45">
      <c r="A57" s="28">
        <v>1</v>
      </c>
      <c r="B57" s="33">
        <v>1</v>
      </c>
    </row>
    <row r="58" spans="1:4" x14ac:dyDescent="0.45">
      <c r="A58" s="28">
        <v>2</v>
      </c>
      <c r="B58" s="33">
        <v>9</v>
      </c>
    </row>
    <row r="59" spans="1:4" x14ac:dyDescent="0.45">
      <c r="A59" s="28">
        <v>3</v>
      </c>
      <c r="B59" s="33">
        <v>31</v>
      </c>
    </row>
    <row r="60" spans="1:4" x14ac:dyDescent="0.45">
      <c r="A60" s="28">
        <v>4</v>
      </c>
      <c r="B60" s="33">
        <v>88</v>
      </c>
    </row>
    <row r="61" spans="1:4" x14ac:dyDescent="0.45">
      <c r="A61" s="28">
        <v>5</v>
      </c>
      <c r="B61" s="33">
        <v>60</v>
      </c>
    </row>
    <row r="62" spans="1:4" x14ac:dyDescent="0.45">
      <c r="A62" s="28" t="s">
        <v>1738</v>
      </c>
      <c r="B62" s="33">
        <v>189</v>
      </c>
    </row>
    <row r="68" spans="1:7" x14ac:dyDescent="0.45">
      <c r="A68" s="27" t="s">
        <v>1777</v>
      </c>
      <c r="B68" s="27" t="s">
        <v>1805</v>
      </c>
    </row>
    <row r="69" spans="1:7" x14ac:dyDescent="0.45">
      <c r="A69" s="27" t="s">
        <v>1737</v>
      </c>
      <c r="B69" t="s">
        <v>731</v>
      </c>
      <c r="C69" t="s">
        <v>725</v>
      </c>
      <c r="D69" t="s">
        <v>743</v>
      </c>
      <c r="E69" t="s">
        <v>737</v>
      </c>
      <c r="F69" t="s">
        <v>716</v>
      </c>
      <c r="G69" t="s">
        <v>1738</v>
      </c>
    </row>
    <row r="70" spans="1:7" x14ac:dyDescent="0.45">
      <c r="A70" s="28" t="s">
        <v>1791</v>
      </c>
      <c r="B70" s="37"/>
      <c r="C70" s="37"/>
      <c r="D70" s="37"/>
      <c r="E70" s="37"/>
      <c r="F70" s="37"/>
      <c r="G70" s="37"/>
    </row>
    <row r="71" spans="1:7" x14ac:dyDescent="0.45">
      <c r="A71" s="40" t="s">
        <v>715</v>
      </c>
      <c r="B71" s="34">
        <v>891</v>
      </c>
      <c r="C71" s="34">
        <v>1332</v>
      </c>
      <c r="D71" s="34">
        <v>1282</v>
      </c>
      <c r="E71" s="34">
        <v>739</v>
      </c>
      <c r="F71" s="34">
        <v>560</v>
      </c>
      <c r="G71" s="34">
        <v>4804</v>
      </c>
    </row>
    <row r="72" spans="1:7" x14ac:dyDescent="0.45">
      <c r="A72" s="40" t="s">
        <v>720</v>
      </c>
      <c r="B72" s="34">
        <v>1991</v>
      </c>
      <c r="C72" s="34">
        <v>1886</v>
      </c>
      <c r="D72" s="34">
        <v>1206</v>
      </c>
      <c r="E72" s="34">
        <v>884</v>
      </c>
      <c r="F72" s="34">
        <v>1722</v>
      </c>
      <c r="G72" s="34">
        <v>7689</v>
      </c>
    </row>
    <row r="73" spans="1:7" x14ac:dyDescent="0.45">
      <c r="A73" s="40" t="s">
        <v>730</v>
      </c>
      <c r="B73" s="34">
        <v>1163</v>
      </c>
      <c r="C73" s="34">
        <v>1180</v>
      </c>
      <c r="D73" s="34">
        <v>1616</v>
      </c>
      <c r="E73" s="34">
        <v>1043</v>
      </c>
      <c r="F73" s="34">
        <v>1747</v>
      </c>
      <c r="G73" s="34">
        <v>6749</v>
      </c>
    </row>
    <row r="74" spans="1:7" x14ac:dyDescent="0.45">
      <c r="A74" s="40" t="s">
        <v>747</v>
      </c>
      <c r="B74" s="34">
        <v>1438</v>
      </c>
      <c r="C74" s="34">
        <v>1616</v>
      </c>
      <c r="D74" s="34">
        <v>866</v>
      </c>
      <c r="E74" s="34">
        <v>829</v>
      </c>
      <c r="F74" s="34">
        <v>2070</v>
      </c>
      <c r="G74" s="34">
        <v>6819</v>
      </c>
    </row>
    <row r="75" spans="1:7" x14ac:dyDescent="0.45">
      <c r="A75" s="28" t="s">
        <v>722</v>
      </c>
      <c r="B75" s="37"/>
      <c r="C75" s="37"/>
      <c r="D75" s="37"/>
      <c r="E75" s="37"/>
      <c r="F75" s="37"/>
      <c r="G75" s="37"/>
    </row>
    <row r="76" spans="1:7" x14ac:dyDescent="0.45">
      <c r="A76" s="40" t="s">
        <v>721</v>
      </c>
      <c r="B76" s="34">
        <v>1233</v>
      </c>
      <c r="C76" s="34">
        <v>223</v>
      </c>
      <c r="D76" s="34">
        <v>1680</v>
      </c>
      <c r="E76" s="34">
        <v>990</v>
      </c>
      <c r="F76" s="34">
        <v>1508</v>
      </c>
      <c r="G76" s="34">
        <v>5634</v>
      </c>
    </row>
    <row r="77" spans="1:7" x14ac:dyDescent="0.45">
      <c r="A77" s="40" t="s">
        <v>735</v>
      </c>
      <c r="B77" s="34">
        <v>1598</v>
      </c>
      <c r="C77" s="34">
        <v>1907</v>
      </c>
      <c r="D77" s="34">
        <v>869</v>
      </c>
      <c r="E77" s="34">
        <v>1426</v>
      </c>
      <c r="F77" s="34">
        <v>1416</v>
      </c>
      <c r="G77" s="34">
        <v>7216</v>
      </c>
    </row>
    <row r="78" spans="1:7" x14ac:dyDescent="0.45">
      <c r="A78" s="40" t="s">
        <v>738</v>
      </c>
      <c r="B78" s="34">
        <v>900</v>
      </c>
      <c r="C78" s="34">
        <v>1016</v>
      </c>
      <c r="D78" s="34">
        <v>960</v>
      </c>
      <c r="E78" s="34">
        <v>940</v>
      </c>
      <c r="F78" s="34">
        <v>1193</v>
      </c>
      <c r="G78" s="34">
        <v>5009</v>
      </c>
    </row>
    <row r="79" spans="1:7" x14ac:dyDescent="0.45">
      <c r="A79" s="40" t="s">
        <v>742</v>
      </c>
      <c r="B79" s="34">
        <v>900</v>
      </c>
      <c r="C79" s="34">
        <v>1470</v>
      </c>
      <c r="D79" s="34">
        <v>1617</v>
      </c>
      <c r="E79" s="34">
        <v>1314</v>
      </c>
      <c r="F79" s="34">
        <v>941</v>
      </c>
      <c r="G79" s="34">
        <v>6242</v>
      </c>
    </row>
    <row r="80" spans="1:7" x14ac:dyDescent="0.45">
      <c r="A80" s="40" t="s">
        <v>746</v>
      </c>
      <c r="B80" s="34">
        <v>1255</v>
      </c>
      <c r="C80" s="34">
        <v>516</v>
      </c>
      <c r="D80" s="34">
        <v>1874</v>
      </c>
      <c r="E80" s="34">
        <v>1863</v>
      </c>
      <c r="F80" s="34">
        <v>1722</v>
      </c>
      <c r="G80" s="34">
        <v>7230</v>
      </c>
    </row>
    <row r="81" spans="1:7" x14ac:dyDescent="0.45">
      <c r="A81" s="40" t="s">
        <v>751</v>
      </c>
      <c r="B81" s="34">
        <v>1138</v>
      </c>
      <c r="C81" s="34">
        <v>1898</v>
      </c>
      <c r="D81" s="34">
        <v>1482</v>
      </c>
      <c r="E81" s="34">
        <v>846</v>
      </c>
      <c r="F81" s="34">
        <v>1154</v>
      </c>
      <c r="G81" s="34">
        <v>6518</v>
      </c>
    </row>
    <row r="82" spans="1:7" x14ac:dyDescent="0.45">
      <c r="A82" s="28" t="s">
        <v>718</v>
      </c>
      <c r="B82" s="37"/>
      <c r="C82" s="37"/>
      <c r="D82" s="37"/>
      <c r="E82" s="37"/>
      <c r="F82" s="37"/>
      <c r="G82" s="37"/>
    </row>
    <row r="83" spans="1:7" x14ac:dyDescent="0.45">
      <c r="A83" s="40" t="s">
        <v>717</v>
      </c>
      <c r="B83" s="34">
        <v>1655</v>
      </c>
      <c r="C83" s="34">
        <v>805</v>
      </c>
      <c r="D83" s="34">
        <v>2263</v>
      </c>
      <c r="E83" s="34">
        <v>987</v>
      </c>
      <c r="F83" s="34">
        <v>1075</v>
      </c>
      <c r="G83" s="34">
        <v>6785</v>
      </c>
    </row>
    <row r="84" spans="1:7" x14ac:dyDescent="0.45">
      <c r="A84" s="40" t="s">
        <v>724</v>
      </c>
      <c r="B84" s="34">
        <v>1104</v>
      </c>
      <c r="C84" s="34">
        <v>2280</v>
      </c>
      <c r="D84" s="34">
        <v>1445</v>
      </c>
      <c r="E84" s="34">
        <v>1722</v>
      </c>
      <c r="F84" s="34">
        <v>1196</v>
      </c>
      <c r="G84" s="34">
        <v>7747</v>
      </c>
    </row>
    <row r="85" spans="1:7" x14ac:dyDescent="0.45">
      <c r="A85" s="40" t="s">
        <v>733</v>
      </c>
      <c r="B85" s="34">
        <v>372</v>
      </c>
      <c r="C85" s="34">
        <v>1818</v>
      </c>
      <c r="D85" s="34">
        <v>1346</v>
      </c>
      <c r="E85" s="34">
        <v>1156</v>
      </c>
      <c r="F85" s="34">
        <v>1484</v>
      </c>
      <c r="G85" s="34">
        <v>6176</v>
      </c>
    </row>
    <row r="86" spans="1:7" x14ac:dyDescent="0.45">
      <c r="A86" s="40" t="s">
        <v>740</v>
      </c>
      <c r="B86" s="34">
        <v>1415</v>
      </c>
      <c r="C86" s="34">
        <v>1271</v>
      </c>
      <c r="D86" s="34">
        <v>1214</v>
      </c>
      <c r="E86" s="34">
        <v>1135</v>
      </c>
      <c r="F86" s="34">
        <v>1566</v>
      </c>
      <c r="G86" s="34">
        <v>6601</v>
      </c>
    </row>
    <row r="87" spans="1:7" x14ac:dyDescent="0.45">
      <c r="A87" s="40" t="s">
        <v>728</v>
      </c>
      <c r="B87" s="34">
        <v>1362</v>
      </c>
      <c r="C87" s="34">
        <v>1363</v>
      </c>
      <c r="D87" s="34">
        <v>1152</v>
      </c>
      <c r="E87" s="34">
        <v>777</v>
      </c>
      <c r="F87" s="34">
        <v>750</v>
      </c>
      <c r="G87" s="34">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D688-D819-48B9-B52E-4C517F7A4996}">
  <dimension ref="A1:W85"/>
  <sheetViews>
    <sheetView zoomScale="60" zoomScaleNormal="60" workbookViewId="0">
      <selection activeCell="H33" sqref="H33"/>
    </sheetView>
  </sheetViews>
  <sheetFormatPr defaultRowHeight="18.5" x14ac:dyDescent="0.45"/>
  <cols>
    <col min="13" max="18" width="11" bestFit="1" customWidth="1"/>
    <col min="23" max="23" width="9.140625" style="32"/>
  </cols>
  <sheetData>
    <row r="1" spans="1:22" x14ac:dyDescent="0.45">
      <c r="A1" s="32"/>
      <c r="B1" s="32"/>
      <c r="C1" s="32"/>
      <c r="D1" s="32"/>
      <c r="E1" s="32"/>
      <c r="F1" s="32"/>
      <c r="G1" s="32"/>
      <c r="H1" s="32"/>
      <c r="I1" s="32"/>
      <c r="J1" s="32"/>
      <c r="K1" s="32"/>
      <c r="L1" s="32"/>
      <c r="M1" s="32"/>
      <c r="N1" s="32"/>
      <c r="O1" s="32"/>
      <c r="P1" s="32"/>
      <c r="Q1" s="32"/>
      <c r="R1" s="32"/>
      <c r="S1" s="32"/>
      <c r="T1" s="32"/>
      <c r="U1" s="32"/>
      <c r="V1" s="32"/>
    </row>
    <row r="2" spans="1:22" x14ac:dyDescent="0.45">
      <c r="A2" s="32"/>
      <c r="B2" s="32"/>
      <c r="C2" s="32"/>
      <c r="D2" s="32"/>
      <c r="E2" s="32"/>
      <c r="F2" s="32"/>
      <c r="G2" s="32"/>
      <c r="H2" s="32"/>
      <c r="I2" s="32"/>
      <c r="J2" s="32"/>
      <c r="K2" s="32"/>
      <c r="L2" s="32"/>
      <c r="M2" s="32"/>
      <c r="N2" s="32"/>
      <c r="O2" s="32"/>
      <c r="P2" s="32"/>
      <c r="Q2" s="32"/>
      <c r="R2" s="32"/>
      <c r="S2" s="32"/>
      <c r="T2" s="32"/>
      <c r="U2" s="32"/>
      <c r="V2" s="32"/>
    </row>
    <row r="3" spans="1:22" x14ac:dyDescent="0.45">
      <c r="A3" s="32"/>
      <c r="B3" s="32"/>
      <c r="C3" s="32"/>
      <c r="D3" s="36"/>
      <c r="E3" s="32"/>
      <c r="F3" s="32"/>
      <c r="G3" s="32"/>
      <c r="H3" s="32"/>
      <c r="I3" s="32"/>
      <c r="J3" s="32"/>
      <c r="K3" s="32"/>
      <c r="L3" s="32"/>
      <c r="M3" s="32"/>
      <c r="N3" s="32"/>
      <c r="O3" s="32"/>
      <c r="P3" s="32"/>
      <c r="Q3" s="32"/>
      <c r="R3" s="32"/>
      <c r="S3" s="32"/>
      <c r="T3" s="32"/>
      <c r="U3" s="32"/>
      <c r="V3" s="32"/>
    </row>
    <row r="4" spans="1:22" x14ac:dyDescent="0.45">
      <c r="A4" s="32"/>
      <c r="B4" s="32"/>
      <c r="C4" s="32"/>
      <c r="D4" s="32"/>
      <c r="E4" s="32"/>
      <c r="F4" s="32"/>
      <c r="G4" s="32"/>
      <c r="H4" s="32"/>
      <c r="I4" s="32"/>
      <c r="J4" s="32"/>
      <c r="K4" s="32"/>
      <c r="L4" s="32"/>
      <c r="M4" s="32"/>
      <c r="N4" s="32"/>
      <c r="O4" s="32"/>
      <c r="P4" s="32"/>
      <c r="Q4" s="32"/>
      <c r="R4" s="32"/>
      <c r="S4" s="32"/>
      <c r="T4" s="32"/>
      <c r="U4" s="32"/>
      <c r="V4" s="32"/>
    </row>
    <row r="5" spans="1:22" x14ac:dyDescent="0.45">
      <c r="A5" s="32"/>
      <c r="B5" s="32"/>
      <c r="C5" s="32"/>
      <c r="D5" s="32"/>
      <c r="E5" s="32"/>
      <c r="F5" s="32"/>
      <c r="G5" s="32"/>
      <c r="H5" s="32"/>
      <c r="I5" s="32"/>
      <c r="J5" s="32"/>
      <c r="K5" s="32"/>
      <c r="L5" s="32"/>
      <c r="M5" s="32"/>
      <c r="N5" s="32"/>
      <c r="O5" s="32"/>
      <c r="P5" s="32"/>
      <c r="Q5" s="32"/>
      <c r="R5" s="32"/>
      <c r="S5" s="32"/>
      <c r="T5" s="32"/>
      <c r="U5" s="32"/>
      <c r="V5" s="32"/>
    </row>
    <row r="6" spans="1:22" x14ac:dyDescent="0.45">
      <c r="A6" s="32"/>
      <c r="B6" s="32"/>
      <c r="C6" s="32"/>
      <c r="D6" s="32"/>
      <c r="E6" s="32"/>
      <c r="F6" s="32"/>
      <c r="G6" s="32"/>
      <c r="H6" s="32"/>
      <c r="I6" s="32"/>
      <c r="J6" s="32"/>
      <c r="K6" s="32"/>
      <c r="L6" s="32"/>
      <c r="M6" s="32"/>
      <c r="N6" s="32"/>
      <c r="O6" s="32"/>
      <c r="P6" s="32"/>
      <c r="Q6" s="32"/>
      <c r="R6" s="32"/>
      <c r="S6" s="32"/>
      <c r="T6" s="32"/>
      <c r="U6" s="32"/>
      <c r="V6" s="32"/>
    </row>
    <row r="7" spans="1:22" x14ac:dyDescent="0.45">
      <c r="A7" s="32"/>
      <c r="B7" s="32"/>
      <c r="C7" s="32"/>
      <c r="D7" s="32"/>
      <c r="E7" s="32"/>
      <c r="F7" s="32"/>
      <c r="G7" s="32"/>
      <c r="H7" s="32"/>
      <c r="I7" s="32"/>
      <c r="J7" s="32"/>
      <c r="K7" s="32"/>
      <c r="L7" s="32"/>
      <c r="M7" s="32"/>
      <c r="N7" s="32"/>
      <c r="O7" s="32"/>
      <c r="P7" s="32"/>
      <c r="Q7" s="32"/>
      <c r="R7" s="32"/>
      <c r="S7" s="32"/>
      <c r="T7" s="32"/>
      <c r="U7" s="32"/>
      <c r="V7" s="32"/>
    </row>
    <row r="8" spans="1:22" x14ac:dyDescent="0.45">
      <c r="A8" s="32"/>
      <c r="B8" s="32"/>
      <c r="C8" s="32"/>
      <c r="D8" s="32"/>
      <c r="E8" s="32"/>
      <c r="F8" s="32"/>
      <c r="G8" s="32"/>
      <c r="H8" s="32"/>
      <c r="I8" s="32"/>
      <c r="J8" s="32"/>
      <c r="K8" s="32"/>
      <c r="L8" s="32"/>
      <c r="M8" s="32"/>
      <c r="N8" s="32"/>
      <c r="O8" s="32"/>
      <c r="P8" s="32"/>
      <c r="Q8" s="32"/>
      <c r="R8" s="32"/>
      <c r="S8" s="32"/>
      <c r="T8" s="32"/>
      <c r="U8" s="32"/>
      <c r="V8" s="32"/>
    </row>
    <row r="9" spans="1:22" x14ac:dyDescent="0.45">
      <c r="A9" s="32"/>
      <c r="B9" s="32"/>
      <c r="C9" s="32"/>
      <c r="D9" s="32"/>
      <c r="E9" s="32"/>
      <c r="F9" s="32"/>
      <c r="G9" s="32"/>
      <c r="H9" s="32"/>
      <c r="I9" s="32"/>
      <c r="J9" s="32"/>
      <c r="K9" s="32"/>
      <c r="L9" s="32"/>
      <c r="M9" s="32"/>
      <c r="N9" s="32"/>
      <c r="O9" s="32"/>
      <c r="P9" s="32"/>
      <c r="Q9" s="32"/>
      <c r="R9" s="32"/>
      <c r="S9" s="32"/>
      <c r="T9" s="32"/>
      <c r="U9" s="32"/>
      <c r="V9" s="32"/>
    </row>
    <row r="10" spans="1:22" x14ac:dyDescent="0.45">
      <c r="A10" s="32"/>
      <c r="B10" s="32"/>
      <c r="C10" s="32"/>
      <c r="D10" s="32"/>
      <c r="E10" s="32"/>
      <c r="F10" s="32"/>
      <c r="G10" s="32"/>
      <c r="H10" s="32"/>
      <c r="I10" s="32"/>
      <c r="J10" s="32"/>
      <c r="K10" s="32"/>
      <c r="L10" s="32"/>
      <c r="M10" s="32"/>
      <c r="N10" s="32"/>
      <c r="O10" s="32"/>
      <c r="P10" s="32"/>
      <c r="Q10" s="32"/>
      <c r="R10" s="32"/>
      <c r="S10" s="32"/>
      <c r="T10" s="32"/>
      <c r="U10" s="32"/>
      <c r="V10" s="32"/>
    </row>
    <row r="11" spans="1:22" x14ac:dyDescent="0.45">
      <c r="A11" s="32"/>
      <c r="B11" s="32"/>
      <c r="C11" s="32"/>
      <c r="D11" s="32"/>
      <c r="E11" s="32"/>
      <c r="F11" s="32"/>
      <c r="G11" s="32"/>
      <c r="H11" s="32"/>
      <c r="I11" s="32"/>
      <c r="J11" s="32"/>
      <c r="K11" s="32"/>
      <c r="L11" s="32"/>
      <c r="M11" s="32"/>
      <c r="N11" s="32"/>
      <c r="O11" s="32"/>
      <c r="P11" s="32"/>
      <c r="Q11" s="32"/>
      <c r="R11" s="32"/>
      <c r="S11" s="32"/>
      <c r="T11" s="32"/>
      <c r="U11" s="32"/>
      <c r="V11" s="32"/>
    </row>
    <row r="12" spans="1:22" x14ac:dyDescent="0.45">
      <c r="A12" s="32"/>
      <c r="B12" s="32"/>
      <c r="C12" s="32"/>
      <c r="D12" s="32"/>
      <c r="E12" s="32"/>
      <c r="F12" s="32"/>
      <c r="G12" s="32"/>
      <c r="H12" s="32"/>
      <c r="I12" s="32"/>
      <c r="J12" s="32"/>
      <c r="K12" s="32"/>
      <c r="L12" s="32"/>
      <c r="M12" s="32"/>
      <c r="N12" s="32"/>
      <c r="O12" s="32"/>
      <c r="P12" s="32"/>
      <c r="Q12" s="32"/>
      <c r="R12" s="32"/>
      <c r="S12" s="32"/>
      <c r="T12" s="32"/>
      <c r="U12" s="32"/>
      <c r="V12" s="32"/>
    </row>
    <row r="13" spans="1:22" x14ac:dyDescent="0.45">
      <c r="A13" s="32"/>
      <c r="B13" s="32"/>
      <c r="C13" s="32"/>
      <c r="D13" s="32"/>
      <c r="E13" s="32"/>
      <c r="F13" s="32"/>
      <c r="G13" s="32"/>
      <c r="H13" s="32"/>
      <c r="I13" s="32"/>
      <c r="J13" s="32"/>
      <c r="K13" s="32"/>
      <c r="L13" s="32"/>
      <c r="M13" s="32"/>
      <c r="N13" s="32"/>
      <c r="O13" s="32"/>
      <c r="P13" s="32"/>
      <c r="Q13" s="32"/>
      <c r="R13" s="32"/>
      <c r="S13" s="32"/>
      <c r="T13" s="32"/>
      <c r="U13" s="32"/>
      <c r="V13" s="32"/>
    </row>
    <row r="14" spans="1:22" x14ac:dyDescent="0.45">
      <c r="A14" s="32"/>
      <c r="B14" s="32"/>
      <c r="C14" s="32"/>
      <c r="D14" s="32"/>
      <c r="E14" s="32"/>
      <c r="F14" s="32"/>
      <c r="G14" s="32"/>
      <c r="H14" s="32"/>
      <c r="I14" s="32"/>
      <c r="J14" s="32"/>
      <c r="K14" s="32"/>
      <c r="L14" s="32"/>
      <c r="M14" s="32"/>
      <c r="N14" s="32"/>
      <c r="O14" s="32"/>
      <c r="P14" s="32"/>
      <c r="Q14" s="32"/>
      <c r="R14" s="32"/>
      <c r="S14" s="32"/>
      <c r="T14" s="32"/>
      <c r="U14" s="32"/>
      <c r="V14" s="32"/>
    </row>
    <row r="15" spans="1:22" x14ac:dyDescent="0.45">
      <c r="A15" s="32"/>
      <c r="B15" s="32"/>
      <c r="C15" s="32"/>
      <c r="D15" s="32"/>
      <c r="E15" s="32"/>
      <c r="F15" s="32"/>
      <c r="G15" s="32"/>
      <c r="H15" s="32"/>
      <c r="I15" s="32"/>
      <c r="J15" s="32"/>
      <c r="K15" s="17"/>
      <c r="L15" s="44" t="str" cm="1">
        <f t="array" ref="L15:P15">'Pivot Table(For Dashboard)'!B69:F69</f>
        <v>R01</v>
      </c>
      <c r="M15" s="44" t="str">
        <v>R02</v>
      </c>
      <c r="N15" s="44" t="str">
        <v>R03</v>
      </c>
      <c r="O15" s="44" t="str">
        <v>R04</v>
      </c>
      <c r="P15" s="44" t="str">
        <v>R05</v>
      </c>
      <c r="Q15" s="17" t="s">
        <v>145</v>
      </c>
      <c r="R15" s="32"/>
      <c r="S15" s="32"/>
      <c r="T15" s="32"/>
      <c r="U15" s="32"/>
      <c r="V15" s="32"/>
    </row>
    <row r="16" spans="1:22" x14ac:dyDescent="0.45">
      <c r="A16" s="32"/>
      <c r="B16" s="32"/>
      <c r="C16" s="32"/>
      <c r="D16" s="32"/>
      <c r="E16" s="32"/>
      <c r="F16" s="32"/>
      <c r="G16" s="32"/>
      <c r="H16" s="32"/>
      <c r="I16" s="32"/>
      <c r="J16" s="32"/>
      <c r="K16" s="17" t="str" cm="1">
        <f t="array" ref="K16:Q33">IF('Pivot Table(For Dashboard)'!A70:G87="","",'Pivot Table(For Dashboard)'!A70:G87)</f>
        <v>Cincinatti</v>
      </c>
      <c r="L16" s="17" t="str">
        <v/>
      </c>
      <c r="M16" s="17" t="str">
        <v/>
      </c>
      <c r="N16" s="17" t="str">
        <v/>
      </c>
      <c r="O16" s="17" t="str">
        <v/>
      </c>
      <c r="P16" s="17" t="str">
        <v/>
      </c>
      <c r="Q16" s="17" t="str">
        <v/>
      </c>
      <c r="R16" s="32"/>
      <c r="S16" s="32"/>
      <c r="T16" s="32"/>
      <c r="U16" s="32"/>
      <c r="V16" s="32"/>
    </row>
    <row r="17" spans="1:22" x14ac:dyDescent="0.45">
      <c r="A17" s="32"/>
      <c r="B17" s="32"/>
      <c r="C17" s="32"/>
      <c r="D17" s="32"/>
      <c r="E17" s="32"/>
      <c r="F17" s="32"/>
      <c r="G17" s="32"/>
      <c r="H17" s="32"/>
      <c r="I17" s="32"/>
      <c r="J17" s="32"/>
      <c r="K17" s="41" t="str">
        <v>C0003</v>
      </c>
      <c r="L17" s="42">
        <v>891</v>
      </c>
      <c r="M17" s="42">
        <v>1332</v>
      </c>
      <c r="N17" s="42">
        <v>1282</v>
      </c>
      <c r="O17" s="42">
        <v>739</v>
      </c>
      <c r="P17" s="42">
        <v>560</v>
      </c>
      <c r="Q17" s="42">
        <v>4804</v>
      </c>
      <c r="R17" s="32"/>
      <c r="S17" s="32"/>
      <c r="T17" s="32"/>
      <c r="U17" s="32"/>
      <c r="V17" s="32"/>
    </row>
    <row r="18" spans="1:22" x14ac:dyDescent="0.45">
      <c r="A18" s="32"/>
      <c r="B18" s="32"/>
      <c r="C18" s="32"/>
      <c r="D18" s="32"/>
      <c r="E18" s="32"/>
      <c r="F18" s="32"/>
      <c r="G18" s="32"/>
      <c r="H18" s="32"/>
      <c r="I18" s="32"/>
      <c r="J18" s="32"/>
      <c r="K18" s="41" t="str">
        <v>C0004</v>
      </c>
      <c r="L18" s="42">
        <v>1991</v>
      </c>
      <c r="M18" s="42">
        <v>1886</v>
      </c>
      <c r="N18" s="42">
        <v>1206</v>
      </c>
      <c r="O18" s="42">
        <v>884</v>
      </c>
      <c r="P18" s="42">
        <v>1722</v>
      </c>
      <c r="Q18" s="42">
        <v>7689</v>
      </c>
      <c r="R18" s="32"/>
      <c r="S18" s="32"/>
      <c r="T18" s="32"/>
      <c r="U18" s="32"/>
      <c r="V18" s="32"/>
    </row>
    <row r="19" spans="1:22" x14ac:dyDescent="0.45">
      <c r="A19" s="32"/>
      <c r="B19" s="32"/>
      <c r="C19" s="32"/>
      <c r="D19" s="32"/>
      <c r="E19" s="32"/>
      <c r="F19" s="32"/>
      <c r="G19" s="32"/>
      <c r="H19" s="32"/>
      <c r="I19" s="32"/>
      <c r="J19" s="32"/>
      <c r="K19" s="41" t="str">
        <v>C0011</v>
      </c>
      <c r="L19" s="42">
        <v>1163</v>
      </c>
      <c r="M19" s="42">
        <v>1180</v>
      </c>
      <c r="N19" s="42">
        <v>1616</v>
      </c>
      <c r="O19" s="42">
        <v>1043</v>
      </c>
      <c r="P19" s="42">
        <v>1747</v>
      </c>
      <c r="Q19" s="42">
        <v>6749</v>
      </c>
      <c r="R19" s="32"/>
      <c r="S19" s="32"/>
      <c r="T19" s="32"/>
      <c r="U19" s="32"/>
      <c r="V19" s="32"/>
    </row>
    <row r="20" spans="1:22" x14ac:dyDescent="0.45">
      <c r="A20" s="32"/>
      <c r="B20" s="32"/>
      <c r="C20" s="32"/>
      <c r="D20" s="32"/>
      <c r="E20" s="32"/>
      <c r="F20" s="32"/>
      <c r="G20" s="32"/>
      <c r="H20" s="32"/>
      <c r="I20" s="32"/>
      <c r="J20" s="32"/>
      <c r="K20" s="41" t="str">
        <v>C0012</v>
      </c>
      <c r="L20" s="42">
        <v>1438</v>
      </c>
      <c r="M20" s="42">
        <v>1616</v>
      </c>
      <c r="N20" s="42">
        <v>866</v>
      </c>
      <c r="O20" s="42">
        <v>829</v>
      </c>
      <c r="P20" s="42">
        <v>2070</v>
      </c>
      <c r="Q20" s="42">
        <v>6819</v>
      </c>
      <c r="R20" s="32"/>
      <c r="S20" s="32"/>
      <c r="T20" s="32"/>
      <c r="U20" s="32"/>
      <c r="V20" s="32"/>
    </row>
    <row r="21" spans="1:22" x14ac:dyDescent="0.45">
      <c r="A21" s="32"/>
      <c r="B21" s="32"/>
      <c r="C21" s="32"/>
      <c r="D21" s="32"/>
      <c r="E21" s="32"/>
      <c r="F21" s="32"/>
      <c r="G21" s="32"/>
      <c r="H21" s="32"/>
      <c r="I21" s="32"/>
      <c r="J21" s="32"/>
      <c r="K21" s="17" t="str">
        <v>Cleveland</v>
      </c>
      <c r="L21" s="42" t="str">
        <v/>
      </c>
      <c r="M21" s="42" t="str">
        <v/>
      </c>
      <c r="N21" s="42" t="str">
        <v/>
      </c>
      <c r="O21" s="42" t="str">
        <v/>
      </c>
      <c r="P21" s="42" t="str">
        <v/>
      </c>
      <c r="Q21" s="42" t="str">
        <v/>
      </c>
      <c r="R21" s="32"/>
      <c r="S21" s="32"/>
      <c r="T21" s="32"/>
      <c r="U21" s="32"/>
      <c r="V21" s="32"/>
    </row>
    <row r="22" spans="1:22" x14ac:dyDescent="0.45">
      <c r="A22" s="32"/>
      <c r="B22" s="32"/>
      <c r="C22" s="32"/>
      <c r="D22" s="32"/>
      <c r="E22" s="32"/>
      <c r="F22" s="32"/>
      <c r="G22" s="32"/>
      <c r="H22" s="32"/>
      <c r="I22" s="32"/>
      <c r="J22" s="32"/>
      <c r="K22" s="43" t="str">
        <v>C0002</v>
      </c>
      <c r="L22" s="42">
        <v>1233</v>
      </c>
      <c r="M22" s="42">
        <v>223</v>
      </c>
      <c r="N22" s="42">
        <v>1680</v>
      </c>
      <c r="O22" s="42">
        <v>990</v>
      </c>
      <c r="P22" s="42">
        <v>1508</v>
      </c>
      <c r="Q22" s="42">
        <v>5634</v>
      </c>
      <c r="R22" s="32"/>
      <c r="S22" s="32"/>
      <c r="T22" s="32"/>
      <c r="U22" s="32"/>
      <c r="V22" s="32"/>
    </row>
    <row r="23" spans="1:22" x14ac:dyDescent="0.45">
      <c r="A23" s="32"/>
      <c r="B23" s="32"/>
      <c r="C23" s="32"/>
      <c r="D23" s="32"/>
      <c r="E23" s="32"/>
      <c r="F23" s="32"/>
      <c r="G23" s="32"/>
      <c r="H23" s="32"/>
      <c r="I23" s="32"/>
      <c r="J23" s="32"/>
      <c r="K23" s="43" t="str">
        <v>C0007</v>
      </c>
      <c r="L23" s="42">
        <v>1598</v>
      </c>
      <c r="M23" s="42">
        <v>1907</v>
      </c>
      <c r="N23" s="42">
        <v>869</v>
      </c>
      <c r="O23" s="42">
        <v>1426</v>
      </c>
      <c r="P23" s="42">
        <v>1416</v>
      </c>
      <c r="Q23" s="42">
        <v>7216</v>
      </c>
      <c r="R23" s="32"/>
      <c r="S23" s="32"/>
      <c r="T23" s="32"/>
      <c r="U23" s="32"/>
      <c r="V23" s="32"/>
    </row>
    <row r="24" spans="1:22" x14ac:dyDescent="0.45">
      <c r="A24" s="32"/>
      <c r="B24" s="32"/>
      <c r="C24" s="32"/>
      <c r="D24" s="32"/>
      <c r="E24" s="32"/>
      <c r="F24" s="32"/>
      <c r="G24" s="32"/>
      <c r="H24" s="32"/>
      <c r="I24" s="32"/>
      <c r="J24" s="32"/>
      <c r="K24" s="43" t="str">
        <v>C0008</v>
      </c>
      <c r="L24" s="42">
        <v>900</v>
      </c>
      <c r="M24" s="42">
        <v>1016</v>
      </c>
      <c r="N24" s="42">
        <v>960</v>
      </c>
      <c r="O24" s="42">
        <v>940</v>
      </c>
      <c r="P24" s="42">
        <v>1193</v>
      </c>
      <c r="Q24" s="42">
        <v>5009</v>
      </c>
      <c r="R24" s="32"/>
      <c r="S24" s="32"/>
      <c r="T24" s="32"/>
      <c r="U24" s="32"/>
      <c r="V24" s="32"/>
    </row>
    <row r="25" spans="1:22" x14ac:dyDescent="0.45">
      <c r="A25" s="32"/>
      <c r="B25" s="32"/>
      <c r="C25" s="32"/>
      <c r="D25" s="32"/>
      <c r="E25" s="32"/>
      <c r="F25" s="32"/>
      <c r="G25" s="32"/>
      <c r="H25" s="32"/>
      <c r="I25" s="32"/>
      <c r="J25" s="32"/>
      <c r="K25" s="43" t="str">
        <v>C0010</v>
      </c>
      <c r="L25" s="42">
        <v>900</v>
      </c>
      <c r="M25" s="42">
        <v>1470</v>
      </c>
      <c r="N25" s="42">
        <v>1617</v>
      </c>
      <c r="O25" s="42">
        <v>1314</v>
      </c>
      <c r="P25" s="42">
        <v>941</v>
      </c>
      <c r="Q25" s="42">
        <v>6242</v>
      </c>
      <c r="R25" s="32"/>
      <c r="S25" s="32"/>
      <c r="T25" s="32"/>
      <c r="U25" s="32"/>
      <c r="V25" s="32"/>
    </row>
    <row r="26" spans="1:22" x14ac:dyDescent="0.45">
      <c r="A26" s="32"/>
      <c r="B26" s="32"/>
      <c r="C26" s="32"/>
      <c r="D26" s="32"/>
      <c r="E26" s="32"/>
      <c r="F26" s="32"/>
      <c r="G26" s="32"/>
      <c r="H26" s="32"/>
      <c r="I26" s="32"/>
      <c r="J26" s="32"/>
      <c r="K26" s="43" t="str">
        <v>C0013</v>
      </c>
      <c r="L26" s="42">
        <v>1255</v>
      </c>
      <c r="M26" s="42">
        <v>516</v>
      </c>
      <c r="N26" s="42">
        <v>1874</v>
      </c>
      <c r="O26" s="42">
        <v>1863</v>
      </c>
      <c r="P26" s="42">
        <v>1722</v>
      </c>
      <c r="Q26" s="42">
        <v>7230</v>
      </c>
      <c r="R26" s="32"/>
      <c r="S26" s="32"/>
      <c r="T26" s="32"/>
      <c r="U26" s="32"/>
      <c r="V26" s="32"/>
    </row>
    <row r="27" spans="1:22" x14ac:dyDescent="0.45">
      <c r="A27" s="32"/>
      <c r="B27" s="32"/>
      <c r="C27" s="32"/>
      <c r="D27" s="32"/>
      <c r="E27" s="32"/>
      <c r="F27" s="32"/>
      <c r="G27" s="32"/>
      <c r="H27" s="32"/>
      <c r="I27" s="32"/>
      <c r="J27" s="32"/>
      <c r="K27" s="43" t="str">
        <v>C0015</v>
      </c>
      <c r="L27" s="42">
        <v>1138</v>
      </c>
      <c r="M27" s="42">
        <v>1898</v>
      </c>
      <c r="N27" s="42">
        <v>1482</v>
      </c>
      <c r="O27" s="42">
        <v>846</v>
      </c>
      <c r="P27" s="42">
        <v>1154</v>
      </c>
      <c r="Q27" s="42">
        <v>6518</v>
      </c>
      <c r="R27" s="32"/>
      <c r="S27" s="32"/>
      <c r="T27" s="32"/>
      <c r="U27" s="32"/>
      <c r="V27" s="32"/>
    </row>
    <row r="28" spans="1:22" x14ac:dyDescent="0.45">
      <c r="A28" s="32"/>
      <c r="B28" s="32"/>
      <c r="C28" s="32"/>
      <c r="D28" s="32"/>
      <c r="E28" s="32"/>
      <c r="F28" s="32"/>
      <c r="G28" s="32"/>
      <c r="H28" s="32"/>
      <c r="I28" s="32"/>
      <c r="J28" s="32"/>
      <c r="K28" s="17" t="str">
        <v>Columbus</v>
      </c>
      <c r="L28" s="42" t="str">
        <v/>
      </c>
      <c r="M28" s="42" t="str">
        <v/>
      </c>
      <c r="N28" s="42" t="str">
        <v/>
      </c>
      <c r="O28" s="42" t="str">
        <v/>
      </c>
      <c r="P28" s="42" t="str">
        <v/>
      </c>
      <c r="Q28" s="42" t="str">
        <v/>
      </c>
      <c r="R28" s="32"/>
      <c r="S28" s="32"/>
      <c r="T28" s="32"/>
      <c r="U28" s="32"/>
      <c r="V28" s="32"/>
    </row>
    <row r="29" spans="1:22" x14ac:dyDescent="0.45">
      <c r="A29" s="32"/>
      <c r="B29" s="32"/>
      <c r="C29" s="32"/>
      <c r="D29" s="32"/>
      <c r="E29" s="32"/>
      <c r="F29" s="32"/>
      <c r="G29" s="32"/>
      <c r="H29" s="32"/>
      <c r="I29" s="32"/>
      <c r="J29" s="32"/>
      <c r="K29" s="43" t="str">
        <v>C0001</v>
      </c>
      <c r="L29" s="42">
        <v>1655</v>
      </c>
      <c r="M29" s="42">
        <v>805</v>
      </c>
      <c r="N29" s="42">
        <v>2263</v>
      </c>
      <c r="O29" s="42">
        <v>987</v>
      </c>
      <c r="P29" s="42">
        <v>1075</v>
      </c>
      <c r="Q29" s="42">
        <v>6785</v>
      </c>
      <c r="R29" s="32"/>
      <c r="S29" s="32"/>
      <c r="T29" s="32"/>
      <c r="U29" s="32"/>
      <c r="V29" s="32"/>
    </row>
    <row r="30" spans="1:22" x14ac:dyDescent="0.45">
      <c r="A30" s="32"/>
      <c r="B30" s="32"/>
      <c r="C30" s="32"/>
      <c r="D30" s="32"/>
      <c r="E30" s="32"/>
      <c r="F30" s="32"/>
      <c r="G30" s="32"/>
      <c r="H30" s="32"/>
      <c r="I30" s="32"/>
      <c r="J30" s="32"/>
      <c r="K30" s="43" t="str">
        <v>C0005</v>
      </c>
      <c r="L30" s="42">
        <v>1104</v>
      </c>
      <c r="M30" s="42">
        <v>2280</v>
      </c>
      <c r="N30" s="42">
        <v>1445</v>
      </c>
      <c r="O30" s="42">
        <v>1722</v>
      </c>
      <c r="P30" s="42">
        <v>1196</v>
      </c>
      <c r="Q30" s="42">
        <v>7747</v>
      </c>
      <c r="R30" s="32"/>
      <c r="S30" s="32"/>
      <c r="T30" s="32"/>
      <c r="U30" s="32"/>
      <c r="V30" s="32"/>
    </row>
    <row r="31" spans="1:22" x14ac:dyDescent="0.45">
      <c r="A31" s="32"/>
      <c r="B31" s="32"/>
      <c r="C31" s="32"/>
      <c r="D31" s="32"/>
      <c r="E31" s="32"/>
      <c r="F31" s="32"/>
      <c r="G31" s="32"/>
      <c r="H31" s="32"/>
      <c r="I31" s="32"/>
      <c r="J31" s="32"/>
      <c r="K31" s="43" t="str">
        <v>C0006</v>
      </c>
      <c r="L31" s="42">
        <v>372</v>
      </c>
      <c r="M31" s="42">
        <v>1818</v>
      </c>
      <c r="N31" s="42">
        <v>1346</v>
      </c>
      <c r="O31" s="42">
        <v>1156</v>
      </c>
      <c r="P31" s="42">
        <v>1484</v>
      </c>
      <c r="Q31" s="42">
        <v>6176</v>
      </c>
      <c r="R31" s="32"/>
      <c r="S31" s="32"/>
      <c r="T31" s="32"/>
      <c r="U31" s="32"/>
      <c r="V31" s="32"/>
    </row>
    <row r="32" spans="1:22" x14ac:dyDescent="0.45">
      <c r="A32" s="32"/>
      <c r="B32" s="32"/>
      <c r="C32" s="32"/>
      <c r="D32" s="32"/>
      <c r="E32" s="32"/>
      <c r="F32" s="32"/>
      <c r="G32" s="32"/>
      <c r="H32" s="32"/>
      <c r="I32" s="32"/>
      <c r="J32" s="32"/>
      <c r="K32" s="43" t="str">
        <v>C0009</v>
      </c>
      <c r="L32" s="42">
        <v>1415</v>
      </c>
      <c r="M32" s="42">
        <v>1271</v>
      </c>
      <c r="N32" s="42">
        <v>1214</v>
      </c>
      <c r="O32" s="42">
        <v>1135</v>
      </c>
      <c r="P32" s="42">
        <v>1566</v>
      </c>
      <c r="Q32" s="42">
        <v>6601</v>
      </c>
      <c r="R32" s="32"/>
      <c r="S32" s="32"/>
      <c r="T32" s="32"/>
      <c r="U32" s="32"/>
      <c r="V32" s="32"/>
    </row>
    <row r="33" spans="1:22" x14ac:dyDescent="0.45">
      <c r="A33" s="32"/>
      <c r="B33" s="32"/>
      <c r="C33" s="32"/>
      <c r="D33" s="32"/>
      <c r="E33" s="32"/>
      <c r="F33" s="32"/>
      <c r="G33" s="32"/>
      <c r="H33" s="32"/>
      <c r="I33" s="32"/>
      <c r="J33" s="32"/>
      <c r="K33" s="43" t="str">
        <v>C0014</v>
      </c>
      <c r="L33" s="42">
        <v>1362</v>
      </c>
      <c r="M33" s="42">
        <v>1363</v>
      </c>
      <c r="N33" s="42">
        <v>1152</v>
      </c>
      <c r="O33" s="42">
        <v>777</v>
      </c>
      <c r="P33" s="42">
        <v>750</v>
      </c>
      <c r="Q33" s="42">
        <v>5404</v>
      </c>
      <c r="R33" s="32"/>
      <c r="S33" s="32"/>
      <c r="T33" s="32"/>
      <c r="U33" s="32"/>
      <c r="V33" s="32"/>
    </row>
    <row r="34" spans="1:22" x14ac:dyDescent="0.45">
      <c r="A34" s="32"/>
      <c r="B34" s="32"/>
      <c r="C34" s="32"/>
      <c r="D34" s="32"/>
      <c r="E34" s="32"/>
      <c r="F34" s="32"/>
      <c r="G34" s="32"/>
      <c r="H34" s="32"/>
      <c r="I34" s="32"/>
      <c r="J34" s="32"/>
      <c r="K34" s="32"/>
      <c r="L34" s="32"/>
      <c r="M34" s="32"/>
      <c r="N34" s="32"/>
      <c r="O34" s="32"/>
      <c r="P34" s="32"/>
      <c r="Q34" s="32"/>
      <c r="R34" s="32"/>
      <c r="S34" s="32"/>
      <c r="T34" s="32"/>
      <c r="U34" s="32"/>
      <c r="V34" s="32"/>
    </row>
    <row r="35" spans="1:22" x14ac:dyDescent="0.45">
      <c r="A35" s="32"/>
      <c r="B35" s="32"/>
      <c r="C35" s="32"/>
      <c r="D35" s="32"/>
      <c r="E35" s="32"/>
      <c r="F35" s="32"/>
      <c r="G35" s="32"/>
      <c r="H35" s="32"/>
      <c r="I35" s="32"/>
      <c r="J35" s="32"/>
      <c r="K35" s="32"/>
      <c r="L35" s="32"/>
      <c r="M35" s="32"/>
      <c r="N35" s="32"/>
      <c r="O35" s="32"/>
      <c r="P35" s="32"/>
      <c r="Q35" s="32"/>
      <c r="R35" s="32"/>
      <c r="S35" s="32"/>
      <c r="T35" s="32"/>
      <c r="U35" s="32"/>
      <c r="V35" s="32"/>
    </row>
    <row r="36" spans="1:22" x14ac:dyDescent="0.45">
      <c r="A36" s="32"/>
      <c r="B36" s="32"/>
      <c r="C36" s="32"/>
      <c r="D36" s="32"/>
      <c r="E36" s="32"/>
      <c r="F36" s="32"/>
      <c r="G36" s="32"/>
      <c r="H36" s="32"/>
      <c r="I36" s="32"/>
      <c r="J36" s="32"/>
      <c r="K36" s="32"/>
      <c r="L36" s="32"/>
      <c r="M36" s="32"/>
      <c r="N36" s="32"/>
      <c r="O36" s="32"/>
      <c r="P36" s="32"/>
      <c r="Q36" s="32"/>
      <c r="R36" s="32"/>
      <c r="S36" s="32"/>
      <c r="T36" s="32"/>
      <c r="U36" s="32"/>
      <c r="V36" s="32"/>
    </row>
    <row r="37" spans="1:22" x14ac:dyDescent="0.45">
      <c r="A37" s="32"/>
      <c r="B37" s="32"/>
      <c r="C37" s="32"/>
      <c r="D37" s="32"/>
      <c r="E37" s="32"/>
      <c r="F37" s="32"/>
      <c r="G37" s="32"/>
      <c r="H37" s="32"/>
      <c r="I37" s="32"/>
      <c r="J37" s="32"/>
      <c r="K37" s="32"/>
      <c r="L37" s="32"/>
      <c r="M37" s="32"/>
      <c r="N37" s="32"/>
      <c r="O37" s="32"/>
      <c r="P37" s="32"/>
      <c r="Q37" s="32"/>
      <c r="R37" s="32"/>
      <c r="S37" s="32"/>
      <c r="T37" s="32"/>
      <c r="U37" s="32"/>
      <c r="V37" s="32"/>
    </row>
    <row r="38" spans="1:22" x14ac:dyDescent="0.45">
      <c r="A38" s="32"/>
      <c r="B38" s="32"/>
      <c r="C38" s="32"/>
      <c r="D38" s="32"/>
      <c r="E38" s="32"/>
      <c r="F38" s="32"/>
      <c r="G38" s="32"/>
      <c r="H38" s="32"/>
      <c r="I38" s="32"/>
      <c r="J38" s="32"/>
      <c r="K38" s="32"/>
      <c r="L38" s="32"/>
      <c r="M38" s="32"/>
      <c r="N38" s="32"/>
      <c r="O38" s="32"/>
      <c r="P38" s="32"/>
      <c r="Q38" s="32"/>
      <c r="R38" s="32"/>
      <c r="S38" s="32"/>
      <c r="T38" s="32"/>
      <c r="U38" s="32"/>
      <c r="V38" s="32"/>
    </row>
    <row r="39" spans="1:22" x14ac:dyDescent="0.45">
      <c r="A39" s="32"/>
      <c r="B39" s="32"/>
      <c r="C39" s="32"/>
      <c r="D39" s="32"/>
      <c r="E39" s="32"/>
      <c r="F39" s="32"/>
      <c r="G39" s="32"/>
      <c r="H39" s="32"/>
      <c r="I39" s="32"/>
      <c r="J39" s="32"/>
      <c r="K39" s="32"/>
      <c r="L39" s="32"/>
      <c r="M39" s="32"/>
      <c r="N39" s="32"/>
      <c r="O39" s="32"/>
      <c r="P39" s="32"/>
      <c r="Q39" s="32"/>
      <c r="R39" s="32"/>
      <c r="S39" s="32"/>
      <c r="T39" s="32"/>
      <c r="U39" s="32"/>
      <c r="V39" s="32"/>
    </row>
    <row r="40" spans="1:22" x14ac:dyDescent="0.45">
      <c r="A40" s="32"/>
      <c r="B40" s="32"/>
      <c r="C40" s="32"/>
      <c r="D40" s="32"/>
      <c r="E40" s="32"/>
      <c r="F40" s="32"/>
      <c r="G40" s="32"/>
      <c r="H40" s="32"/>
      <c r="I40" s="32"/>
      <c r="J40" s="32"/>
      <c r="K40" s="32"/>
      <c r="L40" s="32"/>
      <c r="M40" s="32"/>
      <c r="N40" s="32"/>
      <c r="O40" s="32"/>
      <c r="P40" s="32"/>
      <c r="Q40" s="32"/>
      <c r="R40" s="32"/>
      <c r="S40" s="32"/>
      <c r="T40" s="32"/>
      <c r="U40" s="32"/>
      <c r="V40" s="32"/>
    </row>
    <row r="41" spans="1:22" x14ac:dyDescent="0.45">
      <c r="A41" s="32"/>
      <c r="B41" s="32"/>
      <c r="C41" s="32"/>
      <c r="D41" s="32"/>
      <c r="E41" s="32"/>
      <c r="F41" s="32"/>
      <c r="G41" s="32"/>
      <c r="H41" s="32"/>
      <c r="I41" s="32"/>
      <c r="J41" s="32"/>
      <c r="K41" s="32"/>
      <c r="L41" s="32"/>
      <c r="M41" s="32"/>
      <c r="N41" s="32"/>
      <c r="O41" s="32"/>
      <c r="P41" s="32"/>
      <c r="Q41" s="32"/>
      <c r="R41" s="32"/>
      <c r="S41" s="32"/>
      <c r="T41" s="32"/>
      <c r="U41" s="32"/>
      <c r="V41" s="32"/>
    </row>
    <row r="42" spans="1:22" x14ac:dyDescent="0.45">
      <c r="A42" s="32"/>
      <c r="B42" s="32"/>
      <c r="C42" s="32"/>
      <c r="D42" s="32"/>
      <c r="E42" s="32"/>
      <c r="F42" s="32"/>
      <c r="G42" s="32"/>
      <c r="H42" s="32"/>
      <c r="I42" s="32"/>
      <c r="J42" s="32"/>
      <c r="K42" s="32"/>
      <c r="L42" s="32"/>
      <c r="M42" s="32"/>
      <c r="N42" s="32"/>
      <c r="O42" s="32"/>
      <c r="P42" s="32"/>
      <c r="Q42" s="32"/>
      <c r="R42" s="32"/>
      <c r="S42" s="32"/>
      <c r="T42" s="32"/>
      <c r="U42" s="32"/>
      <c r="V42" s="32"/>
    </row>
    <row r="43" spans="1:22" x14ac:dyDescent="0.45">
      <c r="A43" s="32"/>
      <c r="B43" s="32"/>
      <c r="C43" s="32"/>
      <c r="D43" s="32"/>
      <c r="E43" s="32"/>
      <c r="F43" s="32"/>
      <c r="G43" s="32"/>
      <c r="H43" s="32"/>
      <c r="I43" s="32"/>
      <c r="J43" s="32"/>
      <c r="K43" s="32"/>
      <c r="L43" s="32"/>
      <c r="M43" s="32"/>
      <c r="N43" s="32"/>
      <c r="O43" s="32"/>
      <c r="P43" s="32"/>
      <c r="Q43" s="32"/>
      <c r="R43" s="32"/>
      <c r="S43" s="32"/>
      <c r="T43" s="32"/>
      <c r="U43" s="32"/>
      <c r="V43" s="32"/>
    </row>
    <row r="44" spans="1:22" x14ac:dyDescent="0.45">
      <c r="A44" s="32"/>
      <c r="B44" s="32"/>
      <c r="C44" s="32"/>
      <c r="D44" s="32"/>
      <c r="E44" s="32"/>
      <c r="F44" s="32"/>
      <c r="G44" s="32"/>
      <c r="H44" s="32"/>
      <c r="I44" s="32"/>
      <c r="J44" s="32"/>
      <c r="K44" s="32"/>
      <c r="L44" s="32"/>
      <c r="M44" s="32"/>
      <c r="N44" s="32"/>
      <c r="O44" s="32"/>
      <c r="P44" s="32"/>
      <c r="Q44" s="32"/>
      <c r="R44" s="32"/>
      <c r="S44" s="32"/>
      <c r="T44" s="32"/>
      <c r="U44" s="32"/>
      <c r="V44" s="32"/>
    </row>
    <row r="45" spans="1:22" x14ac:dyDescent="0.45">
      <c r="A45" s="32"/>
      <c r="B45" s="32"/>
      <c r="C45" s="32"/>
      <c r="D45" s="32"/>
      <c r="E45" s="32"/>
      <c r="F45" s="32"/>
      <c r="G45" s="32"/>
      <c r="H45" s="32"/>
      <c r="I45" s="32"/>
      <c r="J45" s="32"/>
      <c r="K45" s="32"/>
      <c r="L45" s="32"/>
      <c r="M45" s="32"/>
      <c r="N45" s="32"/>
      <c r="O45" s="32"/>
      <c r="P45" s="32"/>
      <c r="Q45" s="32"/>
      <c r="R45" s="32"/>
      <c r="S45" s="32"/>
      <c r="T45" s="32"/>
      <c r="U45" s="32"/>
      <c r="V45" s="32"/>
    </row>
    <row r="46" spans="1:22" x14ac:dyDescent="0.45">
      <c r="A46" s="32"/>
      <c r="B46" s="32"/>
      <c r="C46" s="32"/>
      <c r="D46" s="32"/>
      <c r="E46" s="32"/>
      <c r="F46" s="32"/>
      <c r="G46" s="32"/>
      <c r="H46" s="32"/>
      <c r="I46" s="32"/>
      <c r="J46" s="32"/>
      <c r="K46" s="32"/>
      <c r="L46" s="32"/>
      <c r="M46" s="32"/>
      <c r="N46" s="32"/>
      <c r="O46" s="32"/>
      <c r="P46" s="32"/>
      <c r="Q46" s="32"/>
      <c r="R46" s="32"/>
      <c r="S46" s="32"/>
      <c r="T46" s="32"/>
      <c r="U46" s="32"/>
      <c r="V46" s="32"/>
    </row>
    <row r="47" spans="1:22" x14ac:dyDescent="0.45">
      <c r="A47" s="32"/>
      <c r="B47" s="32"/>
      <c r="C47" s="32"/>
      <c r="D47" s="32"/>
      <c r="E47" s="32"/>
      <c r="F47" s="32"/>
      <c r="G47" s="32"/>
      <c r="H47" s="32"/>
      <c r="I47" s="32"/>
      <c r="J47" s="32"/>
      <c r="K47" s="32"/>
      <c r="L47" s="32"/>
      <c r="M47" s="32"/>
      <c r="N47" s="32"/>
      <c r="O47" s="32"/>
      <c r="P47" s="32"/>
      <c r="Q47" s="32"/>
      <c r="R47" s="32"/>
      <c r="S47" s="32"/>
      <c r="T47" s="32"/>
      <c r="U47" s="32"/>
      <c r="V47" s="32"/>
    </row>
    <row r="48" spans="1:22" x14ac:dyDescent="0.45">
      <c r="A48" s="32"/>
      <c r="B48" s="32"/>
      <c r="C48" s="32"/>
      <c r="D48" s="32"/>
      <c r="E48" s="32"/>
      <c r="F48" s="32"/>
      <c r="G48" s="32"/>
      <c r="H48" s="32"/>
      <c r="I48" s="32"/>
      <c r="J48" s="32"/>
      <c r="K48" s="32"/>
      <c r="L48" s="32"/>
      <c r="M48" s="32"/>
      <c r="N48" s="32"/>
      <c r="O48" s="32"/>
      <c r="P48" s="32"/>
      <c r="Q48" s="32"/>
      <c r="R48" s="32"/>
      <c r="S48" s="32"/>
      <c r="T48" s="32"/>
      <c r="U48" s="32"/>
      <c r="V48" s="32"/>
    </row>
    <row r="49" spans="1:22" x14ac:dyDescent="0.45">
      <c r="A49" s="32"/>
      <c r="B49" s="32"/>
      <c r="C49" s="32"/>
      <c r="D49" s="32"/>
      <c r="E49" s="32"/>
      <c r="F49" s="32"/>
      <c r="G49" s="32"/>
      <c r="H49" s="32"/>
      <c r="I49" s="32"/>
      <c r="J49" s="32"/>
      <c r="K49" s="32"/>
      <c r="L49" s="32"/>
      <c r="M49" s="32"/>
      <c r="N49" s="32"/>
      <c r="O49" s="32"/>
      <c r="P49" s="32"/>
      <c r="Q49" s="32"/>
      <c r="R49" s="32"/>
      <c r="S49" s="32"/>
      <c r="T49" s="32"/>
      <c r="U49" s="32"/>
      <c r="V49" s="32"/>
    </row>
    <row r="50" spans="1:22" x14ac:dyDescent="0.45">
      <c r="A50" s="32"/>
      <c r="B50" s="32"/>
      <c r="C50" s="32"/>
      <c r="D50" s="32"/>
      <c r="E50" s="32"/>
      <c r="F50" s="32"/>
      <c r="G50" s="32"/>
      <c r="H50" s="32"/>
      <c r="I50" s="32"/>
      <c r="J50" s="32"/>
      <c r="K50" s="32"/>
      <c r="L50" s="32"/>
      <c r="M50" s="32"/>
      <c r="N50" s="32"/>
      <c r="O50" s="32"/>
      <c r="P50" s="32"/>
      <c r="Q50" s="32"/>
      <c r="R50" s="32"/>
      <c r="S50" s="32"/>
      <c r="T50" s="32"/>
      <c r="U50" s="32"/>
      <c r="V50" s="32"/>
    </row>
    <row r="51" spans="1:22" x14ac:dyDescent="0.45">
      <c r="A51" s="32"/>
      <c r="B51" s="32"/>
      <c r="C51" s="32"/>
      <c r="D51" s="32"/>
      <c r="E51" s="32"/>
      <c r="F51" s="32"/>
      <c r="G51" s="32"/>
      <c r="H51" s="32"/>
      <c r="I51" s="32"/>
      <c r="J51" s="32"/>
      <c r="K51" s="32"/>
      <c r="L51" s="32"/>
      <c r="M51" s="32"/>
      <c r="N51" s="32"/>
      <c r="O51" s="32"/>
      <c r="P51" s="32"/>
      <c r="Q51" s="32"/>
      <c r="R51" s="32"/>
      <c r="S51" s="32"/>
      <c r="T51" s="32"/>
      <c r="U51" s="32"/>
      <c r="V51" s="32"/>
    </row>
    <row r="52" spans="1:22" x14ac:dyDescent="0.45">
      <c r="A52" s="32"/>
      <c r="B52" s="32"/>
      <c r="C52" s="32"/>
      <c r="D52" s="32"/>
      <c r="E52" s="32"/>
      <c r="F52" s="32"/>
      <c r="G52" s="32"/>
      <c r="H52" s="32"/>
      <c r="I52" s="32"/>
      <c r="J52" s="32"/>
      <c r="K52" s="32"/>
      <c r="L52" s="32"/>
      <c r="M52" s="32"/>
      <c r="N52" s="32"/>
      <c r="O52" s="32"/>
      <c r="P52" s="32"/>
      <c r="Q52" s="32"/>
      <c r="R52" s="32"/>
      <c r="S52" s="32"/>
      <c r="T52" s="32"/>
      <c r="U52" s="32"/>
      <c r="V52" s="32"/>
    </row>
    <row r="53" spans="1:22" x14ac:dyDescent="0.45">
      <c r="A53" s="32"/>
      <c r="B53" s="32"/>
      <c r="C53" s="32"/>
      <c r="D53" s="32"/>
      <c r="E53" s="32"/>
      <c r="F53" s="32"/>
      <c r="G53" s="32"/>
      <c r="H53" s="32"/>
      <c r="I53" s="32"/>
      <c r="J53" s="32"/>
      <c r="K53" s="32"/>
      <c r="L53" s="32"/>
      <c r="M53" s="32"/>
      <c r="N53" s="32"/>
      <c r="O53" s="32"/>
      <c r="P53" s="32"/>
      <c r="Q53" s="32"/>
      <c r="R53" s="32"/>
      <c r="S53" s="32"/>
      <c r="T53" s="32"/>
      <c r="U53" s="32"/>
      <c r="V53" s="32"/>
    </row>
    <row r="54" spans="1:22" x14ac:dyDescent="0.45">
      <c r="A54" s="32"/>
      <c r="B54" s="32"/>
      <c r="C54" s="32"/>
      <c r="D54" s="32"/>
      <c r="E54" s="32"/>
      <c r="F54" s="32"/>
      <c r="G54" s="32"/>
      <c r="H54" s="32"/>
      <c r="I54" s="32"/>
      <c r="J54" s="32"/>
      <c r="K54" s="32"/>
      <c r="L54" s="32"/>
      <c r="M54" s="32"/>
      <c r="N54" s="32"/>
      <c r="O54" s="32"/>
      <c r="P54" s="32"/>
      <c r="Q54" s="32"/>
      <c r="R54" s="32"/>
      <c r="S54" s="32"/>
      <c r="T54" s="32"/>
      <c r="U54" s="32"/>
      <c r="V54" s="32"/>
    </row>
    <row r="55" spans="1:22" x14ac:dyDescent="0.45">
      <c r="A55" s="32"/>
      <c r="B55" s="32"/>
      <c r="C55" s="32"/>
      <c r="D55" s="32"/>
      <c r="E55" s="32"/>
      <c r="F55" s="32"/>
      <c r="G55" s="32"/>
      <c r="H55" s="32"/>
      <c r="I55" s="32"/>
      <c r="J55" s="32"/>
      <c r="K55" s="32"/>
      <c r="L55" s="32"/>
      <c r="M55" s="32"/>
      <c r="N55" s="32"/>
      <c r="O55" s="32"/>
      <c r="P55" s="32"/>
      <c r="Q55" s="32"/>
      <c r="R55" s="32"/>
      <c r="S55" s="32"/>
      <c r="T55" s="32"/>
      <c r="U55" s="32"/>
      <c r="V55" s="32"/>
    </row>
    <row r="56" spans="1:22" x14ac:dyDescent="0.45">
      <c r="A56" s="32"/>
      <c r="B56" s="32"/>
      <c r="C56" s="32"/>
      <c r="D56" s="32"/>
      <c r="E56" s="32"/>
      <c r="F56" s="32"/>
      <c r="G56" s="32"/>
      <c r="H56" s="32"/>
      <c r="I56" s="32"/>
      <c r="J56" s="32"/>
      <c r="K56" s="32"/>
      <c r="L56" s="32"/>
      <c r="M56" s="32"/>
      <c r="N56" s="32"/>
      <c r="O56" s="32"/>
      <c r="P56" s="32"/>
      <c r="Q56" s="32"/>
      <c r="R56" s="32"/>
      <c r="S56" s="32"/>
      <c r="T56" s="32"/>
      <c r="U56" s="32"/>
      <c r="V56" s="32"/>
    </row>
    <row r="57" spans="1:22" x14ac:dyDescent="0.45">
      <c r="A57" s="32"/>
      <c r="B57" s="32"/>
      <c r="C57" s="32"/>
      <c r="D57" s="32"/>
      <c r="E57" s="32"/>
      <c r="F57" s="32"/>
      <c r="G57" s="32"/>
      <c r="H57" s="32"/>
      <c r="I57" s="32"/>
      <c r="J57" s="32"/>
      <c r="K57" s="32"/>
      <c r="L57" s="32"/>
      <c r="M57" s="32"/>
      <c r="N57" s="32"/>
      <c r="O57" s="32"/>
      <c r="P57" s="32"/>
      <c r="Q57" s="32"/>
      <c r="R57" s="32"/>
      <c r="S57" s="32"/>
      <c r="T57" s="32"/>
      <c r="U57" s="32"/>
      <c r="V57" s="32"/>
    </row>
    <row r="58" spans="1:22" x14ac:dyDescent="0.45">
      <c r="A58" s="32"/>
      <c r="B58" s="32"/>
      <c r="C58" s="32"/>
      <c r="D58" s="32"/>
      <c r="E58" s="32"/>
      <c r="F58" s="32"/>
      <c r="G58" s="32"/>
      <c r="H58" s="32"/>
      <c r="I58" s="32"/>
      <c r="J58" s="32"/>
      <c r="K58" s="32"/>
      <c r="L58" s="32"/>
      <c r="M58" s="32"/>
      <c r="N58" s="32"/>
      <c r="O58" s="32"/>
      <c r="P58" s="32"/>
      <c r="Q58" s="32"/>
      <c r="R58" s="32"/>
      <c r="S58" s="32"/>
      <c r="T58" s="32"/>
      <c r="U58" s="32"/>
      <c r="V58" s="32"/>
    </row>
    <row r="59" spans="1:22" x14ac:dyDescent="0.45">
      <c r="A59" s="32"/>
      <c r="B59" s="32"/>
      <c r="C59" s="32"/>
      <c r="D59" s="32"/>
      <c r="E59" s="32"/>
      <c r="F59" s="32"/>
      <c r="G59" s="32"/>
      <c r="H59" s="32"/>
      <c r="I59" s="32"/>
      <c r="J59" s="32"/>
      <c r="K59" s="32"/>
      <c r="L59" s="32"/>
      <c r="M59" s="32"/>
      <c r="N59" s="32"/>
      <c r="O59" s="32"/>
      <c r="P59" s="32"/>
      <c r="Q59" s="32"/>
      <c r="R59" s="32"/>
      <c r="S59" s="32"/>
      <c r="T59" s="32"/>
      <c r="U59" s="32"/>
      <c r="V59" s="32"/>
    </row>
    <row r="60" spans="1:22" x14ac:dyDescent="0.45">
      <c r="A60" s="32"/>
      <c r="B60" s="32"/>
      <c r="C60" s="32"/>
      <c r="D60" s="32"/>
      <c r="E60" s="32"/>
      <c r="F60" s="32"/>
      <c r="G60" s="32"/>
      <c r="H60" s="32"/>
      <c r="I60" s="32"/>
      <c r="J60" s="32"/>
      <c r="K60" s="32"/>
      <c r="L60" s="32"/>
      <c r="M60" s="32"/>
      <c r="N60" s="32"/>
      <c r="O60" s="32"/>
      <c r="P60" s="32"/>
      <c r="Q60" s="32"/>
      <c r="R60" s="32"/>
      <c r="S60" s="32"/>
      <c r="T60" s="32"/>
      <c r="U60" s="32"/>
      <c r="V60" s="32"/>
    </row>
    <row r="61" spans="1:22" x14ac:dyDescent="0.45">
      <c r="A61" s="32"/>
      <c r="B61" s="32"/>
      <c r="C61" s="32"/>
      <c r="D61" s="32"/>
      <c r="E61" s="32"/>
      <c r="F61" s="32"/>
      <c r="G61" s="32"/>
      <c r="H61" s="32"/>
      <c r="I61" s="32"/>
      <c r="J61" s="32"/>
      <c r="K61" s="32"/>
      <c r="L61" s="32"/>
      <c r="M61" s="32"/>
      <c r="N61" s="32"/>
      <c r="O61" s="32"/>
      <c r="P61" s="32"/>
      <c r="Q61" s="32"/>
      <c r="R61" s="32"/>
      <c r="S61" s="32"/>
      <c r="T61" s="32"/>
      <c r="U61" s="32"/>
      <c r="V61" s="32"/>
    </row>
    <row r="62" spans="1:22" x14ac:dyDescent="0.45">
      <c r="A62" s="32"/>
      <c r="B62" s="32"/>
      <c r="C62" s="32"/>
      <c r="D62" s="32"/>
      <c r="E62" s="32"/>
      <c r="F62" s="32"/>
      <c r="G62" s="32"/>
      <c r="H62" s="32"/>
      <c r="I62" s="32"/>
      <c r="J62" s="32"/>
      <c r="K62" s="32"/>
      <c r="L62" s="32"/>
      <c r="M62" s="32"/>
      <c r="N62" s="32"/>
      <c r="O62" s="32"/>
      <c r="P62" s="32"/>
      <c r="Q62" s="32"/>
      <c r="R62" s="32"/>
      <c r="S62" s="32"/>
      <c r="T62" s="32"/>
      <c r="U62" s="32"/>
      <c r="V62" s="32"/>
    </row>
    <row r="63" spans="1:22" x14ac:dyDescent="0.45">
      <c r="A63" s="32"/>
      <c r="B63" s="32"/>
      <c r="C63" s="32"/>
      <c r="D63" s="32"/>
      <c r="E63" s="32"/>
      <c r="F63" s="32"/>
      <c r="G63" s="32"/>
      <c r="H63" s="32"/>
      <c r="I63" s="32"/>
      <c r="J63" s="32"/>
      <c r="K63" s="32"/>
      <c r="L63" s="32"/>
      <c r="M63" s="32"/>
      <c r="N63" s="32"/>
      <c r="O63" s="32"/>
      <c r="P63" s="32"/>
      <c r="Q63" s="32"/>
      <c r="R63" s="32"/>
      <c r="S63" s="32"/>
      <c r="T63" s="32"/>
      <c r="U63" s="32"/>
      <c r="V63" s="32"/>
    </row>
    <row r="64" spans="1:22" x14ac:dyDescent="0.45">
      <c r="A64" s="32"/>
      <c r="B64" s="32"/>
      <c r="C64" s="32"/>
      <c r="D64" s="32"/>
      <c r="E64" s="32"/>
      <c r="F64" s="32"/>
      <c r="G64" s="32"/>
      <c r="H64" s="32"/>
      <c r="I64" s="32"/>
      <c r="J64" s="32"/>
      <c r="K64" s="32"/>
      <c r="L64" s="32"/>
      <c r="M64" s="32"/>
      <c r="N64" s="32"/>
      <c r="O64" s="32"/>
      <c r="P64" s="32"/>
      <c r="Q64" s="32"/>
      <c r="R64" s="32"/>
      <c r="S64" s="32"/>
      <c r="T64" s="32"/>
      <c r="U64" s="32"/>
      <c r="V64" s="32"/>
    </row>
    <row r="65" spans="1:22" x14ac:dyDescent="0.45">
      <c r="A65" s="32"/>
      <c r="B65" s="32"/>
      <c r="C65" s="32"/>
      <c r="D65" s="32"/>
      <c r="E65" s="32"/>
      <c r="F65" s="32"/>
      <c r="G65" s="32"/>
      <c r="H65" s="32"/>
      <c r="I65" s="32"/>
      <c r="J65" s="32"/>
      <c r="K65" s="32"/>
      <c r="L65" s="32"/>
      <c r="M65" s="32"/>
      <c r="N65" s="32"/>
      <c r="O65" s="32"/>
      <c r="P65" s="32"/>
      <c r="Q65" s="32"/>
      <c r="R65" s="32"/>
      <c r="S65" s="32"/>
      <c r="T65" s="32"/>
      <c r="U65" s="32"/>
      <c r="V65" s="32"/>
    </row>
    <row r="66" spans="1:22" x14ac:dyDescent="0.45">
      <c r="A66" s="32"/>
      <c r="B66" s="32"/>
      <c r="C66" s="32"/>
      <c r="D66" s="32"/>
      <c r="E66" s="32"/>
      <c r="F66" s="32"/>
      <c r="G66" s="32"/>
      <c r="H66" s="32"/>
      <c r="I66" s="32"/>
      <c r="J66" s="32"/>
      <c r="K66" s="32"/>
      <c r="L66" s="32"/>
      <c r="M66" s="32"/>
      <c r="N66" s="32"/>
      <c r="O66" s="32"/>
      <c r="P66" s="32"/>
      <c r="Q66" s="32"/>
      <c r="R66" s="32"/>
      <c r="S66" s="32"/>
      <c r="T66" s="32"/>
      <c r="U66" s="32"/>
      <c r="V66" s="32"/>
    </row>
    <row r="67" spans="1:22" x14ac:dyDescent="0.45">
      <c r="A67" s="32"/>
      <c r="B67" s="32"/>
      <c r="C67" s="32"/>
      <c r="D67" s="32"/>
      <c r="E67" s="32"/>
      <c r="F67" s="32"/>
      <c r="G67" s="32"/>
      <c r="H67" s="32"/>
      <c r="I67" s="32"/>
      <c r="J67" s="32"/>
      <c r="K67" s="32"/>
      <c r="L67" s="32"/>
      <c r="M67" s="32"/>
      <c r="N67" s="32"/>
      <c r="O67" s="32"/>
      <c r="P67" s="32"/>
      <c r="Q67" s="32"/>
      <c r="R67" s="32"/>
      <c r="S67" s="32"/>
      <c r="T67" s="32"/>
      <c r="U67" s="32"/>
      <c r="V67" s="32"/>
    </row>
    <row r="68" spans="1:22" x14ac:dyDescent="0.45">
      <c r="A68" s="32"/>
      <c r="B68" s="32"/>
      <c r="C68" s="32"/>
      <c r="D68" s="32"/>
      <c r="E68" s="32"/>
      <c r="F68" s="32"/>
      <c r="G68" s="32"/>
      <c r="H68" s="32"/>
      <c r="I68" s="32"/>
      <c r="J68" s="32"/>
      <c r="K68" s="32"/>
      <c r="L68" s="32"/>
      <c r="M68" s="32"/>
      <c r="N68" s="32"/>
      <c r="O68" s="32"/>
      <c r="P68" s="32"/>
      <c r="Q68" s="32"/>
      <c r="R68" s="32"/>
      <c r="S68" s="32"/>
      <c r="T68" s="32"/>
      <c r="U68" s="32"/>
      <c r="V68" s="32"/>
    </row>
    <row r="69" spans="1:22" x14ac:dyDescent="0.45">
      <c r="A69" s="32"/>
      <c r="B69" s="32"/>
      <c r="C69" s="32"/>
      <c r="D69" s="32"/>
      <c r="E69" s="32"/>
      <c r="F69" s="32"/>
      <c r="G69" s="32"/>
      <c r="H69" s="32"/>
      <c r="I69" s="32"/>
      <c r="J69" s="32"/>
      <c r="K69" s="32"/>
      <c r="L69" s="32"/>
      <c r="M69" s="32"/>
      <c r="N69" s="32"/>
      <c r="O69" s="32"/>
      <c r="P69" s="32"/>
      <c r="Q69" s="32"/>
      <c r="R69" s="32"/>
      <c r="S69" s="32"/>
      <c r="T69" s="32"/>
      <c r="U69" s="32"/>
      <c r="V69" s="32"/>
    </row>
    <row r="70" spans="1:22" x14ac:dyDescent="0.45">
      <c r="A70" s="32"/>
      <c r="B70" s="32"/>
      <c r="C70" s="32"/>
      <c r="D70" s="32"/>
      <c r="E70" s="32"/>
      <c r="F70" s="32"/>
      <c r="G70" s="32"/>
      <c r="H70" s="32"/>
      <c r="I70" s="32"/>
      <c r="J70" s="32"/>
      <c r="K70" s="32"/>
      <c r="L70" s="32"/>
      <c r="M70" s="32"/>
      <c r="N70" s="32"/>
      <c r="O70" s="32"/>
      <c r="P70" s="32"/>
      <c r="Q70" s="32"/>
      <c r="R70" s="32"/>
      <c r="S70" s="32"/>
      <c r="T70" s="32"/>
      <c r="U70" s="32"/>
      <c r="V70" s="32"/>
    </row>
    <row r="71" spans="1:22" x14ac:dyDescent="0.45">
      <c r="A71" s="32"/>
      <c r="B71" s="32"/>
      <c r="C71" s="32"/>
      <c r="D71" s="32"/>
      <c r="E71" s="32"/>
      <c r="F71" s="32"/>
      <c r="G71" s="32"/>
      <c r="H71" s="32"/>
      <c r="I71" s="32"/>
      <c r="J71" s="32"/>
      <c r="K71" s="32"/>
      <c r="L71" s="32"/>
      <c r="M71" s="32"/>
      <c r="N71" s="32"/>
      <c r="O71" s="32"/>
      <c r="P71" s="32"/>
      <c r="Q71" s="32"/>
      <c r="R71" s="32"/>
      <c r="S71" s="32"/>
      <c r="T71" s="32"/>
      <c r="U71" s="32"/>
      <c r="V71" s="32"/>
    </row>
    <row r="72" spans="1:22" x14ac:dyDescent="0.45">
      <c r="A72" s="32"/>
      <c r="B72" s="32"/>
      <c r="C72" s="32"/>
      <c r="D72" s="32"/>
      <c r="E72" s="32"/>
      <c r="F72" s="32"/>
      <c r="G72" s="32"/>
      <c r="H72" s="32"/>
      <c r="I72" s="32"/>
      <c r="J72" s="32"/>
      <c r="K72" s="32"/>
      <c r="L72" s="32"/>
      <c r="M72" s="32"/>
      <c r="N72" s="32"/>
      <c r="O72" s="32"/>
      <c r="P72" s="32"/>
      <c r="Q72" s="32"/>
      <c r="R72" s="32"/>
      <c r="S72" s="32"/>
      <c r="T72" s="32"/>
      <c r="U72" s="32"/>
      <c r="V72" s="32"/>
    </row>
    <row r="73" spans="1:22" x14ac:dyDescent="0.45">
      <c r="A73" s="32"/>
      <c r="B73" s="32"/>
      <c r="C73" s="32"/>
      <c r="D73" s="32"/>
      <c r="E73" s="32"/>
      <c r="F73" s="32"/>
      <c r="G73" s="32"/>
      <c r="H73" s="32"/>
      <c r="I73" s="32"/>
      <c r="J73" s="32"/>
      <c r="K73" s="32"/>
      <c r="L73" s="32"/>
      <c r="M73" s="32"/>
      <c r="N73" s="32"/>
      <c r="O73" s="32"/>
      <c r="P73" s="32"/>
      <c r="Q73" s="32"/>
      <c r="R73" s="32"/>
      <c r="S73" s="32"/>
      <c r="T73" s="32"/>
      <c r="U73" s="32"/>
      <c r="V73" s="32"/>
    </row>
    <row r="74" spans="1:22" x14ac:dyDescent="0.45">
      <c r="A74" s="32"/>
      <c r="B74" s="32"/>
      <c r="C74" s="32"/>
      <c r="D74" s="32"/>
      <c r="E74" s="32"/>
      <c r="F74" s="32"/>
      <c r="G74" s="32"/>
      <c r="H74" s="32"/>
      <c r="I74" s="32"/>
      <c r="J74" s="32"/>
      <c r="K74" s="32"/>
      <c r="L74" s="32"/>
      <c r="M74" s="32"/>
      <c r="N74" s="32"/>
      <c r="O74" s="32"/>
      <c r="P74" s="32"/>
      <c r="Q74" s="32"/>
      <c r="R74" s="32"/>
      <c r="S74" s="32"/>
      <c r="T74" s="32"/>
      <c r="U74" s="32"/>
      <c r="V74" s="32"/>
    </row>
    <row r="75" spans="1:22" x14ac:dyDescent="0.45">
      <c r="A75" s="32"/>
      <c r="B75" s="32"/>
      <c r="C75" s="32"/>
      <c r="D75" s="32"/>
      <c r="E75" s="32"/>
      <c r="F75" s="32"/>
      <c r="G75" s="32"/>
      <c r="H75" s="32"/>
      <c r="I75" s="32"/>
      <c r="J75" s="32"/>
      <c r="K75" s="32"/>
      <c r="L75" s="32"/>
      <c r="M75" s="32"/>
      <c r="N75" s="32"/>
      <c r="O75" s="32"/>
      <c r="P75" s="32"/>
      <c r="Q75" s="32"/>
      <c r="R75" s="32"/>
      <c r="S75" s="32"/>
      <c r="T75" s="32"/>
      <c r="U75" s="32"/>
      <c r="V75" s="32"/>
    </row>
    <row r="76" spans="1:22" x14ac:dyDescent="0.45">
      <c r="A76" s="32"/>
      <c r="B76" s="32"/>
      <c r="C76" s="32"/>
      <c r="D76" s="32"/>
      <c r="E76" s="32"/>
      <c r="F76" s="32"/>
      <c r="G76" s="32"/>
      <c r="H76" s="32"/>
      <c r="I76" s="32"/>
      <c r="J76" s="32"/>
      <c r="K76" s="32"/>
      <c r="L76" s="32"/>
      <c r="M76" s="32"/>
      <c r="N76" s="32"/>
      <c r="O76" s="32"/>
      <c r="P76" s="32"/>
      <c r="Q76" s="32"/>
      <c r="R76" s="32"/>
      <c r="S76" s="32"/>
      <c r="T76" s="32"/>
      <c r="U76" s="32"/>
      <c r="V76" s="32"/>
    </row>
    <row r="77" spans="1:22" x14ac:dyDescent="0.45">
      <c r="A77" s="32"/>
      <c r="B77" s="32"/>
      <c r="C77" s="32"/>
      <c r="D77" s="32"/>
      <c r="E77" s="32"/>
      <c r="F77" s="32"/>
      <c r="G77" s="32"/>
      <c r="H77" s="32"/>
      <c r="I77" s="32"/>
      <c r="J77" s="32"/>
      <c r="K77" s="32"/>
      <c r="L77" s="32"/>
      <c r="M77" s="32"/>
      <c r="N77" s="32"/>
      <c r="O77" s="32"/>
      <c r="P77" s="32"/>
      <c r="Q77" s="32"/>
      <c r="R77" s="32"/>
      <c r="S77" s="32"/>
      <c r="T77" s="32"/>
      <c r="U77" s="32"/>
      <c r="V77" s="32"/>
    </row>
    <row r="78" spans="1:22" x14ac:dyDescent="0.45">
      <c r="A78" s="32"/>
      <c r="B78" s="32"/>
      <c r="C78" s="32"/>
      <c r="D78" s="32"/>
      <c r="E78" s="32"/>
      <c r="F78" s="32"/>
      <c r="G78" s="32"/>
      <c r="H78" s="32"/>
      <c r="I78" s="32"/>
      <c r="J78" s="32"/>
      <c r="K78" s="32"/>
      <c r="L78" s="32"/>
      <c r="M78" s="32"/>
      <c r="N78" s="32"/>
      <c r="O78" s="32"/>
      <c r="P78" s="32"/>
      <c r="Q78" s="32"/>
      <c r="R78" s="32"/>
      <c r="S78" s="32"/>
      <c r="T78" s="32"/>
      <c r="U78" s="32"/>
      <c r="V78" s="32"/>
    </row>
    <row r="79" spans="1:22" x14ac:dyDescent="0.45">
      <c r="A79" s="32"/>
      <c r="B79" s="32"/>
      <c r="C79" s="32"/>
      <c r="D79" s="32"/>
      <c r="E79" s="32"/>
      <c r="F79" s="32"/>
      <c r="G79" s="32"/>
      <c r="H79" s="32"/>
      <c r="I79" s="32"/>
      <c r="J79" s="32"/>
      <c r="K79" s="32"/>
      <c r="L79" s="32"/>
      <c r="M79" s="32"/>
      <c r="N79" s="32"/>
      <c r="O79" s="32"/>
      <c r="P79" s="32"/>
      <c r="Q79" s="32"/>
      <c r="R79" s="32"/>
      <c r="S79" s="32"/>
      <c r="T79" s="32"/>
      <c r="U79" s="32"/>
      <c r="V79" s="32"/>
    </row>
    <row r="80" spans="1:22" x14ac:dyDescent="0.45">
      <c r="A80" s="32"/>
      <c r="B80" s="32"/>
      <c r="C80" s="32"/>
      <c r="D80" s="32"/>
      <c r="E80" s="32"/>
      <c r="F80" s="32"/>
      <c r="G80" s="32"/>
      <c r="H80" s="32"/>
      <c r="I80" s="32"/>
      <c r="J80" s="32"/>
      <c r="K80" s="32"/>
      <c r="L80" s="32"/>
      <c r="M80" s="32"/>
      <c r="N80" s="32"/>
      <c r="O80" s="32"/>
      <c r="P80" s="32"/>
      <c r="Q80" s="32"/>
      <c r="R80" s="32"/>
      <c r="S80" s="32"/>
      <c r="T80" s="32"/>
      <c r="U80" s="32"/>
      <c r="V80" s="32"/>
    </row>
    <row r="81" spans="1:22" x14ac:dyDescent="0.45">
      <c r="A81" s="32"/>
      <c r="B81" s="32"/>
      <c r="C81" s="32"/>
      <c r="D81" s="32"/>
      <c r="E81" s="32"/>
      <c r="F81" s="32"/>
      <c r="G81" s="32"/>
      <c r="H81" s="32"/>
      <c r="I81" s="32"/>
      <c r="J81" s="32"/>
      <c r="K81" s="32"/>
      <c r="L81" s="32"/>
      <c r="M81" s="32"/>
      <c r="N81" s="32"/>
      <c r="O81" s="32"/>
      <c r="P81" s="32"/>
      <c r="Q81" s="32"/>
      <c r="R81" s="32"/>
      <c r="S81" s="32"/>
      <c r="T81" s="32"/>
      <c r="U81" s="32"/>
      <c r="V81" s="32"/>
    </row>
    <row r="82" spans="1:22" x14ac:dyDescent="0.45">
      <c r="A82" s="32"/>
      <c r="B82" s="32"/>
      <c r="C82" s="32"/>
      <c r="D82" s="32"/>
      <c r="E82" s="32"/>
      <c r="F82" s="32"/>
      <c r="G82" s="32"/>
      <c r="H82" s="32"/>
      <c r="I82" s="32"/>
      <c r="J82" s="32"/>
      <c r="K82" s="32"/>
      <c r="L82" s="32"/>
      <c r="M82" s="32"/>
      <c r="N82" s="32"/>
      <c r="O82" s="32"/>
      <c r="P82" s="32"/>
      <c r="Q82" s="32"/>
      <c r="R82" s="32"/>
      <c r="S82" s="32"/>
      <c r="T82" s="32"/>
      <c r="U82" s="32"/>
      <c r="V82" s="32"/>
    </row>
    <row r="83" spans="1:22" x14ac:dyDescent="0.45">
      <c r="A83" s="32"/>
      <c r="B83" s="32"/>
      <c r="C83" s="32"/>
      <c r="D83" s="32"/>
      <c r="E83" s="32"/>
      <c r="F83" s="32"/>
      <c r="G83" s="32"/>
      <c r="H83" s="32"/>
      <c r="I83" s="32"/>
      <c r="J83" s="32"/>
      <c r="K83" s="32"/>
      <c r="L83" s="32"/>
      <c r="M83" s="32"/>
      <c r="N83" s="32"/>
      <c r="O83" s="32"/>
      <c r="P83" s="32"/>
      <c r="Q83" s="32"/>
      <c r="R83" s="32"/>
      <c r="S83" s="32"/>
      <c r="T83" s="32"/>
      <c r="U83" s="32"/>
      <c r="V83" s="32"/>
    </row>
    <row r="84" spans="1:22" x14ac:dyDescent="0.45">
      <c r="A84" s="32"/>
      <c r="B84" s="32"/>
      <c r="C84" s="32"/>
      <c r="D84" s="32"/>
      <c r="E84" s="32"/>
      <c r="F84" s="32"/>
      <c r="G84" s="32"/>
      <c r="H84" s="32"/>
      <c r="I84" s="32"/>
      <c r="J84" s="32"/>
      <c r="K84" s="32"/>
      <c r="L84" s="32"/>
      <c r="M84" s="32"/>
      <c r="N84" s="32"/>
      <c r="O84" s="32"/>
      <c r="P84" s="32"/>
      <c r="Q84" s="32"/>
      <c r="R84" s="32"/>
      <c r="S84" s="32"/>
      <c r="T84" s="32"/>
      <c r="U84" s="32"/>
      <c r="V84" s="32"/>
    </row>
    <row r="85" spans="1:22" x14ac:dyDescent="0.45">
      <c r="A85" s="32"/>
      <c r="B85" s="32"/>
      <c r="C85" s="32"/>
      <c r="D85" s="32"/>
      <c r="E85" s="32"/>
      <c r="F85" s="32"/>
      <c r="G85" s="32"/>
      <c r="H85" s="32"/>
      <c r="I85" s="32"/>
      <c r="J85" s="32"/>
      <c r="K85" s="32"/>
      <c r="L85" s="32"/>
      <c r="M85" s="32"/>
      <c r="N85" s="32"/>
      <c r="O85" s="32"/>
      <c r="P85" s="32"/>
      <c r="Q85" s="32"/>
      <c r="R85" s="32"/>
      <c r="S85" s="32"/>
      <c r="T85" s="32"/>
      <c r="U85" s="32"/>
      <c r="V85" s="32"/>
    </row>
  </sheetData>
  <conditionalFormatting sqref="L16:P33">
    <cfRule type="dataBar" priority="2">
      <dataBar>
        <cfvo type="num" val="0"/>
        <cfvo type="num" val="MAX($L$17:$P$33)*2"/>
        <color theme="1"/>
      </dataBar>
      <extLst>
        <ext xmlns:x14="http://schemas.microsoft.com/office/spreadsheetml/2009/9/main" uri="{B025F937-C7B1-47D3-B67F-A62EFF666E3E}">
          <x14:id>{A5FBC19D-6123-4EF2-A694-D3C1049E33C0}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5FBC19D-6123-4EF2-A694-D3C1049E33C0}">
            <x14:dataBar minLength="0" maxLength="100" gradient="0">
              <x14:cfvo type="num">
                <xm:f>0</xm:f>
              </x14:cfvo>
              <x14:cfvo type="num">
                <xm:f>MAX($L$17:$P$33)*2</xm:f>
              </x14:cfvo>
              <x14:negativeFillColor rgb="FFFF0000"/>
              <x14:axisColor rgb="FF000000"/>
            </x14:dataBar>
          </x14:cfRule>
          <xm:sqref>L16:P33</xm:sqref>
        </x14:conditionalFormatting>
        <x14:conditionalFormatting xmlns:xm="http://schemas.microsoft.com/office/excel/2006/main">
          <x14:cfRule type="expression" priority="5" id="{BD2293A2-BEDD-4640-9246-8865E4C21C54}">
            <xm:f>L$15='Pivot Table(For Dashboard)'!$A$45</xm:f>
            <x14:dxf>
              <fill>
                <patternFill>
                  <bgColor theme="5" tint="0.59996337778862885"/>
                </patternFill>
              </fill>
              <border>
                <right style="thin">
                  <color auto="1"/>
                </right>
                <vertical/>
                <horizontal/>
              </border>
            </x14:dxf>
          </x14:cfRule>
          <xm:sqref>L15:P33</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E0EE9C-E8B0-44D0-9E06-D7C4A5A263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medals</vt:lpstr>
      <vt:lpstr>Staff</vt:lpstr>
      <vt:lpstr>Staff Summary</vt:lpstr>
      <vt:lpstr>Filtering Employees</vt:lpstr>
      <vt:lpstr>Conditional Formatting</vt:lpstr>
      <vt:lpstr>Employee Lookup</vt:lpstr>
      <vt:lpstr>Call_Center (2)</vt:lpstr>
      <vt:lpstr>Pivot Table</vt:lpstr>
      <vt:lpstr>Pivot Table(For Dashboard)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Priscilla Githinji</cp:lastModifiedBy>
  <dcterms:created xsi:type="dcterms:W3CDTF">2024-12-11T19:47:07Z</dcterms:created>
  <dcterms:modified xsi:type="dcterms:W3CDTF">2025-01-08T15:13:16Z</dcterms:modified>
</cp:coreProperties>
</file>