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guerra/Library/Mobile Documents/com~apple~CloudDocs/Capstone Seccionn 7/Fase 3/Grupo 3/"/>
    </mc:Choice>
  </mc:AlternateContent>
  <xr:revisionPtr revIDLastSave="0" documentId="13_ncr:1_{6BEE9916-63EA-5F4B-952E-767AEFE63037}" xr6:coauthVersionLast="47" xr6:coauthVersionMax="47" xr10:uidLastSave="{00000000-0000-0000-0000-000000000000}"/>
  <bookViews>
    <workbookView xWindow="0" yWindow="760" windowWidth="31540" windowHeight="1620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<sst xmlns="http://schemas.openxmlformats.org/spreadsheetml/2006/main" count="169" uniqueCount="71">
  <si>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</si>
  <si>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</si>
  <si>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</si>
  <si>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</si>
  <si>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</si>
  <si>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</si>
  <si>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</si>
  <si>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</si>
  <si>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</si>
  <si>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</si>
  <si>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</si>
  <si>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</si>
  <si>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</si>
  <si>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</si>
  <si>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</si>
  <si>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</si>
  <si>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</si>
  <si>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</si>
  <si>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</si>
  <si>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</si>
  <si>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</si>
  <si>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</si>
  <si>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</si>
  <si>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</si>
  <si>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</si>
  <si>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</si>
  <si>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</si>
  <si>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</si>
  <si>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</si>
  <si>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</si>
  <si>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</si>
  <si>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</si>
  <si>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</si>
  <si>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</si>
  <si>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</si>
  <si>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</si>
  <si>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</si>
  <si>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</si>
  <si>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</si>
  <si>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</si>
  <si>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</si>
  <si>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</si>
  <si>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</si>
  <si>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</si>
  <si>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</si>
  <si>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</si>
  <si>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</si>
  <si>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</si>
  <si>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</si>
  <si>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</si>
  <si>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</si>
  <si>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</si>
  <si>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</si>
  <si>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</si>
  <si>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</si>
  <si>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</si>
  <si>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</si>
  <si>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</si>
  <si>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</si>
  <si>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</si>
  <si>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</si>
  <si>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</si>
  <si>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</si>
  <si>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Victoria López</t>
  </si>
  <si>
    <t>Nibaldo Calderón</t>
  </si>
  <si>
    <t>Jorge López Soto</t>
  </si>
  <si>
    <t>Hablan de altos costos de software sin mayor análisis
Xq tienen BQ y Cloud SQL… imagen de GPC…
Modelo de Datos no se veía.</t>
  </si>
  <si>
    <t>Modelo de Datos no se veía.</t>
  </si>
  <si>
    <t>En la arquitectura tienen 2 BD: BQ y Cloud SQL</t>
  </si>
  <si>
    <t>Hubo problemas de coordinación en las respuestas</t>
  </si>
  <si>
    <t>Tienen que dejar las evidencias del sistema en el Repo (Código +BD), no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</si>
</sst>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7" fillId="0" borderId="0" xfId="0" applyFont="1"/>
    <xf numFmtId="0" fontId="13" fillId="0" borderId="0" xfId="0" applyFont="1" applyAlignment="1">
      <alignment wrapText="1"/>
    </xf>
    <xf numFmtId="0" fontId="13" fillId="0" borderId="0" xfId="0" applyFont="1"/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B94" sqref="B94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8">
        <v>0.7</v>
      </c>
      <c r="D2" s="31">
        <v>0.3</v>
      </c>
      <c r="E2" s="32">
        <v>1</v>
      </c>
    </row>
    <row r="3" spans="1:11" ht="16" x14ac:dyDescent="0.2">
      <c r="B3" s="2" t="s">
        <v>0</v>
      </c>
      <c r="C3" s="29" t="s">
        <v>1</v>
      </c>
      <c r="D3" s="33" t="s">
        <v>2</v>
      </c>
      <c r="E3" s="34" t="s">
        <v>3</v>
      </c>
    </row>
    <row r="4" spans="1:11" ht="16" x14ac:dyDescent="0.2">
      <c r="A4" s="3">
        <v>1</v>
      </c>
      <c r="B4" s="38" t="s">
        <v>63</v>
      </c>
      <c r="C4" s="30">
        <f>C21</f>
        <v>5.0999999999999996</v>
      </c>
      <c r="D4" s="36">
        <f>C60</f>
        <v>5.7</v>
      </c>
      <c r="E4" s="35">
        <f>C4*C$2+D4*D$2</f>
        <v>5.2799999999999994</v>
      </c>
    </row>
    <row r="5" spans="1:11" ht="16" x14ac:dyDescent="0.2">
      <c r="A5" s="3">
        <v>2</v>
      </c>
      <c r="B5" s="38" t="s">
        <v>64</v>
      </c>
      <c r="C5" s="30">
        <f>C34</f>
        <v>5.0999999999999996</v>
      </c>
      <c r="D5" s="36">
        <f>C73</f>
        <v>5.7</v>
      </c>
      <c r="E5" s="35">
        <f t="shared" ref="E5:E6" si="0">C5*C$2+D5*D$2</f>
        <v>5.2799999999999994</v>
      </c>
    </row>
    <row r="6" spans="1:11" ht="16" x14ac:dyDescent="0.2">
      <c r="A6" s="3">
        <v>3</v>
      </c>
      <c r="B6" s="38" t="s">
        <v>65</v>
      </c>
      <c r="C6" s="30">
        <f>C47</f>
        <v>5.0999999999999996</v>
      </c>
      <c r="D6" s="36">
        <f>C86</f>
        <v>5.7</v>
      </c>
      <c r="E6" s="35">
        <f t="shared" si="0"/>
        <v>5.2799999999999994</v>
      </c>
    </row>
    <row r="11" spans="1:11" ht="19" outlineLevel="1" x14ac:dyDescent="0.2">
      <c r="A11" s="50" t="s">
        <v>4</v>
      </c>
      <c r="B11" s="11" t="str">
        <f>B4</f>
        <v>Victoria López</v>
      </c>
      <c r="C11" s="45" t="s">
        <v>5</v>
      </c>
      <c r="D11" s="46" t="s">
        <v>6</v>
      </c>
      <c r="E11" s="47"/>
      <c r="F11" s="47"/>
      <c r="G11" s="47"/>
      <c r="H11" s="47"/>
      <c r="I11" s="47"/>
      <c r="J11" s="47"/>
      <c r="K11" s="48"/>
    </row>
    <row r="12" spans="1:11" outlineLevel="1" x14ac:dyDescent="0.2">
      <c r="A12" s="42"/>
      <c r="B12" s="15" t="s">
        <v>7</v>
      </c>
      <c r="C12" s="44"/>
      <c r="D12" s="46" t="s">
        <v>8</v>
      </c>
      <c r="E12" s="48"/>
      <c r="F12" s="46" t="s">
        <v>9</v>
      </c>
      <c r="G12" s="48"/>
      <c r="H12" s="49" t="s">
        <v>10</v>
      </c>
      <c r="I12" s="48"/>
      <c r="J12" s="46" t="s">
        <v>11</v>
      </c>
      <c r="K12" s="48"/>
    </row>
    <row r="13" spans="1:11" ht="26" outlineLevel="1" x14ac:dyDescent="0.2">
      <c r="A13" s="43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5" customHeight="1" outlineLevel="1" x14ac:dyDescent="0.2">
      <c r="A14" s="43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9</v>
      </c>
      <c r="D14" s="12" t="str">
        <f t="shared" si="1"/>
        <v/>
      </c>
      <c r="E14" s="12" t="str">
        <f>IF(D14="X",100*0.25,"")</f>
        <v/>
      </c>
      <c r="F14" s="12" t="str">
        <f t="shared" si="2"/>
        <v>X</v>
      </c>
      <c r="G14" s="12">
        <f>IF(F14="X",60*0.25,"")</f>
        <v>15</v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6" outlineLevel="1" x14ac:dyDescent="0.2">
      <c r="A15" s="43"/>
      <c r="B15" s="18" t="str">
        <f>RUBRICA!A6</f>
        <v>3. Responde las preguntas realizadas por la comisión, cumpliendo con los estándares de calidad de la disciplina.</v>
      </c>
      <c r="C15" s="16" t="s">
        <v>9</v>
      </c>
      <c r="D15" s="12" t="str">
        <f t="shared" si="1"/>
        <v/>
      </c>
      <c r="E15" s="12" t="str">
        <f>IF(D15="X",100*0.2,"")</f>
        <v/>
      </c>
      <c r="F15" s="12" t="str">
        <f t="shared" si="2"/>
        <v>X</v>
      </c>
      <c r="G15" s="12">
        <f>IF(F15="X",60*0.2,"")</f>
        <v>12</v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outlineLevel="1" x14ac:dyDescent="0.2">
      <c r="A16" s="43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outlineLevel="1" x14ac:dyDescent="0.2">
      <c r="A17" s="43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6" outlineLevel="1" x14ac:dyDescent="0.2">
      <c r="A18" s="43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9</v>
      </c>
      <c r="D18" s="12" t="str">
        <f>IF($C18=CL,"X","")</f>
        <v/>
      </c>
      <c r="E18" s="12" t="str">
        <f>IF(D18="X",100*0.2,"")</f>
        <v/>
      </c>
      <c r="F18" s="12" t="str">
        <f>IF($C18=L,"X","")</f>
        <v>X</v>
      </c>
      <c r="G18" s="12">
        <f>IF(F18="X",60*0.2,"")</f>
        <v>12</v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6" outlineLevel="1" x14ac:dyDescent="0.2">
      <c r="A19" s="43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25">
      <c r="A20" s="42"/>
      <c r="B20" s="17" t="s">
        <v>12</v>
      </c>
      <c r="C20" s="21">
        <f>E20+G20+I20+K20</f>
        <v>74</v>
      </c>
      <c r="D20" s="13"/>
      <c r="E20" s="13">
        <f>SUM(E13:E19)</f>
        <v>35</v>
      </c>
      <c r="F20" s="13"/>
      <c r="G20" s="13">
        <f>SUM(G13:G19)</f>
        <v>39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25">
      <c r="A21" s="44"/>
      <c r="B21" s="20" t="s">
        <v>13</v>
      </c>
      <c r="C21" s="14">
        <f>VLOOKUP(C20,ESCALA_IEP!A2:B202,2,FALSE)</f>
        <v>5.0999999999999996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50" t="s">
        <v>4</v>
      </c>
      <c r="B24" s="11" t="str">
        <f>B5</f>
        <v>Nibaldo Calderón</v>
      </c>
      <c r="C24" s="45" t="s">
        <v>5</v>
      </c>
      <c r="D24" s="46" t="s">
        <v>6</v>
      </c>
      <c r="E24" s="47"/>
      <c r="F24" s="47"/>
      <c r="G24" s="47"/>
      <c r="H24" s="47"/>
      <c r="I24" s="47"/>
      <c r="J24" s="47"/>
      <c r="K24" s="48"/>
    </row>
    <row r="25" spans="1:11" ht="24" customHeight="1" x14ac:dyDescent="0.2">
      <c r="A25" s="42"/>
      <c r="B25" s="15" t="s">
        <v>7</v>
      </c>
      <c r="C25" s="44"/>
      <c r="D25" s="46" t="s">
        <v>8</v>
      </c>
      <c r="E25" s="48"/>
      <c r="F25" s="46" t="s">
        <v>9</v>
      </c>
      <c r="G25" s="48"/>
      <c r="H25" s="49" t="s">
        <v>10</v>
      </c>
      <c r="I25" s="48"/>
      <c r="J25" s="46" t="s">
        <v>11</v>
      </c>
      <c r="K25" s="48"/>
    </row>
    <row r="26" spans="1:11" ht="24" customHeight="1" x14ac:dyDescent="0.2">
      <c r="A26" s="43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">
      <c r="A27" s="43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9</v>
      </c>
      <c r="D27" s="12" t="str">
        <f t="shared" si="7"/>
        <v/>
      </c>
      <c r="E27" s="12" t="str">
        <f>IF(D27="X",100*0.25,"")</f>
        <v/>
      </c>
      <c r="F27" s="12" t="str">
        <f t="shared" si="8"/>
        <v>X</v>
      </c>
      <c r="G27" s="12">
        <f>IF(F27="X",60*0.25,"")</f>
        <v>15</v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">
      <c r="A28" s="43"/>
      <c r="B28" s="18" t="str">
        <f>RUBRICA!A6</f>
        <v>3. Responde las preguntas realizadas por la comisión, cumpliendo con los estándares de calidad de la disciplina.</v>
      </c>
      <c r="C28" s="16" t="s">
        <v>9</v>
      </c>
      <c r="D28" s="12" t="str">
        <f t="shared" si="7"/>
        <v/>
      </c>
      <c r="E28" s="12" t="str">
        <f>IF(D28="X",100*0.2,"")</f>
        <v/>
      </c>
      <c r="F28" s="12" t="str">
        <f t="shared" si="8"/>
        <v>X</v>
      </c>
      <c r="G28" s="12">
        <f>IF(F28="X",60*0.2,"")</f>
        <v>12</v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">
      <c r="A29" s="43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">
      <c r="A30" s="43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">
      <c r="A31" s="43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9</v>
      </c>
      <c r="D31" s="12" t="str">
        <f>IF($C31=CL,"X","")</f>
        <v/>
      </c>
      <c r="E31" s="12" t="str">
        <f>IF(D31="X",100*0.2,"")</f>
        <v/>
      </c>
      <c r="F31" s="12" t="str">
        <f>IF($C31=L,"X","")</f>
        <v>X</v>
      </c>
      <c r="G31" s="12">
        <f>IF(F31="X",60*0.2,"")</f>
        <v>12</v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">
      <c r="A32" s="43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25">
      <c r="A33" s="42"/>
      <c r="B33" s="17" t="s">
        <v>12</v>
      </c>
      <c r="C33" s="21">
        <f>E33+G33+I33+K33</f>
        <v>74</v>
      </c>
      <c r="D33" s="13"/>
      <c r="E33" s="13">
        <f>SUM(E26:E32)</f>
        <v>35</v>
      </c>
      <c r="F33" s="13"/>
      <c r="G33" s="13">
        <f>SUM(G26:G32)</f>
        <v>39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25">
      <c r="A34" s="44"/>
      <c r="B34" s="20" t="s">
        <v>13</v>
      </c>
      <c r="C34" s="14">
        <f>VLOOKUP(C33,ESCALA_IEP!A15:B215,2,FALSE)</f>
        <v>5.0999999999999996</v>
      </c>
    </row>
    <row r="35" spans="1:11" ht="16.25" customHeight="1" x14ac:dyDescent="0.2"/>
    <row r="36" spans="1:11" ht="14" customHeight="1" x14ac:dyDescent="0.2"/>
    <row r="37" spans="1:11" ht="24" customHeight="1" x14ac:dyDescent="0.2">
      <c r="A37" s="50" t="s">
        <v>4</v>
      </c>
      <c r="B37" s="11" t="str">
        <f>B6</f>
        <v>Jorge López Soto</v>
      </c>
      <c r="C37" s="45" t="s">
        <v>5</v>
      </c>
      <c r="D37" s="46" t="s">
        <v>6</v>
      </c>
      <c r="E37" s="47"/>
      <c r="F37" s="47"/>
      <c r="G37" s="47"/>
      <c r="H37" s="47"/>
      <c r="I37" s="47"/>
      <c r="J37" s="47"/>
      <c r="K37" s="48"/>
    </row>
    <row r="38" spans="1:11" ht="24" customHeight="1" x14ac:dyDescent="0.2">
      <c r="A38" s="42"/>
      <c r="B38" s="15" t="s">
        <v>7</v>
      </c>
      <c r="C38" s="44"/>
      <c r="D38" s="46" t="s">
        <v>8</v>
      </c>
      <c r="E38" s="48"/>
      <c r="F38" s="46" t="s">
        <v>9</v>
      </c>
      <c r="G38" s="48"/>
      <c r="H38" s="49" t="s">
        <v>10</v>
      </c>
      <c r="I38" s="48"/>
      <c r="J38" s="46" t="s">
        <v>11</v>
      </c>
      <c r="K38" s="48"/>
    </row>
    <row r="39" spans="1:11" ht="24" customHeight="1" x14ac:dyDescent="0.2">
      <c r="A39" s="43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2">
      <c r="A40" s="43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9</v>
      </c>
      <c r="D40" s="12" t="str">
        <f t="shared" si="12"/>
        <v/>
      </c>
      <c r="E40" s="12" t="str">
        <f>IF(D40="X",100*0.25,"")</f>
        <v/>
      </c>
      <c r="F40" s="12" t="str">
        <f t="shared" si="13"/>
        <v>X</v>
      </c>
      <c r="G40" s="12">
        <f>IF(F40="X",60*0.25,"")</f>
        <v>15</v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2">
      <c r="A41" s="43"/>
      <c r="B41" s="18" t="str">
        <f>RUBRICA!A6</f>
        <v>3. Responde las preguntas realizadas por la comisión, cumpliendo con los estándares de calidad de la disciplina.</v>
      </c>
      <c r="C41" s="16" t="s">
        <v>9</v>
      </c>
      <c r="D41" s="12" t="str">
        <f t="shared" si="12"/>
        <v/>
      </c>
      <c r="E41" s="12" t="str">
        <f>IF(D41="X",100*0.2,"")</f>
        <v/>
      </c>
      <c r="F41" s="12" t="str">
        <f t="shared" si="13"/>
        <v>X</v>
      </c>
      <c r="G41" s="12">
        <f>IF(F41="X",60*0.2,"")</f>
        <v>12</v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">
      <c r="A42" s="43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">
      <c r="A43" s="43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2">
      <c r="A44" s="43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9</v>
      </c>
      <c r="D44" s="12" t="str">
        <f>IF($C44=CL,"X","")</f>
        <v/>
      </c>
      <c r="E44" s="12" t="str">
        <f>IF(D44="X",100*0.2,"")</f>
        <v/>
      </c>
      <c r="F44" s="12" t="str">
        <f>IF($C44=L,"X","")</f>
        <v>X</v>
      </c>
      <c r="G44" s="12">
        <f>IF(F44="X",60*0.2,"")</f>
        <v>12</v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2">
      <c r="A45" s="43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25">
      <c r="A46" s="42"/>
      <c r="B46" s="17" t="s">
        <v>12</v>
      </c>
      <c r="C46" s="21">
        <f>E46+G46+I46+K46</f>
        <v>74</v>
      </c>
      <c r="D46" s="13"/>
      <c r="E46" s="13">
        <f>SUM(E39:E45)</f>
        <v>35</v>
      </c>
      <c r="F46" s="13"/>
      <c r="G46" s="13">
        <f>SUM(G39:G45)</f>
        <v>39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25">
      <c r="A47" s="44"/>
      <c r="B47" s="20" t="s">
        <v>13</v>
      </c>
      <c r="C47" s="14">
        <f>VLOOKUP(C46,ESCALA_IEP!A28:B228,2,FALSE)</f>
        <v>5.0999999999999996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41" t="s">
        <v>14</v>
      </c>
      <c r="B50" s="11" t="str">
        <f>B4</f>
        <v>Victoria López</v>
      </c>
      <c r="C50" s="45" t="s">
        <v>5</v>
      </c>
      <c r="D50" s="46" t="s">
        <v>6</v>
      </c>
      <c r="E50" s="47"/>
      <c r="F50" s="47"/>
      <c r="G50" s="47"/>
      <c r="H50" s="47"/>
      <c r="I50" s="47"/>
      <c r="J50" s="47"/>
      <c r="K50" s="48"/>
    </row>
    <row r="51" spans="1:11" ht="24" customHeight="1" x14ac:dyDescent="0.2">
      <c r="A51" s="42"/>
      <c r="B51" s="15" t="s">
        <v>7</v>
      </c>
      <c r="C51" s="44"/>
      <c r="D51" s="46" t="s">
        <v>8</v>
      </c>
      <c r="E51" s="48"/>
      <c r="F51" s="46" t="s">
        <v>9</v>
      </c>
      <c r="G51" s="48"/>
      <c r="H51" s="49" t="s">
        <v>10</v>
      </c>
      <c r="I51" s="48"/>
      <c r="J51" s="46" t="s">
        <v>11</v>
      </c>
      <c r="K51" s="48"/>
    </row>
    <row r="52" spans="1:11" ht="24" customHeight="1" x14ac:dyDescent="0.2">
      <c r="A52" s="43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">
      <c r="A53" s="43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9</v>
      </c>
      <c r="D53" s="12" t="str">
        <f t="shared" si="17"/>
        <v/>
      </c>
      <c r="E53" s="12" t="str">
        <f>IF(D53="X",100*0.25,"")</f>
        <v/>
      </c>
      <c r="F53" s="12" t="str">
        <f t="shared" si="18"/>
        <v>X</v>
      </c>
      <c r="G53" s="12">
        <f>IF(F53="X",60*0.25,"")</f>
        <v>15</v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2">
      <c r="A54" s="43"/>
      <c r="B54" s="18" t="str">
        <f>RUBRICA!A6</f>
        <v>3. Responde las preguntas realizadas por la comisión, cumpliendo con los estándares de calidad de la disciplina.</v>
      </c>
      <c r="C54" s="16" t="s">
        <v>9</v>
      </c>
      <c r="D54" s="12" t="str">
        <f t="shared" si="17"/>
        <v/>
      </c>
      <c r="E54" s="12" t="str">
        <f>IF(D54="X",100*0.2,"")</f>
        <v/>
      </c>
      <c r="F54" s="12" t="str">
        <f t="shared" si="18"/>
        <v>X</v>
      </c>
      <c r="G54" s="12">
        <f>IF(F54="X",60*0.2,"")</f>
        <v>12</v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">
      <c r="A55" s="43"/>
      <c r="B55" s="18" t="str">
        <f>RUBRICA!A7</f>
        <v>4. Expone el Proyecto APT, considerando el formato y el tiempo establecido para la presentación.</v>
      </c>
      <c r="C55" s="16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">
      <c r="A56" s="43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">
      <c r="A57" s="43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">
      <c r="A58" s="43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25">
      <c r="A59" s="42"/>
      <c r="B59" s="17" t="s">
        <v>12</v>
      </c>
      <c r="C59" s="21">
        <f>E59+G59+I59+K59</f>
        <v>82</v>
      </c>
      <c r="D59" s="13"/>
      <c r="E59" s="13">
        <f>SUM(E52:E58)</f>
        <v>55</v>
      </c>
      <c r="F59" s="13"/>
      <c r="G59" s="13">
        <f>SUM(G52:G58)</f>
        <v>27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25">
      <c r="A60" s="44"/>
      <c r="B60" s="20" t="s">
        <v>13</v>
      </c>
      <c r="C60" s="14">
        <f>VLOOKUP(C59,ESCALA_IEP!A41:B241,2,FALSE)</f>
        <v>5.7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41" t="s">
        <v>15</v>
      </c>
      <c r="B63" s="11" t="str">
        <f>B5</f>
        <v>Nibaldo Calderón</v>
      </c>
      <c r="C63" s="45" t="s">
        <v>5</v>
      </c>
      <c r="D63" s="46" t="s">
        <v>6</v>
      </c>
      <c r="E63" s="47"/>
      <c r="F63" s="47"/>
      <c r="G63" s="47"/>
      <c r="H63" s="47"/>
      <c r="I63" s="47"/>
      <c r="J63" s="47"/>
      <c r="K63" s="48"/>
    </row>
    <row r="64" spans="1:11" ht="24" customHeight="1" x14ac:dyDescent="0.2">
      <c r="A64" s="42"/>
      <c r="B64" s="15" t="s">
        <v>7</v>
      </c>
      <c r="C64" s="44"/>
      <c r="D64" s="46" t="s">
        <v>8</v>
      </c>
      <c r="E64" s="48"/>
      <c r="F64" s="46" t="s">
        <v>9</v>
      </c>
      <c r="G64" s="48"/>
      <c r="H64" s="49" t="s">
        <v>10</v>
      </c>
      <c r="I64" s="48"/>
      <c r="J64" s="46" t="s">
        <v>11</v>
      </c>
      <c r="K64" s="48"/>
    </row>
    <row r="65" spans="1:11" ht="24" customHeight="1" x14ac:dyDescent="0.2">
      <c r="A65" s="43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2">
      <c r="A66" s="43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9</v>
      </c>
      <c r="D66" s="12" t="str">
        <f t="shared" si="22"/>
        <v/>
      </c>
      <c r="E66" s="12" t="str">
        <f>IF(D66="X",100*0.25,"")</f>
        <v/>
      </c>
      <c r="F66" s="12" t="str">
        <f t="shared" si="23"/>
        <v>X</v>
      </c>
      <c r="G66" s="12">
        <f>IF(F66="X",60*0.25,"")</f>
        <v>15</v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2">
      <c r="A67" s="43"/>
      <c r="B67" s="18" t="str">
        <f>RUBRICA!A6</f>
        <v>3. Responde las preguntas realizadas por la comisión, cumpliendo con los estándares de calidad de la disciplina.</v>
      </c>
      <c r="C67" s="16" t="s">
        <v>9</v>
      </c>
      <c r="D67" s="12" t="str">
        <f t="shared" si="22"/>
        <v/>
      </c>
      <c r="E67" s="12" t="str">
        <f>IF(D67="X",100*0.2,"")</f>
        <v/>
      </c>
      <c r="F67" s="12" t="str">
        <f t="shared" si="23"/>
        <v>X</v>
      </c>
      <c r="G67" s="12">
        <f>IF(F67="X",60*0.2,"")</f>
        <v>12</v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2">
      <c r="A68" s="43"/>
      <c r="B68" s="18" t="str">
        <f>RUBRICA!A7</f>
        <v>4. Expone el Proyecto APT, considerando el formato y el tiempo establecido para la presentación.</v>
      </c>
      <c r="C68" s="16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">
      <c r="A69" s="43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">
      <c r="A70" s="43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2">
      <c r="A71" s="43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25">
      <c r="A72" s="42"/>
      <c r="B72" s="17" t="s">
        <v>12</v>
      </c>
      <c r="C72" s="21">
        <f>E72+G72+I72+K72</f>
        <v>82</v>
      </c>
      <c r="D72" s="13"/>
      <c r="E72" s="13">
        <f>SUM(E65:E71)</f>
        <v>55</v>
      </c>
      <c r="F72" s="13"/>
      <c r="G72" s="13">
        <f>SUM(G65:G71)</f>
        <v>27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25">
      <c r="A73" s="44"/>
      <c r="B73" s="20" t="s">
        <v>13</v>
      </c>
      <c r="C73" s="14">
        <f>VLOOKUP(C72,ESCALA_IEP!A54:B254,2,FALSE)</f>
        <v>5.7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41" t="s">
        <v>16</v>
      </c>
      <c r="B76" s="11" t="str">
        <f>B6</f>
        <v>Jorge López Soto</v>
      </c>
      <c r="C76" s="45" t="s">
        <v>5</v>
      </c>
      <c r="D76" s="46" t="s">
        <v>6</v>
      </c>
      <c r="E76" s="47"/>
      <c r="F76" s="47"/>
      <c r="G76" s="47"/>
      <c r="H76" s="47"/>
      <c r="I76" s="47"/>
      <c r="J76" s="47"/>
      <c r="K76" s="48"/>
    </row>
    <row r="77" spans="1:11" ht="24" customHeight="1" x14ac:dyDescent="0.2">
      <c r="A77" s="42"/>
      <c r="B77" s="15" t="s">
        <v>7</v>
      </c>
      <c r="C77" s="44"/>
      <c r="D77" s="46" t="s">
        <v>8</v>
      </c>
      <c r="E77" s="48"/>
      <c r="F77" s="46" t="s">
        <v>9</v>
      </c>
      <c r="G77" s="48"/>
      <c r="H77" s="49" t="s">
        <v>10</v>
      </c>
      <c r="I77" s="48"/>
      <c r="J77" s="46" t="s">
        <v>11</v>
      </c>
      <c r="K77" s="48"/>
    </row>
    <row r="78" spans="1:11" ht="24" customHeight="1" x14ac:dyDescent="0.2">
      <c r="A78" s="43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2">
      <c r="A79" s="43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9</v>
      </c>
      <c r="D79" s="12" t="str">
        <f t="shared" si="27"/>
        <v/>
      </c>
      <c r="E79" s="12" t="str">
        <f>IF(D79="X",100*0.25,"")</f>
        <v/>
      </c>
      <c r="F79" s="12" t="str">
        <f t="shared" si="28"/>
        <v>X</v>
      </c>
      <c r="G79" s="12">
        <f>IF(F79="X",60*0.25,"")</f>
        <v>15</v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2">
      <c r="A80" s="43"/>
      <c r="B80" s="18" t="str">
        <f>RUBRICA!A6</f>
        <v>3. Responde las preguntas realizadas por la comisión, cumpliendo con los estándares de calidad de la disciplina.</v>
      </c>
      <c r="C80" s="16" t="s">
        <v>9</v>
      </c>
      <c r="D80" s="12" t="str">
        <f t="shared" si="27"/>
        <v/>
      </c>
      <c r="E80" s="12" t="str">
        <f>IF(D80="X",100*0.2,"")</f>
        <v/>
      </c>
      <c r="F80" s="12" t="str">
        <f t="shared" si="28"/>
        <v>X</v>
      </c>
      <c r="G80" s="12">
        <f>IF(F80="X",60*0.2,"")</f>
        <v>12</v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2">
      <c r="A81" s="43"/>
      <c r="B81" s="18" t="str">
        <f>RUBRICA!A7</f>
        <v>4. Expone el Proyecto APT, considerando el formato y el tiempo establecido para la presentación.</v>
      </c>
      <c r="C81" s="16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">
      <c r="A82" s="43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">
      <c r="A83" s="43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2">
      <c r="A84" s="43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25">
      <c r="A85" s="42"/>
      <c r="B85" s="17" t="s">
        <v>12</v>
      </c>
      <c r="C85" s="21">
        <f>E85+G85+I85+K85</f>
        <v>82</v>
      </c>
      <c r="D85" s="13"/>
      <c r="E85" s="13">
        <f>SUM(E78:E84)</f>
        <v>55</v>
      </c>
      <c r="F85" s="13"/>
      <c r="G85" s="13">
        <f>SUM(G78:G84)</f>
        <v>27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25">
      <c r="A86" s="44"/>
      <c r="B86" s="20" t="s">
        <v>13</v>
      </c>
      <c r="C86" s="14">
        <f>VLOOKUP(C85,ESCALA_IEP!A67:B267,2,FALSE)</f>
        <v>5.7</v>
      </c>
    </row>
    <row r="87" spans="1:11" ht="15.75" customHeight="1" x14ac:dyDescent="0.2"/>
    <row r="88" spans="1:11" ht="15.75" customHeight="1" x14ac:dyDescent="0.2">
      <c r="B88" s="39" t="s">
        <v>66</v>
      </c>
    </row>
    <row r="89" spans="1:11" ht="15.75" customHeight="1" x14ac:dyDescent="0.2">
      <c r="B89" s="40" t="s">
        <v>68</v>
      </c>
    </row>
    <row r="90" spans="1:11" ht="15.75" customHeight="1" x14ac:dyDescent="0.2">
      <c r="B90" s="40" t="s">
        <v>67</v>
      </c>
    </row>
    <row r="91" spans="1:11" ht="15.75" customHeight="1" x14ac:dyDescent="0.2">
      <c r="B91" s="40" t="s">
        <v>69</v>
      </c>
    </row>
    <row r="92" spans="1:11" ht="15.75" customHeight="1" x14ac:dyDescent="0.2"/>
    <row r="93" spans="1:11" ht="15.75" customHeight="1" x14ac:dyDescent="0.2">
      <c r="B93" s="40" t="s">
        <v>70</v>
      </c>
    </row>
    <row r="94" spans="1:11" ht="15.75" customHeight="1" x14ac:dyDescent="0.2"/>
    <row r="95" spans="1:11" ht="15.75" customHeight="1" x14ac:dyDescent="0.2"/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5" defaultRowHeight="15" x14ac:dyDescent="0.2"/>
  <cols>
    <col min="1" max="1" width="45.5" customWidth="1"/>
    <col min="2" max="2" width="31.33203125" customWidth="1"/>
    <col min="3" max="3" width="24.1640625" customWidth="1"/>
    <col min="4" max="4" width="29.83203125" customWidth="1"/>
    <col min="5" max="5" width="30.6640625" customWidth="1"/>
    <col min="6" max="6" width="15.33203125" customWidth="1"/>
  </cols>
  <sheetData>
    <row r="1" spans="1:6" ht="16" thickBot="1" x14ac:dyDescent="0.25">
      <c r="A1" s="51" t="s">
        <v>17</v>
      </c>
      <c r="B1" s="53" t="s">
        <v>18</v>
      </c>
      <c r="C1" s="54"/>
      <c r="D1" s="54"/>
      <c r="E1" s="55"/>
      <c r="F1" s="51" t="s">
        <v>19</v>
      </c>
    </row>
    <row r="2" spans="1:6" ht="16" x14ac:dyDescent="0.2">
      <c r="A2" s="52"/>
      <c r="B2" s="56" t="s">
        <v>20</v>
      </c>
      <c r="C2" s="56" t="s">
        <v>21</v>
      </c>
      <c r="D2" s="24" t="s">
        <v>22</v>
      </c>
      <c r="E2" s="25" t="s">
        <v>11</v>
      </c>
      <c r="F2" s="52"/>
    </row>
    <row r="3" spans="1:6" x14ac:dyDescent="0.2">
      <c r="A3" s="52"/>
      <c r="B3" s="57"/>
      <c r="C3" s="57"/>
      <c r="D3" s="26">
        <v>0.3</v>
      </c>
      <c r="E3" s="26">
        <v>0</v>
      </c>
      <c r="F3" s="52"/>
    </row>
    <row r="4" spans="1:6" ht="105" x14ac:dyDescent="0.2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7" customHeight="1" x14ac:dyDescent="0.2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75" x14ac:dyDescent="0.2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90" x14ac:dyDescent="0.2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90" x14ac:dyDescent="0.2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58</v>
      </c>
      <c r="B1" t="s">
        <v>59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8" t="s">
        <v>60</v>
      </c>
      <c r="B1" s="4" t="s">
        <v>12</v>
      </c>
      <c r="C1" s="5"/>
      <c r="D1" s="5"/>
      <c r="E1" s="6"/>
    </row>
    <row r="2" spans="1:5" ht="49" thickBot="1" x14ac:dyDescent="0.25">
      <c r="A2" s="59"/>
      <c r="B2" s="7" t="s">
        <v>8</v>
      </c>
      <c r="C2" s="8" t="s">
        <v>9</v>
      </c>
      <c r="D2" s="19" t="s">
        <v>61</v>
      </c>
      <c r="E2" s="37" t="s">
        <v>11</v>
      </c>
    </row>
    <row r="3" spans="1:5" ht="33" thickBot="1" x14ac:dyDescent="0.2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6" thickBot="1" x14ac:dyDescent="0.25">
      <c r="A4" s="9"/>
      <c r="B4" s="10"/>
      <c r="C4" s="10"/>
      <c r="D4" s="10"/>
      <c r="E4" s="10"/>
    </row>
    <row r="5" spans="1:5" ht="16" thickBot="1" x14ac:dyDescent="0.25">
      <c r="A5" s="9"/>
      <c r="B5" s="10"/>
      <c r="C5" s="10"/>
      <c r="D5" s="10"/>
      <c r="E5" s="1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Arturo Guerra Castro</cp:lastModifiedBy>
  <cp:revision/>
  <dcterms:created xsi:type="dcterms:W3CDTF">2023-08-07T04:08:01Z</dcterms:created>
  <dcterms:modified xsi:type="dcterms:W3CDTF">2024-12-10T03:04:05Z</dcterms:modified>
  <cp:category/>
  <cp:contentStatus/>
</cp:coreProperties>
</file>